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reso.local\Autorite\SU_Solvabilite\D_Surveillance_Assureurs\_Publications-SES\Site internet\2025\2025-05-28\ANGLAIS\Financial services cooperatives\2.Net Stable Funding Ratio (NSFR)\"/>
    </mc:Choice>
  </mc:AlternateContent>
  <xr:revisionPtr revIDLastSave="0" documentId="13_ncr:1_{8C2DF5AD-F37B-4DF8-9DF1-0FB0E7679542}" xr6:coauthVersionLast="47" xr6:coauthVersionMax="47" xr10:uidLastSave="{00000000-0000-0000-0000-000000000000}"/>
  <workbookProtection workbookAlgorithmName="SHA-512" workbookHashValue="AtWe+fb6TQ0YSmH2/nr0JVv4rhB5dNpAxCLhveNNkd2BhlggvKqv4pAGedkkFsyOsDSbenpCMzXDuUdNNcz3Ng==" workbookSaltValue="rD3P+VtwQirCS0ACX9UXPA==" workbookSpinCount="100000" lockStructure="1"/>
  <bookViews>
    <workbookView xWindow="28680" yWindow="-6120" windowWidth="29040" windowHeight="15840" activeTab="2" xr2:uid="{00000000-000D-0000-FFFF-FFFF00000000}"/>
  </bookViews>
  <sheets>
    <sheet name="Page Titre" sheetId="5" r:id="rId1"/>
    <sheet name="Attestation" sheetId="13" r:id="rId2"/>
    <sheet name="NSFR" sheetId="3" r:id="rId3"/>
    <sheet name="Instructions" sheetId="6" r:id="rId4"/>
    <sheet name="Sans objet 1" sheetId="44" r:id="rId5"/>
    <sheet name="Sans objet 2" sheetId="45" r:id="rId6"/>
    <sheet name="MatchTrad" sheetId="7" state="hidden" r:id="rId7"/>
  </sheets>
  <definedNames>
    <definedName name="_xlnm._FilterDatabase" localSheetId="6" hidden="1">MatchTrad!$A$1:$F$656</definedName>
    <definedName name="_xlnm.Print_Titles" localSheetId="2">NSFR!$1:$5</definedName>
    <definedName name="LANGUE_FR_ENG" localSheetId="0">'Page Titre'!$C$1</definedName>
    <definedName name="_xlnm.Print_Area" localSheetId="3">Instructions!$A$1:$D$122</definedName>
    <definedName name="_xlnm.Print_Area" localSheetId="2">NSFR!$A$1:$P$244</definedName>
    <definedName name="_xlnm.Print_Area" localSheetId="0">'Page Titre'!$A$1:$I$48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6" l="1"/>
  <c r="D632" i="7" s="1"/>
  <c r="B122" i="6"/>
  <c r="D631" i="7" s="1"/>
  <c r="F631" i="7" s="1"/>
  <c r="C121" i="6"/>
  <c r="D630" i="7" s="1"/>
  <c r="F630" i="7" s="1"/>
  <c r="B121" i="6"/>
  <c r="D629" i="7" s="1"/>
  <c r="C120" i="6"/>
  <c r="D628" i="7" s="1"/>
  <c r="B120" i="6"/>
  <c r="D627" i="7" s="1"/>
  <c r="C119" i="6"/>
  <c r="D626" i="7" s="1"/>
  <c r="B119" i="6"/>
  <c r="D625" i="7" s="1"/>
  <c r="C118" i="6"/>
  <c r="D624" i="7" s="1"/>
  <c r="B118" i="6"/>
  <c r="D623" i="7" s="1"/>
  <c r="E623" i="7" s="1"/>
  <c r="C117" i="6"/>
  <c r="D622" i="7" s="1"/>
  <c r="B117" i="6"/>
  <c r="D621" i="7" s="1"/>
  <c r="C116" i="6"/>
  <c r="D620" i="7" s="1"/>
  <c r="B116" i="6"/>
  <c r="D619" i="7" s="1"/>
  <c r="C115" i="6"/>
  <c r="D618" i="7" s="1"/>
  <c r="B115" i="6"/>
  <c r="D617" i="7" s="1"/>
  <c r="F617" i="7" s="1"/>
  <c r="C114" i="6"/>
  <c r="D616" i="7" s="1"/>
  <c r="B114" i="6"/>
  <c r="D615" i="7" s="1"/>
  <c r="C113" i="6"/>
  <c r="D614" i="7" s="1"/>
  <c r="B113" i="6"/>
  <c r="D613" i="7" s="1"/>
  <c r="C112" i="6"/>
  <c r="D612" i="7" s="1"/>
  <c r="B112" i="6"/>
  <c r="D611" i="7" s="1"/>
  <c r="F611" i="7" s="1"/>
  <c r="A111" i="6"/>
  <c r="D610" i="7" s="1"/>
  <c r="E610" i="7" s="1"/>
  <c r="D110" i="6"/>
  <c r="D609" i="7" s="1"/>
  <c r="C110" i="6"/>
  <c r="D608" i="7" s="1"/>
  <c r="B110" i="6"/>
  <c r="D607" i="7" s="1"/>
  <c r="C109" i="6"/>
  <c r="D606" i="7" s="1"/>
  <c r="B109" i="6"/>
  <c r="D605" i="7" s="1"/>
  <c r="A109" i="6"/>
  <c r="D604" i="7" s="1"/>
  <c r="D108" i="6"/>
  <c r="D603" i="7" s="1"/>
  <c r="E603" i="7" s="1"/>
  <c r="C108" i="6"/>
  <c r="D602" i="7" s="1"/>
  <c r="B108" i="6"/>
  <c r="D601" i="7" s="1"/>
  <c r="D107" i="6"/>
  <c r="D600" i="7" s="1"/>
  <c r="C107" i="6"/>
  <c r="D599" i="7" s="1"/>
  <c r="B107" i="6"/>
  <c r="D598" i="7" s="1"/>
  <c r="D106" i="6"/>
  <c r="D597" i="7" s="1"/>
  <c r="C106" i="6"/>
  <c r="D596" i="7" s="1"/>
  <c r="B106" i="6"/>
  <c r="D595" i="7" s="1"/>
  <c r="D105" i="6"/>
  <c r="D594" i="7" s="1"/>
  <c r="C105" i="6"/>
  <c r="D593" i="7" s="1"/>
  <c r="B105" i="6"/>
  <c r="D592" i="7" s="1"/>
  <c r="C104" i="6"/>
  <c r="D591" i="7" s="1"/>
  <c r="F591" i="7" s="1"/>
  <c r="B104" i="6"/>
  <c r="D590" i="7" s="1"/>
  <c r="F590" i="7" s="1"/>
  <c r="D103" i="6"/>
  <c r="D589" i="7" s="1"/>
  <c r="C103" i="6"/>
  <c r="D588" i="7" s="1"/>
  <c r="B103" i="6"/>
  <c r="D587" i="7" s="1"/>
  <c r="C102" i="6"/>
  <c r="D586" i="7" s="1"/>
  <c r="B102" i="6"/>
  <c r="D585" i="7" s="1"/>
  <c r="C101" i="6"/>
  <c r="D584" i="7" s="1"/>
  <c r="B101" i="6"/>
  <c r="D583" i="7" s="1"/>
  <c r="E583" i="7" s="1"/>
  <c r="C100" i="6"/>
  <c r="D582" i="7" s="1"/>
  <c r="B100" i="6"/>
  <c r="D581" i="7" s="1"/>
  <c r="D99" i="6"/>
  <c r="D580" i="7" s="1"/>
  <c r="C99" i="6"/>
  <c r="D579" i="7" s="1"/>
  <c r="B99" i="6"/>
  <c r="D578" i="7" s="1"/>
  <c r="A99" i="6"/>
  <c r="D577" i="7" s="1"/>
  <c r="C98" i="6"/>
  <c r="D576" i="7" s="1"/>
  <c r="B98" i="6"/>
  <c r="D575" i="7" s="1"/>
  <c r="A98" i="6"/>
  <c r="D574" i="7" s="1"/>
  <c r="D97" i="6"/>
  <c r="D573" i="7" s="1"/>
  <c r="C97" i="6"/>
  <c r="D572" i="7" s="1"/>
  <c r="B97" i="6"/>
  <c r="D571" i="7" s="1"/>
  <c r="F571" i="7" s="1"/>
  <c r="C96" i="6"/>
  <c r="D570" i="7" s="1"/>
  <c r="F570" i="7" s="1"/>
  <c r="B96" i="6"/>
  <c r="D569" i="7" s="1"/>
  <c r="C95" i="6"/>
  <c r="D568" i="7" s="1"/>
  <c r="B95" i="6"/>
  <c r="D567" i="7" s="1"/>
  <c r="C94" i="6"/>
  <c r="D566" i="7" s="1"/>
  <c r="B94" i="6"/>
  <c r="D565" i="7" s="1"/>
  <c r="C93" i="6"/>
  <c r="D564" i="7" s="1"/>
  <c r="B93" i="6"/>
  <c r="D563" i="7" s="1"/>
  <c r="E563" i="7" s="1"/>
  <c r="C92" i="6"/>
  <c r="D562" i="7" s="1"/>
  <c r="B92" i="6"/>
  <c r="D561" i="7" s="1"/>
  <c r="A92" i="6"/>
  <c r="D560" i="7" s="1"/>
  <c r="D91" i="6"/>
  <c r="D559" i="7" s="1"/>
  <c r="C91" i="6"/>
  <c r="D558" i="7" s="1"/>
  <c r="B91" i="6"/>
  <c r="D557" i="7" s="1"/>
  <c r="D90" i="6"/>
  <c r="D556" i="7" s="1"/>
  <c r="C90" i="6"/>
  <c r="D555" i="7" s="1"/>
  <c r="B90" i="6"/>
  <c r="D554" i="7" s="1"/>
  <c r="D89" i="6"/>
  <c r="D553" i="7" s="1"/>
  <c r="C89" i="6"/>
  <c r="D552" i="7" s="1"/>
  <c r="B89" i="6"/>
  <c r="D551" i="7" s="1"/>
  <c r="F551" i="7" s="1"/>
  <c r="A89" i="6"/>
  <c r="D550" i="7" s="1"/>
  <c r="F550" i="7" s="1"/>
  <c r="D88" i="6"/>
  <c r="D549" i="7" s="1"/>
  <c r="C88" i="6"/>
  <c r="D548" i="7" s="1"/>
  <c r="B88" i="6"/>
  <c r="D547" i="7" s="1"/>
  <c r="A88" i="6"/>
  <c r="D546" i="7" s="1"/>
  <c r="D87" i="6"/>
  <c r="D545" i="7" s="1"/>
  <c r="C87" i="6"/>
  <c r="D544" i="7" s="1"/>
  <c r="B87" i="6"/>
  <c r="D543" i="7" s="1"/>
  <c r="E543" i="7" s="1"/>
  <c r="A87" i="6"/>
  <c r="D542" i="7" s="1"/>
  <c r="D86" i="6"/>
  <c r="D541" i="7" s="1"/>
  <c r="C86" i="6"/>
  <c r="D540" i="7" s="1"/>
  <c r="B86" i="6"/>
  <c r="D539" i="7" s="1"/>
  <c r="A86" i="6"/>
  <c r="D538" i="7" s="1"/>
  <c r="D85" i="6"/>
  <c r="D537" i="7" s="1"/>
  <c r="C85" i="6"/>
  <c r="D536" i="7" s="1"/>
  <c r="B85" i="6"/>
  <c r="D535" i="7" s="1"/>
  <c r="A85" i="6"/>
  <c r="D534" i="7" s="1"/>
  <c r="D84" i="6"/>
  <c r="D533" i="7" s="1"/>
  <c r="C84" i="6"/>
  <c r="D532" i="7" s="1"/>
  <c r="B84" i="6"/>
  <c r="D531" i="7" s="1"/>
  <c r="F531" i="7" s="1"/>
  <c r="A84" i="6"/>
  <c r="D530" i="7" s="1"/>
  <c r="F530" i="7" s="1"/>
  <c r="D83" i="6"/>
  <c r="D529" i="7" s="1"/>
  <c r="C83" i="6"/>
  <c r="D528" i="7" s="1"/>
  <c r="B83" i="6"/>
  <c r="D527" i="7" s="1"/>
  <c r="A83" i="6"/>
  <c r="D526" i="7" s="1"/>
  <c r="D82" i="6"/>
  <c r="D525" i="7" s="1"/>
  <c r="C82" i="6"/>
  <c r="D524" i="7" s="1"/>
  <c r="B82" i="6"/>
  <c r="D523" i="7" s="1"/>
  <c r="E523" i="7" s="1"/>
  <c r="A82" i="6"/>
  <c r="D522" i="7" s="1"/>
  <c r="D81" i="6"/>
  <c r="D521" i="7" s="1"/>
  <c r="C81" i="6"/>
  <c r="D520" i="7" s="1"/>
  <c r="B81" i="6"/>
  <c r="D519" i="7" s="1"/>
  <c r="A81" i="6"/>
  <c r="D518" i="7" s="1"/>
  <c r="D80" i="6"/>
  <c r="D517" i="7" s="1"/>
  <c r="C80" i="6"/>
  <c r="D516" i="7" s="1"/>
  <c r="B80" i="6"/>
  <c r="D515" i="7" s="1"/>
  <c r="A80" i="6"/>
  <c r="D514" i="7" s="1"/>
  <c r="D79" i="6"/>
  <c r="D513" i="7" s="1"/>
  <c r="C79" i="6"/>
  <c r="D512" i="7" s="1"/>
  <c r="B79" i="6"/>
  <c r="D511" i="7" s="1"/>
  <c r="F511" i="7" s="1"/>
  <c r="A79" i="6"/>
  <c r="D510" i="7" s="1"/>
  <c r="F510" i="7" s="1"/>
  <c r="D78" i="6"/>
  <c r="D509" i="7" s="1"/>
  <c r="C78" i="6"/>
  <c r="D508" i="7" s="1"/>
  <c r="B78" i="6"/>
  <c r="D507" i="7" s="1"/>
  <c r="A78" i="6"/>
  <c r="D506" i="7" s="1"/>
  <c r="D77" i="6"/>
  <c r="D505" i="7" s="1"/>
  <c r="C77" i="6"/>
  <c r="D504" i="7" s="1"/>
  <c r="B77" i="6"/>
  <c r="D503" i="7" s="1"/>
  <c r="E503" i="7" s="1"/>
  <c r="A77" i="6"/>
  <c r="D502" i="7" s="1"/>
  <c r="D76" i="6"/>
  <c r="D501" i="7" s="1"/>
  <c r="C76" i="6"/>
  <c r="D500" i="7" s="1"/>
  <c r="B76" i="6"/>
  <c r="D499" i="7" s="1"/>
  <c r="A76" i="6"/>
  <c r="D498" i="7" s="1"/>
  <c r="D75" i="6"/>
  <c r="D497" i="7" s="1"/>
  <c r="C75" i="6"/>
  <c r="D496" i="7" s="1"/>
  <c r="B75" i="6"/>
  <c r="D495" i="7" s="1"/>
  <c r="A75" i="6"/>
  <c r="D494" i="7" s="1"/>
  <c r="D74" i="6"/>
  <c r="D493" i="7" s="1"/>
  <c r="C74" i="6"/>
  <c r="D492" i="7" s="1"/>
  <c r="B74" i="6"/>
  <c r="D491" i="7" s="1"/>
  <c r="F491" i="7" s="1"/>
  <c r="A74" i="6"/>
  <c r="D490" i="7" s="1"/>
  <c r="F490" i="7" s="1"/>
  <c r="D73" i="6"/>
  <c r="D489" i="7" s="1"/>
  <c r="C73" i="6"/>
  <c r="D488" i="7" s="1"/>
  <c r="B73" i="6"/>
  <c r="D487" i="7" s="1"/>
  <c r="A73" i="6"/>
  <c r="D486" i="7" s="1"/>
  <c r="D72" i="6"/>
  <c r="D485" i="7" s="1"/>
  <c r="C72" i="6"/>
  <c r="D484" i="7" s="1"/>
  <c r="B72" i="6"/>
  <c r="D483" i="7" s="1"/>
  <c r="E483" i="7" s="1"/>
  <c r="A72" i="6"/>
  <c r="D482" i="7" s="1"/>
  <c r="D71" i="6"/>
  <c r="D481" i="7" s="1"/>
  <c r="C71" i="6"/>
  <c r="D480" i="7" s="1"/>
  <c r="B71" i="6"/>
  <c r="D479" i="7" s="1"/>
  <c r="A71" i="6"/>
  <c r="D478" i="7" s="1"/>
  <c r="C70" i="6"/>
  <c r="D477" i="7" s="1"/>
  <c r="B70" i="6"/>
  <c r="D476" i="7" s="1"/>
  <c r="C69" i="6"/>
  <c r="D475" i="7" s="1"/>
  <c r="B69" i="6"/>
  <c r="D474" i="7" s="1"/>
  <c r="A69" i="6"/>
  <c r="D473" i="7" s="1"/>
  <c r="C68" i="6"/>
  <c r="D472" i="7" s="1"/>
  <c r="F472" i="7" s="1"/>
  <c r="B68" i="6"/>
  <c r="D471" i="7" s="1"/>
  <c r="F471" i="7" s="1"/>
  <c r="D67" i="6"/>
  <c r="D470" i="7" s="1"/>
  <c r="F470" i="7" s="1"/>
  <c r="C67" i="6"/>
  <c r="D469" i="7" s="1"/>
  <c r="B67" i="6"/>
  <c r="D468" i="7" s="1"/>
  <c r="D66" i="6"/>
  <c r="D467" i="7" s="1"/>
  <c r="C66" i="6"/>
  <c r="D466" i="7" s="1"/>
  <c r="B66" i="6"/>
  <c r="D465" i="7" s="1"/>
  <c r="A66" i="6"/>
  <c r="A65" i="6"/>
  <c r="D464" i="7" s="1"/>
  <c r="A64" i="6"/>
  <c r="D463" i="7" s="1"/>
  <c r="A63" i="6"/>
  <c r="D462" i="7" s="1"/>
  <c r="D62" i="6"/>
  <c r="D461" i="7" s="1"/>
  <c r="C62" i="6"/>
  <c r="D460" i="7" s="1"/>
  <c r="B62" i="6"/>
  <c r="D459" i="7" s="1"/>
  <c r="C61" i="6"/>
  <c r="D458" i="7" s="1"/>
  <c r="B61" i="6"/>
  <c r="D457" i="7" s="1"/>
  <c r="A61" i="6"/>
  <c r="D456" i="7" s="1"/>
  <c r="F456" i="7" s="1"/>
  <c r="D60" i="6"/>
  <c r="D455" i="7" s="1"/>
  <c r="C60" i="6"/>
  <c r="D454" i="7" s="1"/>
  <c r="B60" i="6"/>
  <c r="D453" i="7" s="1"/>
  <c r="D59" i="6"/>
  <c r="D452" i="7" s="1"/>
  <c r="F452" i="7" s="1"/>
  <c r="C59" i="6"/>
  <c r="D451" i="7" s="1"/>
  <c r="F451" i="7" s="1"/>
  <c r="B59" i="6"/>
  <c r="D450" i="7" s="1"/>
  <c r="F450" i="7" s="1"/>
  <c r="D58" i="6"/>
  <c r="D449" i="7" s="1"/>
  <c r="E449" i="7" s="1"/>
  <c r="C58" i="6"/>
  <c r="D448" i="7" s="1"/>
  <c r="B58" i="6"/>
  <c r="D447" i="7" s="1"/>
  <c r="C57" i="6"/>
  <c r="D446" i="7" s="1"/>
  <c r="B57" i="6"/>
  <c r="D445" i="7" s="1"/>
  <c r="E445" i="7" s="1"/>
  <c r="C56" i="6"/>
  <c r="D444" i="7" s="1"/>
  <c r="B56" i="6"/>
  <c r="D443" i="7" s="1"/>
  <c r="C55" i="6"/>
  <c r="D442" i="7" s="1"/>
  <c r="B55" i="6"/>
  <c r="D441" i="7" s="1"/>
  <c r="C54" i="6"/>
  <c r="D440" i="7" s="1"/>
  <c r="B54" i="6"/>
  <c r="D439" i="7" s="1"/>
  <c r="C53" i="6"/>
  <c r="D438" i="7" s="1"/>
  <c r="B53" i="6"/>
  <c r="D437" i="7" s="1"/>
  <c r="D52" i="6"/>
  <c r="D436" i="7" s="1"/>
  <c r="C52" i="6"/>
  <c r="D435" i="7" s="1"/>
  <c r="B52" i="6"/>
  <c r="D434" i="7" s="1"/>
  <c r="C51" i="6"/>
  <c r="D433" i="7" s="1"/>
  <c r="B51" i="6"/>
  <c r="D432" i="7" s="1"/>
  <c r="F432" i="7" s="1"/>
  <c r="D50" i="6"/>
  <c r="D431" i="7" s="1"/>
  <c r="F431" i="7" s="1"/>
  <c r="C50" i="6"/>
  <c r="D430" i="7" s="1"/>
  <c r="F430" i="7" s="1"/>
  <c r="B50" i="6"/>
  <c r="D429" i="7" s="1"/>
  <c r="F429" i="7" s="1"/>
  <c r="C49" i="6"/>
  <c r="D428" i="7" s="1"/>
  <c r="B49" i="6"/>
  <c r="D427" i="7" s="1"/>
  <c r="D48" i="6"/>
  <c r="D426" i="7" s="1"/>
  <c r="C48" i="6"/>
  <c r="D425" i="7" s="1"/>
  <c r="B48" i="6"/>
  <c r="D424" i="7" s="1"/>
  <c r="D47" i="6"/>
  <c r="D423" i="7" s="1"/>
  <c r="C47" i="6"/>
  <c r="D422" i="7" s="1"/>
  <c r="E422" i="7" s="1"/>
  <c r="B47" i="6"/>
  <c r="D421" i="7" s="1"/>
  <c r="A47" i="6"/>
  <c r="A48" i="6" s="1"/>
  <c r="A49" i="6" s="1"/>
  <c r="A50" i="6" s="1"/>
  <c r="A51" i="6" s="1"/>
  <c r="A52" i="6" s="1"/>
  <c r="A53" i="6" s="1"/>
  <c r="A54" i="6" s="1"/>
  <c r="A55" i="6" s="1"/>
  <c r="A56" i="6" s="1"/>
  <c r="A57" i="6" s="1"/>
  <c r="A58" i="6" s="1"/>
  <c r="A59" i="6" s="1"/>
  <c r="A60" i="6" s="1"/>
  <c r="D46" i="6"/>
  <c r="D420" i="7" s="1"/>
  <c r="C46" i="6"/>
  <c r="D419" i="7" s="1"/>
  <c r="B46" i="6"/>
  <c r="D418" i="7" s="1"/>
  <c r="A46" i="6"/>
  <c r="D45" i="6"/>
  <c r="D417" i="7" s="1"/>
  <c r="C45" i="6"/>
  <c r="D416" i="7" s="1"/>
  <c r="B45" i="6"/>
  <c r="D415" i="7" s="1"/>
  <c r="A45" i="6"/>
  <c r="D44" i="6"/>
  <c r="D414" i="7" s="1"/>
  <c r="C44" i="6"/>
  <c r="D413" i="7" s="1"/>
  <c r="B44" i="6"/>
  <c r="D412" i="7" s="1"/>
  <c r="F412" i="7" s="1"/>
  <c r="D43" i="6"/>
  <c r="D411" i="7" s="1"/>
  <c r="F411" i="7" s="1"/>
  <c r="C43" i="6"/>
  <c r="D410" i="7" s="1"/>
  <c r="B43" i="6"/>
  <c r="D409" i="7" s="1"/>
  <c r="A43" i="6"/>
  <c r="D408" i="7" s="1"/>
  <c r="C42" i="6"/>
  <c r="D407" i="7" s="1"/>
  <c r="F407" i="7" s="1"/>
  <c r="B42" i="6"/>
  <c r="D406" i="7" s="1"/>
  <c r="D41" i="6"/>
  <c r="D405" i="7" s="1"/>
  <c r="E405" i="7" s="1"/>
  <c r="C41" i="6"/>
  <c r="D404" i="7" s="1"/>
  <c r="B41" i="6"/>
  <c r="D403" i="7" s="1"/>
  <c r="D40" i="6"/>
  <c r="D402" i="7" s="1"/>
  <c r="E402" i="7" s="1"/>
  <c r="C40" i="6"/>
  <c r="D401" i="7" s="1"/>
  <c r="B40" i="6"/>
  <c r="D400" i="7" s="1"/>
  <c r="E400" i="7" s="1"/>
  <c r="D39" i="6"/>
  <c r="D399" i="7" s="1"/>
  <c r="C39" i="6"/>
  <c r="D398" i="7" s="1"/>
  <c r="B39" i="6"/>
  <c r="D397" i="7" s="1"/>
  <c r="D38" i="6"/>
  <c r="D396" i="7" s="1"/>
  <c r="C38" i="6"/>
  <c r="D395" i="7" s="1"/>
  <c r="B38" i="6"/>
  <c r="D394" i="7" s="1"/>
  <c r="D37" i="6"/>
  <c r="D393" i="7" s="1"/>
  <c r="C37" i="6"/>
  <c r="D392" i="7" s="1"/>
  <c r="E392" i="7" s="1"/>
  <c r="B37" i="6"/>
  <c r="D391" i="7" s="1"/>
  <c r="F391" i="7" s="1"/>
  <c r="D36" i="6"/>
  <c r="D390" i="7" s="1"/>
  <c r="F390" i="7" s="1"/>
  <c r="C36" i="6"/>
  <c r="D389" i="7" s="1"/>
  <c r="B36" i="6"/>
  <c r="D388" i="7" s="1"/>
  <c r="D35" i="6"/>
  <c r="D387" i="7" s="1"/>
  <c r="F387" i="7" s="1"/>
  <c r="C35" i="6"/>
  <c r="D386" i="7" s="1"/>
  <c r="B35" i="6"/>
  <c r="D385" i="7" s="1"/>
  <c r="E385" i="7" s="1"/>
  <c r="D34" i="6"/>
  <c r="D384" i="7" s="1"/>
  <c r="C34" i="6"/>
  <c r="D383" i="7" s="1"/>
  <c r="B34" i="6"/>
  <c r="D382" i="7" s="1"/>
  <c r="E382" i="7" s="1"/>
  <c r="D33" i="6"/>
  <c r="D381" i="7" s="1"/>
  <c r="C33" i="6"/>
  <c r="D380" i="7" s="1"/>
  <c r="E380" i="7" s="1"/>
  <c r="B33" i="6"/>
  <c r="D379" i="7" s="1"/>
  <c r="D32" i="6"/>
  <c r="D378" i="7" s="1"/>
  <c r="C32" i="6"/>
  <c r="D377" i="7" s="1"/>
  <c r="B32" i="6"/>
  <c r="D376" i="7" s="1"/>
  <c r="D31" i="6"/>
  <c r="D375" i="7" s="1"/>
  <c r="C31" i="6"/>
  <c r="D374" i="7" s="1"/>
  <c r="B31" i="6"/>
  <c r="D373" i="7" s="1"/>
  <c r="D30" i="6"/>
  <c r="D372" i="7" s="1"/>
  <c r="F372" i="7" s="1"/>
  <c r="C30" i="6"/>
  <c r="D371" i="7" s="1"/>
  <c r="F371" i="7" s="1"/>
  <c r="B30" i="6"/>
  <c r="D370" i="7" s="1"/>
  <c r="D29" i="6"/>
  <c r="D369" i="7" s="1"/>
  <c r="F369" i="7" s="1"/>
  <c r="C29" i="6"/>
  <c r="D368" i="7" s="1"/>
  <c r="B29" i="6"/>
  <c r="D367" i="7" s="1"/>
  <c r="F367" i="7" s="1"/>
  <c r="D28" i="6"/>
  <c r="D366" i="7" s="1"/>
  <c r="C28" i="6"/>
  <c r="D365" i="7" s="1"/>
  <c r="E365" i="7" s="1"/>
  <c r="B28" i="6"/>
  <c r="D364" i="7" s="1"/>
  <c r="D27" i="6"/>
  <c r="D363" i="7" s="1"/>
  <c r="C27" i="6"/>
  <c r="D362" i="7" s="1"/>
  <c r="E362" i="7" s="1"/>
  <c r="B27" i="6"/>
  <c r="D361" i="7" s="1"/>
  <c r="D26" i="6"/>
  <c r="D360" i="7" s="1"/>
  <c r="C26" i="6"/>
  <c r="D359" i="7" s="1"/>
  <c r="B26" i="6"/>
  <c r="D358" i="7" s="1"/>
  <c r="A26" i="6"/>
  <c r="A27" i="6" s="1"/>
  <c r="A28" i="6" s="1"/>
  <c r="A29" i="6" s="1"/>
  <c r="A30" i="6" s="1"/>
  <c r="A31" i="6" s="1"/>
  <c r="A32" i="6" s="1"/>
  <c r="A33" i="6" s="1"/>
  <c r="A34" i="6" s="1"/>
  <c r="A35" i="6" s="1"/>
  <c r="A36" i="6" s="1"/>
  <c r="A37" i="6" s="1"/>
  <c r="A38" i="6" s="1"/>
  <c r="A39" i="6" s="1"/>
  <c r="A40" i="6" s="1"/>
  <c r="A41" i="6" s="1"/>
  <c r="A42" i="6" s="1"/>
  <c r="D25" i="6"/>
  <c r="D357" i="7" s="1"/>
  <c r="C25" i="6"/>
  <c r="D356" i="7" s="1"/>
  <c r="B25" i="6"/>
  <c r="D355" i="7" s="1"/>
  <c r="A25" i="6"/>
  <c r="D24" i="6"/>
  <c r="D354" i="7" s="1"/>
  <c r="C24" i="6"/>
  <c r="D353" i="7" s="1"/>
  <c r="F353" i="7" s="1"/>
  <c r="B24" i="6"/>
  <c r="D352" i="7" s="1"/>
  <c r="F352" i="7" s="1"/>
  <c r="C23" i="6"/>
  <c r="D351" i="7" s="1"/>
  <c r="B23" i="6"/>
  <c r="D350" i="7" s="1"/>
  <c r="D22" i="6"/>
  <c r="D349" i="7" s="1"/>
  <c r="C22" i="6"/>
  <c r="D348" i="7" s="1"/>
  <c r="B22" i="6"/>
  <c r="D347" i="7" s="1"/>
  <c r="F347" i="7" s="1"/>
  <c r="D21" i="6"/>
  <c r="D346" i="7" s="1"/>
  <c r="C21" i="6"/>
  <c r="D345" i="7" s="1"/>
  <c r="E345" i="7" s="1"/>
  <c r="B21" i="6"/>
  <c r="D344" i="7" s="1"/>
  <c r="D20" i="6"/>
  <c r="D343" i="7" s="1"/>
  <c r="C20" i="6"/>
  <c r="D342" i="7" s="1"/>
  <c r="E342" i="7" s="1"/>
  <c r="B20" i="6"/>
  <c r="D341" i="7" s="1"/>
  <c r="C19" i="6"/>
  <c r="D340" i="7" s="1"/>
  <c r="B19" i="6"/>
  <c r="D339" i="7" s="1"/>
  <c r="C18" i="6"/>
  <c r="D338" i="7" s="1"/>
  <c r="B18" i="6"/>
  <c r="D337" i="7" s="1"/>
  <c r="C17" i="6"/>
  <c r="D336" i="7" s="1"/>
  <c r="B17" i="6"/>
  <c r="D335" i="7" s="1"/>
  <c r="C16" i="6"/>
  <c r="D334" i="7" s="1"/>
  <c r="B16" i="6"/>
  <c r="D333" i="7" s="1"/>
  <c r="F333" i="7" s="1"/>
  <c r="C15" i="6"/>
  <c r="D332" i="7" s="1"/>
  <c r="F332" i="7" s="1"/>
  <c r="B15" i="6"/>
  <c r="D331" i="7" s="1"/>
  <c r="D14" i="6"/>
  <c r="D330" i="7" s="1"/>
  <c r="C14" i="6"/>
  <c r="D329" i="7" s="1"/>
  <c r="B14" i="6"/>
  <c r="D328" i="7" s="1"/>
  <c r="A14" i="6"/>
  <c r="D327" i="7" s="1"/>
  <c r="F327" i="7" s="1"/>
  <c r="D13" i="6"/>
  <c r="D326" i="7" s="1"/>
  <c r="C13" i="6"/>
  <c r="D325" i="7" s="1"/>
  <c r="E325" i="7" s="1"/>
  <c r="B13" i="6"/>
  <c r="D324" i="7" s="1"/>
  <c r="D12" i="6"/>
  <c r="D323" i="7" s="1"/>
  <c r="C12" i="6"/>
  <c r="D322" i="7" s="1"/>
  <c r="E322" i="7" s="1"/>
  <c r="B12" i="6"/>
  <c r="D321" i="7" s="1"/>
  <c r="A12" i="6"/>
  <c r="D11" i="6"/>
  <c r="D320" i="7" s="1"/>
  <c r="C11" i="6"/>
  <c r="D319" i="7" s="1"/>
  <c r="B11" i="6"/>
  <c r="D318" i="7" s="1"/>
  <c r="A11" i="6"/>
  <c r="D10" i="6"/>
  <c r="D317" i="7" s="1"/>
  <c r="C10" i="6"/>
  <c r="D316" i="7" s="1"/>
  <c r="B10" i="6"/>
  <c r="D315" i="7" s="1"/>
  <c r="A10" i="6"/>
  <c r="D314" i="7" s="1"/>
  <c r="A9" i="6"/>
  <c r="D313" i="7" s="1"/>
  <c r="A8" i="6"/>
  <c r="D312" i="7" s="1"/>
  <c r="A7" i="6"/>
  <c r="D311" i="7" s="1"/>
  <c r="A6" i="6"/>
  <c r="D310" i="7" s="1"/>
  <c r="A5" i="6"/>
  <c r="D309" i="7" s="1"/>
  <c r="F309" i="7" s="1"/>
  <c r="A4" i="6"/>
  <c r="D308" i="7" s="1"/>
  <c r="A3" i="6"/>
  <c r="D307" i="7" s="1"/>
  <c r="F307" i="7" s="1"/>
  <c r="A2" i="6"/>
  <c r="D306" i="7" s="1"/>
  <c r="A1" i="6"/>
  <c r="D305" i="7" s="1"/>
  <c r="E305" i="7" s="1"/>
  <c r="C241" i="3"/>
  <c r="B241" i="3"/>
  <c r="D304" i="7" s="1"/>
  <c r="B239" i="3"/>
  <c r="D303" i="7" s="1"/>
  <c r="P238" i="3"/>
  <c r="O238" i="3"/>
  <c r="N238" i="3"/>
  <c r="M238" i="3"/>
  <c r="L238" i="3"/>
  <c r="B238" i="3"/>
  <c r="D302" i="7" s="1"/>
  <c r="E302" i="7" s="1"/>
  <c r="O237" i="3"/>
  <c r="P237" i="3" s="1"/>
  <c r="N237" i="3"/>
  <c r="M237" i="3"/>
  <c r="L237" i="3"/>
  <c r="B237" i="3"/>
  <c r="D301" i="7" s="1"/>
  <c r="O236" i="3"/>
  <c r="N236" i="3"/>
  <c r="M236" i="3"/>
  <c r="L236" i="3"/>
  <c r="P236" i="3" s="1"/>
  <c r="B236" i="3"/>
  <c r="D300" i="7" s="1"/>
  <c r="P235" i="3"/>
  <c r="D299" i="7" s="1"/>
  <c r="O235" i="3"/>
  <c r="D298" i="7" s="1"/>
  <c r="N235" i="3"/>
  <c r="D297" i="7" s="1"/>
  <c r="M235" i="3"/>
  <c r="D296" i="7" s="1"/>
  <c r="L235" i="3"/>
  <c r="D295" i="7" s="1"/>
  <c r="K235" i="3"/>
  <c r="D294" i="7" s="1"/>
  <c r="J235" i="3"/>
  <c r="D293" i="7" s="1"/>
  <c r="F293" i="7" s="1"/>
  <c r="I235" i="3"/>
  <c r="D292" i="7" s="1"/>
  <c r="H235" i="3"/>
  <c r="D291" i="7" s="1"/>
  <c r="G235" i="3"/>
  <c r="D290" i="7" s="1"/>
  <c r="F235" i="3"/>
  <c r="D289" i="7" s="1"/>
  <c r="F289" i="7" s="1"/>
  <c r="E235" i="3"/>
  <c r="D288" i="7" s="1"/>
  <c r="D235" i="3"/>
  <c r="D287" i="7" s="1"/>
  <c r="F287" i="7" s="1"/>
  <c r="L234" i="3"/>
  <c r="D286" i="7" s="1"/>
  <c r="H234" i="3"/>
  <c r="D285" i="7" s="1"/>
  <c r="F285" i="7" s="1"/>
  <c r="D234" i="3"/>
  <c r="D284" i="7" s="1"/>
  <c r="B234" i="3"/>
  <c r="D283" i="7" s="1"/>
  <c r="B232" i="3"/>
  <c r="D282" i="7" s="1"/>
  <c r="E282" i="7" s="1"/>
  <c r="P231" i="3"/>
  <c r="M231" i="3"/>
  <c r="B231" i="3"/>
  <c r="D281" i="7" s="1"/>
  <c r="P230" i="3"/>
  <c r="M230" i="3"/>
  <c r="B230" i="3"/>
  <c r="D280" i="7" s="1"/>
  <c r="M229" i="3"/>
  <c r="P229" i="3" s="1"/>
  <c r="B229" i="3"/>
  <c r="D279" i="7" s="1"/>
  <c r="M228" i="3"/>
  <c r="P228" i="3" s="1"/>
  <c r="B228" i="3"/>
  <c r="D278" i="7" s="1"/>
  <c r="M227" i="3"/>
  <c r="P227" i="3" s="1"/>
  <c r="B227" i="3"/>
  <c r="D277" i="7" s="1"/>
  <c r="B226" i="3"/>
  <c r="D276" i="7" s="1"/>
  <c r="M225" i="3"/>
  <c r="P225" i="3" s="1"/>
  <c r="B225" i="3"/>
  <c r="D275" i="7" s="1"/>
  <c r="M224" i="3"/>
  <c r="P224" i="3" s="1"/>
  <c r="B224" i="3"/>
  <c r="D274" i="7" s="1"/>
  <c r="M223" i="3"/>
  <c r="P223" i="3" s="1"/>
  <c r="B223" i="3"/>
  <c r="D273" i="7" s="1"/>
  <c r="P222" i="3"/>
  <c r="M222" i="3"/>
  <c r="B222" i="3"/>
  <c r="D272" i="7" s="1"/>
  <c r="P221" i="3"/>
  <c r="M221" i="3"/>
  <c r="C221" i="3"/>
  <c r="C222" i="3" s="1"/>
  <c r="C223" i="3" s="1"/>
  <c r="C224" i="3" s="1"/>
  <c r="C225" i="3" s="1"/>
  <c r="C227" i="3" s="1"/>
  <c r="C228" i="3" s="1"/>
  <c r="C229" i="3" s="1"/>
  <c r="C230" i="3" s="1"/>
  <c r="C231" i="3" s="1"/>
  <c r="B221" i="3"/>
  <c r="D271" i="7" s="1"/>
  <c r="M220" i="3"/>
  <c r="P220" i="3" s="1"/>
  <c r="B220" i="3"/>
  <c r="D270" i="7" s="1"/>
  <c r="L219" i="3"/>
  <c r="D269" i="7" s="1"/>
  <c r="E269" i="7" s="1"/>
  <c r="H219" i="3"/>
  <c r="D268" i="7" s="1"/>
  <c r="D219" i="3"/>
  <c r="D267" i="7" s="1"/>
  <c r="F267" i="7" s="1"/>
  <c r="A219" i="3"/>
  <c r="D266" i="7" s="1"/>
  <c r="O218" i="3"/>
  <c r="N218" i="3"/>
  <c r="M218" i="3"/>
  <c r="L218" i="3"/>
  <c r="P218" i="3" s="1"/>
  <c r="B218" i="3"/>
  <c r="D265" i="7" s="1"/>
  <c r="O217" i="3"/>
  <c r="N217" i="3"/>
  <c r="M217" i="3"/>
  <c r="L217" i="3"/>
  <c r="P217" i="3" s="1"/>
  <c r="B217" i="3"/>
  <c r="D264" i="7" s="1"/>
  <c r="O216" i="3"/>
  <c r="P216" i="3" s="1"/>
  <c r="N216" i="3"/>
  <c r="M216" i="3"/>
  <c r="B216" i="3"/>
  <c r="D263" i="7" s="1"/>
  <c r="O215" i="3"/>
  <c r="N215" i="3"/>
  <c r="M215" i="3"/>
  <c r="B215" i="3"/>
  <c r="D262" i="7" s="1"/>
  <c r="O214" i="3"/>
  <c r="N214" i="3"/>
  <c r="M214" i="3"/>
  <c r="P214" i="3" s="1"/>
  <c r="L214" i="3"/>
  <c r="B214" i="3"/>
  <c r="D261" i="7" s="1"/>
  <c r="M213" i="3"/>
  <c r="L213" i="3"/>
  <c r="P213" i="3" s="1"/>
  <c r="B213" i="3"/>
  <c r="D260" i="7" s="1"/>
  <c r="O212" i="3"/>
  <c r="N212" i="3"/>
  <c r="M212" i="3"/>
  <c r="L212" i="3"/>
  <c r="P212" i="3" s="1"/>
  <c r="B212" i="3"/>
  <c r="D259" i="7" s="1"/>
  <c r="P211" i="3"/>
  <c r="O211" i="3"/>
  <c r="G211" i="3"/>
  <c r="B211" i="3"/>
  <c r="D258" i="7" s="1"/>
  <c r="B210" i="3"/>
  <c r="D257" i="7" s="1"/>
  <c r="B209" i="3"/>
  <c r="D256" i="7" s="1"/>
  <c r="B208" i="3"/>
  <c r="D255" i="7" s="1"/>
  <c r="B207" i="3"/>
  <c r="D254" i="7" s="1"/>
  <c r="B206" i="3"/>
  <c r="D253" i="7" s="1"/>
  <c r="B205" i="3"/>
  <c r="D252" i="7" s="1"/>
  <c r="B204" i="3"/>
  <c r="D251" i="7" s="1"/>
  <c r="B203" i="3"/>
  <c r="D250" i="7" s="1"/>
  <c r="P202" i="3"/>
  <c r="O202" i="3"/>
  <c r="G202" i="3"/>
  <c r="B202" i="3"/>
  <c r="D249" i="7" s="1"/>
  <c r="F249" i="7" s="1"/>
  <c r="G201" i="3"/>
  <c r="B201" i="3"/>
  <c r="D248" i="7" s="1"/>
  <c r="B200" i="3"/>
  <c r="D247" i="7" s="1"/>
  <c r="F247" i="7" s="1"/>
  <c r="B199" i="3"/>
  <c r="D246" i="7" s="1"/>
  <c r="B198" i="3"/>
  <c r="D245" i="7" s="1"/>
  <c r="B197" i="3"/>
  <c r="D244" i="7" s="1"/>
  <c r="B196" i="3"/>
  <c r="D243" i="7" s="1"/>
  <c r="B195" i="3"/>
  <c r="D242" i="7" s="1"/>
  <c r="E242" i="7" s="1"/>
  <c r="P194" i="3"/>
  <c r="O194" i="3"/>
  <c r="N194" i="3"/>
  <c r="M194" i="3"/>
  <c r="B194" i="3"/>
  <c r="D241" i="7" s="1"/>
  <c r="N193" i="3"/>
  <c r="M193" i="3"/>
  <c r="B193" i="3"/>
  <c r="P192" i="3"/>
  <c r="N192" i="3"/>
  <c r="M192" i="3"/>
  <c r="B192" i="3"/>
  <c r="P191" i="3"/>
  <c r="N191" i="3"/>
  <c r="M191" i="3"/>
  <c r="B191" i="3"/>
  <c r="D238" i="7" s="1"/>
  <c r="B190" i="3"/>
  <c r="D237" i="7" s="1"/>
  <c r="N189" i="3"/>
  <c r="M189" i="3"/>
  <c r="P189" i="3" s="1"/>
  <c r="B189" i="3"/>
  <c r="D236" i="7" s="1"/>
  <c r="B188" i="3"/>
  <c r="D235" i="7" s="1"/>
  <c r="L187" i="3"/>
  <c r="P187" i="3" s="1"/>
  <c r="B187" i="3"/>
  <c r="L186" i="3"/>
  <c r="P186" i="3" s="1"/>
  <c r="B186" i="3"/>
  <c r="L185" i="3"/>
  <c r="P185" i="3" s="1"/>
  <c r="B185" i="3"/>
  <c r="D232" i="7" s="1"/>
  <c r="B184" i="3"/>
  <c r="D231" i="7" s="1"/>
  <c r="P183" i="3"/>
  <c r="L183" i="3"/>
  <c r="B183" i="3"/>
  <c r="D230" i="7" s="1"/>
  <c r="B182" i="3"/>
  <c r="D229" i="7" s="1"/>
  <c r="F229" i="7" s="1"/>
  <c r="O181" i="3"/>
  <c r="N181" i="3"/>
  <c r="M181" i="3"/>
  <c r="L181" i="3"/>
  <c r="B181" i="3"/>
  <c r="O180" i="3"/>
  <c r="N180" i="3"/>
  <c r="M180" i="3"/>
  <c r="L180" i="3"/>
  <c r="P180" i="3" s="1"/>
  <c r="B180" i="3"/>
  <c r="P179" i="3"/>
  <c r="O179" i="3"/>
  <c r="N179" i="3"/>
  <c r="M179" i="3"/>
  <c r="L179" i="3"/>
  <c r="B179" i="3"/>
  <c r="D226" i="7" s="1"/>
  <c r="B178" i="3"/>
  <c r="D225" i="7" s="1"/>
  <c r="O177" i="3"/>
  <c r="N177" i="3"/>
  <c r="M177" i="3"/>
  <c r="L177" i="3"/>
  <c r="B177" i="3"/>
  <c r="D224" i="7" s="1"/>
  <c r="B176" i="3"/>
  <c r="D223" i="7" s="1"/>
  <c r="P175" i="3"/>
  <c r="L175" i="3"/>
  <c r="B175" i="3"/>
  <c r="P174" i="3"/>
  <c r="L174" i="3"/>
  <c r="B174" i="3"/>
  <c r="P173" i="3"/>
  <c r="L173" i="3"/>
  <c r="B173" i="3"/>
  <c r="D220" i="7" s="1"/>
  <c r="B172" i="3"/>
  <c r="D219" i="7" s="1"/>
  <c r="L171" i="3"/>
  <c r="P171" i="3" s="1"/>
  <c r="B171" i="3"/>
  <c r="D218" i="7" s="1"/>
  <c r="B170" i="3"/>
  <c r="D217" i="7" s="1"/>
  <c r="O169" i="3"/>
  <c r="N169" i="3"/>
  <c r="M169" i="3"/>
  <c r="L169" i="3"/>
  <c r="B169" i="3"/>
  <c r="O168" i="3"/>
  <c r="N168" i="3"/>
  <c r="M168" i="3"/>
  <c r="P168" i="3" s="1"/>
  <c r="L168" i="3"/>
  <c r="B168" i="3"/>
  <c r="O167" i="3"/>
  <c r="N167" i="3"/>
  <c r="M167" i="3"/>
  <c r="L167" i="3"/>
  <c r="B167" i="3"/>
  <c r="D214" i="7" s="1"/>
  <c r="B166" i="3"/>
  <c r="D213" i="7" s="1"/>
  <c r="O165" i="3"/>
  <c r="N165" i="3"/>
  <c r="M165" i="3"/>
  <c r="L165" i="3"/>
  <c r="P165" i="3" s="1"/>
  <c r="B165" i="3"/>
  <c r="D212" i="7" s="1"/>
  <c r="B164" i="3"/>
  <c r="D211" i="7" s="1"/>
  <c r="P163" i="3"/>
  <c r="N163" i="3"/>
  <c r="M163" i="3"/>
  <c r="B163" i="3"/>
  <c r="N162" i="3"/>
  <c r="P162" i="3" s="1"/>
  <c r="M162" i="3"/>
  <c r="B162" i="3"/>
  <c r="N161" i="3"/>
  <c r="M161" i="3"/>
  <c r="P161" i="3" s="1"/>
  <c r="B161" i="3"/>
  <c r="D208" i="7" s="1"/>
  <c r="B160" i="3"/>
  <c r="D207" i="7" s="1"/>
  <c r="P159" i="3"/>
  <c r="N159" i="3"/>
  <c r="M159" i="3"/>
  <c r="B159" i="3"/>
  <c r="D206" i="7" s="1"/>
  <c r="B158" i="3"/>
  <c r="D205" i="7" s="1"/>
  <c r="O157" i="3"/>
  <c r="P157" i="3" s="1"/>
  <c r="B157" i="3"/>
  <c r="P156" i="3"/>
  <c r="O156" i="3"/>
  <c r="B156" i="3"/>
  <c r="P155" i="3"/>
  <c r="O155" i="3"/>
  <c r="B155" i="3"/>
  <c r="D202" i="7" s="1"/>
  <c r="B154" i="3"/>
  <c r="D201" i="7" s="1"/>
  <c r="F201" i="7" s="1"/>
  <c r="O153" i="3"/>
  <c r="P153" i="3" s="1"/>
  <c r="B153" i="3"/>
  <c r="D200" i="7" s="1"/>
  <c r="B152" i="3"/>
  <c r="D199" i="7" s="1"/>
  <c r="O151" i="3"/>
  <c r="N151" i="3"/>
  <c r="M151" i="3"/>
  <c r="P151" i="3" s="1"/>
  <c r="L151" i="3"/>
  <c r="B151" i="3"/>
  <c r="P150" i="3"/>
  <c r="O150" i="3"/>
  <c r="N150" i="3"/>
  <c r="M150" i="3"/>
  <c r="L150" i="3"/>
  <c r="B150" i="3"/>
  <c r="P149" i="3"/>
  <c r="O149" i="3"/>
  <c r="N149" i="3"/>
  <c r="M149" i="3"/>
  <c r="L149" i="3"/>
  <c r="B149" i="3"/>
  <c r="D196" i="7" s="1"/>
  <c r="B148" i="3"/>
  <c r="D195" i="7" s="1"/>
  <c r="F195" i="7" s="1"/>
  <c r="O147" i="3"/>
  <c r="N147" i="3"/>
  <c r="M147" i="3"/>
  <c r="L147" i="3"/>
  <c r="P147" i="3" s="1"/>
  <c r="B147" i="3"/>
  <c r="D194" i="7" s="1"/>
  <c r="B146" i="3"/>
  <c r="D193" i="7" s="1"/>
  <c r="N145" i="3"/>
  <c r="M145" i="3"/>
  <c r="P145" i="3" s="1"/>
  <c r="B145" i="3"/>
  <c r="N144" i="3"/>
  <c r="P144" i="3" s="1"/>
  <c r="M144" i="3"/>
  <c r="B144" i="3"/>
  <c r="P143" i="3"/>
  <c r="N143" i="3"/>
  <c r="M143" i="3"/>
  <c r="B143" i="3"/>
  <c r="D190" i="7" s="1"/>
  <c r="B142" i="3"/>
  <c r="D189" i="7" s="1"/>
  <c r="P141" i="3"/>
  <c r="N141" i="3"/>
  <c r="M141" i="3"/>
  <c r="B141" i="3"/>
  <c r="D188" i="7" s="1"/>
  <c r="B140" i="3"/>
  <c r="D187" i="7" s="1"/>
  <c r="N139" i="3"/>
  <c r="M139" i="3"/>
  <c r="P139" i="3" s="1"/>
  <c r="B139" i="3"/>
  <c r="P138" i="3"/>
  <c r="N138" i="3"/>
  <c r="M138" i="3"/>
  <c r="B138" i="3"/>
  <c r="N137" i="3"/>
  <c r="M137" i="3"/>
  <c r="B137" i="3"/>
  <c r="D184" i="7" s="1"/>
  <c r="B136" i="3"/>
  <c r="D183" i="7" s="1"/>
  <c r="N135" i="3"/>
  <c r="M135" i="3"/>
  <c r="P135" i="3" s="1"/>
  <c r="B135" i="3"/>
  <c r="D182" i="7" s="1"/>
  <c r="B134" i="3"/>
  <c r="D181" i="7" s="1"/>
  <c r="N133" i="3"/>
  <c r="M133" i="3"/>
  <c r="P133" i="3" s="1"/>
  <c r="B133" i="3"/>
  <c r="N132" i="3"/>
  <c r="P132" i="3" s="1"/>
  <c r="M132" i="3"/>
  <c r="B132" i="3"/>
  <c r="N131" i="3"/>
  <c r="M131" i="3"/>
  <c r="P131" i="3" s="1"/>
  <c r="B131" i="3"/>
  <c r="D178" i="7" s="1"/>
  <c r="B130" i="3"/>
  <c r="D177" i="7" s="1"/>
  <c r="N129" i="3"/>
  <c r="M129" i="3"/>
  <c r="P129" i="3" s="1"/>
  <c r="B129" i="3"/>
  <c r="D176" i="7" s="1"/>
  <c r="B128" i="3"/>
  <c r="D175" i="7" s="1"/>
  <c r="F175" i="7" s="1"/>
  <c r="P127" i="3"/>
  <c r="O127" i="3"/>
  <c r="N127" i="3"/>
  <c r="M127" i="3"/>
  <c r="L127" i="3"/>
  <c r="B127" i="3"/>
  <c r="O126" i="3"/>
  <c r="N126" i="3"/>
  <c r="M126" i="3"/>
  <c r="P126" i="3" s="1"/>
  <c r="L126" i="3"/>
  <c r="B126" i="3"/>
  <c r="O125" i="3"/>
  <c r="N125" i="3"/>
  <c r="M125" i="3"/>
  <c r="L125" i="3"/>
  <c r="B125" i="3"/>
  <c r="D172" i="7" s="1"/>
  <c r="B124" i="3"/>
  <c r="D171" i="7" s="1"/>
  <c r="O123" i="3"/>
  <c r="N123" i="3"/>
  <c r="M123" i="3"/>
  <c r="L123" i="3"/>
  <c r="P123" i="3" s="1"/>
  <c r="B123" i="3"/>
  <c r="D170" i="7" s="1"/>
  <c r="B122" i="3"/>
  <c r="D169" i="7" s="1"/>
  <c r="P121" i="3"/>
  <c r="O121" i="3"/>
  <c r="N121" i="3"/>
  <c r="M121" i="3"/>
  <c r="L121" i="3"/>
  <c r="B121" i="3"/>
  <c r="O120" i="3"/>
  <c r="P120" i="3" s="1"/>
  <c r="N120" i="3"/>
  <c r="M120" i="3"/>
  <c r="L120" i="3"/>
  <c r="B120" i="3"/>
  <c r="O119" i="3"/>
  <c r="N119" i="3"/>
  <c r="M119" i="3"/>
  <c r="P119" i="3" s="1"/>
  <c r="L119" i="3"/>
  <c r="B119" i="3"/>
  <c r="D166" i="7" s="1"/>
  <c r="B118" i="3"/>
  <c r="D165" i="7" s="1"/>
  <c r="O117" i="3"/>
  <c r="N117" i="3"/>
  <c r="M117" i="3"/>
  <c r="L117" i="3"/>
  <c r="P117" i="3" s="1"/>
  <c r="B117" i="3"/>
  <c r="D164" i="7" s="1"/>
  <c r="B116" i="3"/>
  <c r="D163" i="7" s="1"/>
  <c r="P115" i="3"/>
  <c r="O115" i="3"/>
  <c r="N115" i="3"/>
  <c r="M115" i="3"/>
  <c r="B115" i="3"/>
  <c r="O114" i="3"/>
  <c r="N114" i="3"/>
  <c r="M114" i="3"/>
  <c r="B114" i="3"/>
  <c r="O113" i="3"/>
  <c r="N113" i="3"/>
  <c r="M113" i="3"/>
  <c r="P113" i="3" s="1"/>
  <c r="B113" i="3"/>
  <c r="D160" i="7" s="1"/>
  <c r="B112" i="3"/>
  <c r="D159" i="7" s="1"/>
  <c r="O111" i="3"/>
  <c r="P111" i="3" s="1"/>
  <c r="N111" i="3"/>
  <c r="M111" i="3"/>
  <c r="B111" i="3"/>
  <c r="D158" i="7" s="1"/>
  <c r="B110" i="3"/>
  <c r="D157" i="7" s="1"/>
  <c r="O109" i="3"/>
  <c r="N109" i="3"/>
  <c r="M109" i="3"/>
  <c r="B109" i="3"/>
  <c r="O108" i="3"/>
  <c r="N108" i="3"/>
  <c r="M108" i="3"/>
  <c r="P108" i="3" s="1"/>
  <c r="B108" i="3"/>
  <c r="P107" i="3"/>
  <c r="O107" i="3"/>
  <c r="N107" i="3"/>
  <c r="M107" i="3"/>
  <c r="B107" i="3"/>
  <c r="D154" i="7" s="1"/>
  <c r="B106" i="3"/>
  <c r="D153" i="7" s="1"/>
  <c r="O105" i="3"/>
  <c r="N105" i="3"/>
  <c r="M105" i="3"/>
  <c r="P105" i="3" s="1"/>
  <c r="B105" i="3"/>
  <c r="D152" i="7" s="1"/>
  <c r="B104" i="3"/>
  <c r="D151" i="7" s="1"/>
  <c r="O103" i="3"/>
  <c r="N103" i="3"/>
  <c r="M103" i="3"/>
  <c r="L103" i="3"/>
  <c r="P103" i="3" s="1"/>
  <c r="B103" i="3"/>
  <c r="O102" i="3"/>
  <c r="P102" i="3" s="1"/>
  <c r="N102" i="3"/>
  <c r="M102" i="3"/>
  <c r="L102" i="3"/>
  <c r="B102" i="3"/>
  <c r="O101" i="3"/>
  <c r="N101" i="3"/>
  <c r="M101" i="3"/>
  <c r="L101" i="3"/>
  <c r="P101" i="3" s="1"/>
  <c r="B101" i="3"/>
  <c r="D148" i="7" s="1"/>
  <c r="B100" i="3"/>
  <c r="D147" i="7" s="1"/>
  <c r="O99" i="3"/>
  <c r="N99" i="3"/>
  <c r="M99" i="3"/>
  <c r="L99" i="3"/>
  <c r="B99" i="3"/>
  <c r="D146" i="7" s="1"/>
  <c r="B98" i="3"/>
  <c r="D145" i="7" s="1"/>
  <c r="O97" i="3"/>
  <c r="N97" i="3"/>
  <c r="M97" i="3"/>
  <c r="L97" i="3"/>
  <c r="P97" i="3" s="1"/>
  <c r="B97" i="3"/>
  <c r="D216" i="7" s="1"/>
  <c r="O96" i="3"/>
  <c r="N96" i="3"/>
  <c r="P96" i="3" s="1"/>
  <c r="M96" i="3"/>
  <c r="L96" i="3"/>
  <c r="B96" i="3"/>
  <c r="O95" i="3"/>
  <c r="N95" i="3"/>
  <c r="P95" i="3" s="1"/>
  <c r="M95" i="3"/>
  <c r="L95" i="3"/>
  <c r="B95" i="3"/>
  <c r="D142" i="7" s="1"/>
  <c r="B94" i="3"/>
  <c r="D141" i="7" s="1"/>
  <c r="F141" i="7" s="1"/>
  <c r="O93" i="3"/>
  <c r="N93" i="3"/>
  <c r="M93" i="3"/>
  <c r="P93" i="3" s="1"/>
  <c r="L93" i="3"/>
  <c r="B93" i="3"/>
  <c r="D140" i="7" s="1"/>
  <c r="B92" i="3"/>
  <c r="D139" i="7" s="1"/>
  <c r="O91" i="3"/>
  <c r="N91" i="3"/>
  <c r="M91" i="3"/>
  <c r="L91" i="3"/>
  <c r="P91" i="3" s="1"/>
  <c r="B91" i="3"/>
  <c r="O90" i="3"/>
  <c r="P90" i="3" s="1"/>
  <c r="N90" i="3"/>
  <c r="M90" i="3"/>
  <c r="L90" i="3"/>
  <c r="B90" i="3"/>
  <c r="D137" i="7" s="1"/>
  <c r="O89" i="3"/>
  <c r="N89" i="3"/>
  <c r="M89" i="3"/>
  <c r="L89" i="3"/>
  <c r="B89" i="3"/>
  <c r="D136" i="7" s="1"/>
  <c r="B88" i="3"/>
  <c r="D135" i="7" s="1"/>
  <c r="F135" i="7" s="1"/>
  <c r="O87" i="3"/>
  <c r="N87" i="3"/>
  <c r="M87" i="3"/>
  <c r="L87" i="3"/>
  <c r="P87" i="3" s="1"/>
  <c r="B87" i="3"/>
  <c r="D134" i="7" s="1"/>
  <c r="B86" i="3"/>
  <c r="D133" i="7" s="1"/>
  <c r="B85" i="3"/>
  <c r="D132" i="7" s="1"/>
  <c r="O84" i="3"/>
  <c r="N84" i="3"/>
  <c r="M84" i="3"/>
  <c r="L84" i="3"/>
  <c r="P84" i="3" s="1"/>
  <c r="B84" i="3"/>
  <c r="D131" i="7" s="1"/>
  <c r="P83" i="3"/>
  <c r="M83" i="3"/>
  <c r="L83" i="3"/>
  <c r="B83" i="3"/>
  <c r="D130" i="7" s="1"/>
  <c r="M82" i="3"/>
  <c r="L82" i="3"/>
  <c r="P82" i="3" s="1"/>
  <c r="B82" i="3"/>
  <c r="D129" i="7" s="1"/>
  <c r="B81" i="3"/>
  <c r="D128" i="7" s="1"/>
  <c r="O80" i="3"/>
  <c r="N80" i="3"/>
  <c r="M80" i="3"/>
  <c r="L80" i="3"/>
  <c r="P80" i="3" s="1"/>
  <c r="B80" i="3"/>
  <c r="D127" i="7" s="1"/>
  <c r="O79" i="3"/>
  <c r="N79" i="3"/>
  <c r="M79" i="3"/>
  <c r="P79" i="3" s="1"/>
  <c r="L79" i="3"/>
  <c r="C79" i="3"/>
  <c r="C80" i="3" s="1"/>
  <c r="A68" i="6" s="1"/>
  <c r="B79" i="3"/>
  <c r="D126" i="7" s="1"/>
  <c r="L78" i="3"/>
  <c r="P78" i="3" s="1"/>
  <c r="B78" i="3"/>
  <c r="D125" i="7" s="1"/>
  <c r="P77" i="3"/>
  <c r="D124" i="7" s="1"/>
  <c r="O77" i="3"/>
  <c r="D123" i="7" s="1"/>
  <c r="N77" i="3"/>
  <c r="D122" i="7" s="1"/>
  <c r="M77" i="3"/>
  <c r="D121" i="7" s="1"/>
  <c r="F121" i="7" s="1"/>
  <c r="L77" i="3"/>
  <c r="K77" i="3"/>
  <c r="D119" i="7" s="1"/>
  <c r="J77" i="3"/>
  <c r="D118" i="7" s="1"/>
  <c r="I77" i="3"/>
  <c r="D117" i="7" s="1"/>
  <c r="H77" i="3"/>
  <c r="G77" i="3"/>
  <c r="D115" i="7" s="1"/>
  <c r="F77" i="3"/>
  <c r="D114" i="7" s="1"/>
  <c r="E77" i="3"/>
  <c r="D113" i="7" s="1"/>
  <c r="D77" i="3"/>
  <c r="L76" i="3"/>
  <c r="D111" i="7" s="1"/>
  <c r="H76" i="3"/>
  <c r="D110" i="7" s="1"/>
  <c r="D76" i="3"/>
  <c r="D109" i="7" s="1"/>
  <c r="A76" i="3"/>
  <c r="D108" i="7" s="1"/>
  <c r="B74" i="3"/>
  <c r="D107" i="7" s="1"/>
  <c r="P73" i="3"/>
  <c r="O73" i="3"/>
  <c r="N73" i="3"/>
  <c r="M73" i="3"/>
  <c r="L73" i="3"/>
  <c r="B73" i="3"/>
  <c r="D106" i="7" s="1"/>
  <c r="O72" i="3"/>
  <c r="N72" i="3"/>
  <c r="M72" i="3"/>
  <c r="L72" i="3"/>
  <c r="P72" i="3" s="1"/>
  <c r="B72" i="3"/>
  <c r="D105" i="7" s="1"/>
  <c r="O71" i="3"/>
  <c r="N71" i="3"/>
  <c r="P71" i="3" s="1"/>
  <c r="P74" i="3" s="1"/>
  <c r="M71" i="3"/>
  <c r="L71" i="3"/>
  <c r="B71" i="3"/>
  <c r="D104" i="7" s="1"/>
  <c r="P70" i="3"/>
  <c r="D103" i="7" s="1"/>
  <c r="O70" i="3"/>
  <c r="D102" i="7" s="1"/>
  <c r="N70" i="3"/>
  <c r="D101" i="7" s="1"/>
  <c r="M70" i="3"/>
  <c r="D100" i="7" s="1"/>
  <c r="L70" i="3"/>
  <c r="D99" i="7" s="1"/>
  <c r="K70" i="3"/>
  <c r="D98" i="7" s="1"/>
  <c r="J70" i="3"/>
  <c r="D97" i="7" s="1"/>
  <c r="I70" i="3"/>
  <c r="D96" i="7" s="1"/>
  <c r="H70" i="3"/>
  <c r="D95" i="7" s="1"/>
  <c r="F95" i="7" s="1"/>
  <c r="G70" i="3"/>
  <c r="D94" i="7" s="1"/>
  <c r="F70" i="3"/>
  <c r="D93" i="7" s="1"/>
  <c r="E70" i="3"/>
  <c r="D92" i="7" s="1"/>
  <c r="D70" i="3"/>
  <c r="D91" i="7" s="1"/>
  <c r="L69" i="3"/>
  <c r="D90" i="7" s="1"/>
  <c r="H69" i="3"/>
  <c r="D89" i="7" s="1"/>
  <c r="D69" i="3"/>
  <c r="D88" i="7" s="1"/>
  <c r="B69" i="3"/>
  <c r="D87" i="7" s="1"/>
  <c r="B67" i="3"/>
  <c r="O66" i="3"/>
  <c r="N66" i="3"/>
  <c r="M66" i="3"/>
  <c r="L66" i="3"/>
  <c r="B66" i="3"/>
  <c r="D85" i="7" s="1"/>
  <c r="O65" i="3"/>
  <c r="N65" i="3"/>
  <c r="M65" i="3"/>
  <c r="L65" i="3"/>
  <c r="P65" i="3" s="1"/>
  <c r="B65" i="3"/>
  <c r="D84" i="7" s="1"/>
  <c r="O64" i="3"/>
  <c r="N64" i="3"/>
  <c r="P64" i="3" s="1"/>
  <c r="M64" i="3"/>
  <c r="B64" i="3"/>
  <c r="D83" i="7" s="1"/>
  <c r="O63" i="3"/>
  <c r="N63" i="3"/>
  <c r="M63" i="3"/>
  <c r="B63" i="3"/>
  <c r="D82" i="7" s="1"/>
  <c r="G62" i="3"/>
  <c r="F62" i="3"/>
  <c r="E62" i="3"/>
  <c r="D62" i="3"/>
  <c r="B62" i="3"/>
  <c r="D81" i="7" s="1"/>
  <c r="P61" i="3"/>
  <c r="M61" i="3"/>
  <c r="B61" i="3"/>
  <c r="D80" i="7" s="1"/>
  <c r="P60" i="3"/>
  <c r="O60" i="3"/>
  <c r="N60" i="3"/>
  <c r="M60" i="3"/>
  <c r="L60" i="3"/>
  <c r="B60" i="3"/>
  <c r="D79" i="7" s="1"/>
  <c r="O59" i="3"/>
  <c r="N59" i="3"/>
  <c r="P59" i="3" s="1"/>
  <c r="M59" i="3"/>
  <c r="L59" i="3"/>
  <c r="B59" i="3"/>
  <c r="D78" i="7" s="1"/>
  <c r="B58" i="3"/>
  <c r="D77" i="7" s="1"/>
  <c r="B57" i="3"/>
  <c r="D76" i="7" s="1"/>
  <c r="B56" i="3"/>
  <c r="D75" i="7" s="1"/>
  <c r="B55" i="3"/>
  <c r="D74" i="7" s="1"/>
  <c r="B54" i="3"/>
  <c r="D73" i="7" s="1"/>
  <c r="B53" i="3"/>
  <c r="D72" i="7" s="1"/>
  <c r="G52" i="3"/>
  <c r="O52" i="3" s="1"/>
  <c r="P52" i="3" s="1"/>
  <c r="B52" i="3"/>
  <c r="D71" i="7" s="1"/>
  <c r="B51" i="3"/>
  <c r="D70" i="7" s="1"/>
  <c r="B50" i="3"/>
  <c r="D69" i="7" s="1"/>
  <c r="B49" i="3"/>
  <c r="D68" i="7" s="1"/>
  <c r="M48" i="3"/>
  <c r="L48" i="3"/>
  <c r="B48" i="3"/>
  <c r="D67" i="7" s="1"/>
  <c r="P47" i="3"/>
  <c r="O47" i="3"/>
  <c r="N47" i="3"/>
  <c r="M47" i="3"/>
  <c r="L47" i="3"/>
  <c r="B47" i="3"/>
  <c r="D66" i="7" s="1"/>
  <c r="O46" i="3"/>
  <c r="N46" i="3"/>
  <c r="M46" i="3"/>
  <c r="P46" i="3" s="1"/>
  <c r="L46" i="3"/>
  <c r="B46" i="3"/>
  <c r="D65" i="7" s="1"/>
  <c r="O45" i="3"/>
  <c r="N45" i="3"/>
  <c r="P45" i="3" s="1"/>
  <c r="M45" i="3"/>
  <c r="L45" i="3"/>
  <c r="B45" i="3"/>
  <c r="D64" i="7" s="1"/>
  <c r="O44" i="3"/>
  <c r="N44" i="3"/>
  <c r="M44" i="3"/>
  <c r="L44" i="3"/>
  <c r="P44" i="3" s="1"/>
  <c r="B44" i="3"/>
  <c r="D63" i="7" s="1"/>
  <c r="O43" i="3"/>
  <c r="P43" i="3" s="1"/>
  <c r="N43" i="3"/>
  <c r="M43" i="3"/>
  <c r="L43" i="3"/>
  <c r="B43" i="3"/>
  <c r="D62" i="7" s="1"/>
  <c r="B42" i="3"/>
  <c r="D61" i="7" s="1"/>
  <c r="O41" i="3"/>
  <c r="N41" i="3"/>
  <c r="M41" i="3"/>
  <c r="P41" i="3" s="1"/>
  <c r="B41" i="3"/>
  <c r="D60" i="7" s="1"/>
  <c r="O40" i="3"/>
  <c r="N40" i="3"/>
  <c r="M40" i="3"/>
  <c r="L40" i="3"/>
  <c r="P40" i="3" s="1"/>
  <c r="B40" i="3"/>
  <c r="D59" i="7" s="1"/>
  <c r="P39" i="3"/>
  <c r="O39" i="3"/>
  <c r="N39" i="3"/>
  <c r="M39" i="3"/>
  <c r="L39" i="3"/>
  <c r="B39" i="3"/>
  <c r="D58" i="7" s="1"/>
  <c r="O38" i="3"/>
  <c r="N38" i="3"/>
  <c r="M38" i="3"/>
  <c r="L38" i="3"/>
  <c r="P38" i="3" s="1"/>
  <c r="B38" i="3"/>
  <c r="D57" i="7" s="1"/>
  <c r="O37" i="3"/>
  <c r="N37" i="3"/>
  <c r="M37" i="3"/>
  <c r="L37" i="3"/>
  <c r="B37" i="3"/>
  <c r="D56" i="7" s="1"/>
  <c r="P36" i="3"/>
  <c r="O36" i="3"/>
  <c r="N36" i="3"/>
  <c r="M36" i="3"/>
  <c r="L36" i="3"/>
  <c r="B36" i="3"/>
  <c r="D55" i="7" s="1"/>
  <c r="B35" i="3"/>
  <c r="D54" i="7" s="1"/>
  <c r="O34" i="3"/>
  <c r="P34" i="3" s="1"/>
  <c r="N34" i="3"/>
  <c r="M34" i="3"/>
  <c r="L34" i="3"/>
  <c r="B34" i="3"/>
  <c r="D53" i="7" s="1"/>
  <c r="O33" i="3"/>
  <c r="N33" i="3"/>
  <c r="M33" i="3"/>
  <c r="L33" i="3"/>
  <c r="P33" i="3" s="1"/>
  <c r="B33" i="3"/>
  <c r="D52" i="7" s="1"/>
  <c r="O32" i="3"/>
  <c r="N32" i="3"/>
  <c r="M32" i="3"/>
  <c r="P32" i="3" s="1"/>
  <c r="L32" i="3"/>
  <c r="B32" i="3"/>
  <c r="D51" i="7" s="1"/>
  <c r="B31" i="3"/>
  <c r="D50" i="7" s="1"/>
  <c r="O30" i="3"/>
  <c r="N30" i="3"/>
  <c r="M30" i="3"/>
  <c r="L30" i="3"/>
  <c r="B30" i="3"/>
  <c r="D49" i="7" s="1"/>
  <c r="O29" i="3"/>
  <c r="P29" i="3" s="1"/>
  <c r="N29" i="3"/>
  <c r="M29" i="3"/>
  <c r="L29" i="3"/>
  <c r="B29" i="3"/>
  <c r="D48" i="7" s="1"/>
  <c r="P28" i="3"/>
  <c r="O28" i="3"/>
  <c r="N28" i="3"/>
  <c r="M28" i="3"/>
  <c r="L28" i="3"/>
  <c r="B28" i="3"/>
  <c r="D47" i="7" s="1"/>
  <c r="B27" i="3"/>
  <c r="D46" i="7" s="1"/>
  <c r="O26" i="3"/>
  <c r="N26" i="3"/>
  <c r="M26" i="3"/>
  <c r="L26" i="3"/>
  <c r="P26" i="3" s="1"/>
  <c r="B26" i="3"/>
  <c r="D45" i="7" s="1"/>
  <c r="O25" i="3"/>
  <c r="N25" i="3"/>
  <c r="M25" i="3"/>
  <c r="L25" i="3"/>
  <c r="B25" i="3"/>
  <c r="D44" i="7" s="1"/>
  <c r="O24" i="3"/>
  <c r="P24" i="3" s="1"/>
  <c r="N24" i="3"/>
  <c r="M24" i="3"/>
  <c r="L24" i="3"/>
  <c r="B24" i="3"/>
  <c r="D43" i="7" s="1"/>
  <c r="B23" i="3"/>
  <c r="D42" i="7" s="1"/>
  <c r="P22" i="3"/>
  <c r="B22" i="3"/>
  <c r="D41" i="7" s="1"/>
  <c r="L21" i="3"/>
  <c r="P21" i="3" s="1"/>
  <c r="B21" i="3"/>
  <c r="D40" i="7" s="1"/>
  <c r="M20" i="3"/>
  <c r="P20" i="3" s="1"/>
  <c r="B20" i="3"/>
  <c r="D39" i="7" s="1"/>
  <c r="L19" i="3"/>
  <c r="P19" i="3" s="1"/>
  <c r="B19" i="3"/>
  <c r="D38" i="7" s="1"/>
  <c r="P18" i="3"/>
  <c r="L18" i="3"/>
  <c r="B18" i="3"/>
  <c r="D37" i="7" s="1"/>
  <c r="P17" i="3"/>
  <c r="O17" i="3"/>
  <c r="N17" i="3"/>
  <c r="M17" i="3"/>
  <c r="L17" i="3"/>
  <c r="B17" i="3"/>
  <c r="D36" i="7" s="1"/>
  <c r="O16" i="3"/>
  <c r="N16" i="3"/>
  <c r="M16" i="3"/>
  <c r="L16" i="3"/>
  <c r="B16" i="3"/>
  <c r="D35" i="7" s="1"/>
  <c r="O15" i="3"/>
  <c r="N15" i="3"/>
  <c r="M15" i="3"/>
  <c r="L15" i="3"/>
  <c r="B15" i="3"/>
  <c r="D34" i="7" s="1"/>
  <c r="O14" i="3"/>
  <c r="P14" i="3" s="1"/>
  <c r="N14" i="3"/>
  <c r="M14" i="3"/>
  <c r="L14" i="3"/>
  <c r="B14" i="3"/>
  <c r="D33" i="7" s="1"/>
  <c r="G13" i="3"/>
  <c r="F13" i="3"/>
  <c r="E13" i="3"/>
  <c r="D13" i="3"/>
  <c r="C13" i="3"/>
  <c r="C14" i="3" s="1"/>
  <c r="A15" i="6" s="1"/>
  <c r="B13" i="3"/>
  <c r="D32" i="7" s="1"/>
  <c r="O12" i="3"/>
  <c r="N12" i="3"/>
  <c r="M12" i="3"/>
  <c r="L12" i="3"/>
  <c r="C12" i="3"/>
  <c r="A13" i="6" s="1"/>
  <c r="B12" i="3"/>
  <c r="D31" i="7" s="1"/>
  <c r="P11" i="3"/>
  <c r="O11" i="3"/>
  <c r="L11" i="3"/>
  <c r="C11" i="3"/>
  <c r="B11" i="3"/>
  <c r="D30" i="7" s="1"/>
  <c r="O10" i="3"/>
  <c r="P10" i="3" s="1"/>
  <c r="L10" i="3"/>
  <c r="B10" i="3"/>
  <c r="D29" i="7" s="1"/>
  <c r="P8" i="3"/>
  <c r="D86" i="7" s="1"/>
  <c r="O8" i="3"/>
  <c r="D27" i="7" s="1"/>
  <c r="N8" i="3"/>
  <c r="D26" i="7" s="1"/>
  <c r="M8" i="3"/>
  <c r="D25" i="7" s="1"/>
  <c r="L8" i="3"/>
  <c r="K8" i="3"/>
  <c r="D23" i="7" s="1"/>
  <c r="J8" i="3"/>
  <c r="D22" i="7" s="1"/>
  <c r="I8" i="3"/>
  <c r="D21" i="7" s="1"/>
  <c r="H8" i="3"/>
  <c r="G8" i="3"/>
  <c r="D19" i="7" s="1"/>
  <c r="F8" i="3"/>
  <c r="D18" i="7" s="1"/>
  <c r="E8" i="3"/>
  <c r="D17" i="7" s="1"/>
  <c r="D8" i="3"/>
  <c r="L7" i="3"/>
  <c r="D15" i="7" s="1"/>
  <c r="H7" i="3"/>
  <c r="D14" i="7" s="1"/>
  <c r="D7" i="3"/>
  <c r="D13" i="7" s="1"/>
  <c r="A7" i="3"/>
  <c r="D12" i="7" s="1"/>
  <c r="P5" i="3"/>
  <c r="D11" i="7" s="1"/>
  <c r="O5" i="3"/>
  <c r="D10" i="7" s="1"/>
  <c r="N5" i="3"/>
  <c r="D9" i="7" s="1"/>
  <c r="M5" i="3"/>
  <c r="D8" i="7" s="1"/>
  <c r="M4" i="3"/>
  <c r="D7" i="7" s="1"/>
  <c r="B4" i="3"/>
  <c r="D6" i="7" s="1"/>
  <c r="A3" i="3"/>
  <c r="D5" i="7" s="1"/>
  <c r="A2" i="3"/>
  <c r="D4" i="7" s="1"/>
  <c r="A44" i="13"/>
  <c r="D656" i="7" s="1"/>
  <c r="F41" i="13"/>
  <c r="D655" i="7" s="1"/>
  <c r="A41" i="13"/>
  <c r="D654" i="7" s="1"/>
  <c r="A38" i="13"/>
  <c r="D653" i="7" s="1"/>
  <c r="A36" i="13"/>
  <c r="D652" i="7" s="1"/>
  <c r="A34" i="13"/>
  <c r="D651" i="7" s="1"/>
  <c r="A32" i="13"/>
  <c r="D650" i="7" s="1"/>
  <c r="F30" i="13"/>
  <c r="D649" i="7" s="1"/>
  <c r="A30" i="13"/>
  <c r="D648" i="7" s="1"/>
  <c r="A27" i="13"/>
  <c r="D647" i="7" s="1"/>
  <c r="A25" i="13"/>
  <c r="D646" i="7" s="1"/>
  <c r="A23" i="13"/>
  <c r="D645" i="7" s="1"/>
  <c r="F21" i="13"/>
  <c r="D644" i="7" s="1"/>
  <c r="A21" i="13"/>
  <c r="D643" i="7" s="1"/>
  <c r="E643" i="7" s="1"/>
  <c r="A19" i="13"/>
  <c r="D642" i="7" s="1"/>
  <c r="A17" i="13"/>
  <c r="D641" i="7" s="1"/>
  <c r="A16" i="13"/>
  <c r="D640" i="7" s="1"/>
  <c r="A14" i="13"/>
  <c r="D639" i="7" s="1"/>
  <c r="A12" i="13"/>
  <c r="D638" i="7" s="1"/>
  <c r="A11" i="13"/>
  <c r="D637" i="7" s="1"/>
  <c r="A9" i="13"/>
  <c r="D636" i="7" s="1"/>
  <c r="A8" i="13"/>
  <c r="D635" i="7" s="1"/>
  <c r="A6" i="13"/>
  <c r="D634" i="7" s="1"/>
  <c r="G5" i="13"/>
  <c r="D633" i="7" s="1"/>
  <c r="A39" i="5"/>
  <c r="D3" i="7" s="1"/>
  <c r="A35" i="5"/>
  <c r="D2" i="7" s="1"/>
  <c r="P16" i="3" l="1"/>
  <c r="E152" i="7"/>
  <c r="F152" i="7"/>
  <c r="F37" i="7"/>
  <c r="E37" i="7"/>
  <c r="F651" i="7"/>
  <c r="E651" i="7"/>
  <c r="F38" i="7"/>
  <c r="E38" i="7"/>
  <c r="F171" i="7"/>
  <c r="E171" i="7"/>
  <c r="F19" i="7"/>
  <c r="E19" i="7"/>
  <c r="F67" i="7"/>
  <c r="E67" i="7"/>
  <c r="F78" i="7"/>
  <c r="E78" i="7"/>
  <c r="F107" i="7"/>
  <c r="E107" i="7"/>
  <c r="F126" i="7"/>
  <c r="E126" i="7"/>
  <c r="F131" i="7"/>
  <c r="E131" i="7"/>
  <c r="F137" i="7"/>
  <c r="E137" i="7"/>
  <c r="F142" i="7"/>
  <c r="E142" i="7"/>
  <c r="F172" i="7"/>
  <c r="E172" i="7"/>
  <c r="P137" i="3"/>
  <c r="F236" i="7"/>
  <c r="E236" i="7"/>
  <c r="F255" i="7"/>
  <c r="E255" i="7"/>
  <c r="F283" i="7"/>
  <c r="E283" i="7"/>
  <c r="E326" i="7"/>
  <c r="F326" i="7"/>
  <c r="F344" i="7"/>
  <c r="E344" i="7"/>
  <c r="F399" i="7"/>
  <c r="E399" i="7"/>
  <c r="F436" i="7"/>
  <c r="E436" i="7"/>
  <c r="F23" i="7"/>
  <c r="E23" i="7"/>
  <c r="F189" i="7"/>
  <c r="E189" i="7"/>
  <c r="F200" i="7"/>
  <c r="E200" i="7"/>
  <c r="D120" i="7"/>
  <c r="D24" i="7"/>
  <c r="D112" i="7"/>
  <c r="D16" i="7"/>
  <c r="D116" i="7"/>
  <c r="D20" i="7"/>
  <c r="C15" i="3"/>
  <c r="F18" i="7"/>
  <c r="E18" i="7"/>
  <c r="E100" i="7"/>
  <c r="F100" i="7"/>
  <c r="F652" i="7"/>
  <c r="E652" i="7"/>
  <c r="P12" i="3"/>
  <c r="F633" i="7"/>
  <c r="E633" i="7"/>
  <c r="F653" i="7"/>
  <c r="E653" i="7"/>
  <c r="F60" i="7"/>
  <c r="E60" i="7"/>
  <c r="P66" i="3"/>
  <c r="F102" i="7"/>
  <c r="E102" i="7"/>
  <c r="E108" i="7"/>
  <c r="F108" i="7"/>
  <c r="P99" i="3"/>
  <c r="P125" i="3"/>
  <c r="F284" i="7"/>
  <c r="E284" i="7"/>
  <c r="F363" i="7"/>
  <c r="E363" i="7"/>
  <c r="F418" i="7"/>
  <c r="E418" i="7"/>
  <c r="F437" i="7"/>
  <c r="E437" i="7"/>
  <c r="F457" i="7"/>
  <c r="E457" i="7"/>
  <c r="F655" i="7"/>
  <c r="E655" i="7"/>
  <c r="F656" i="7"/>
  <c r="E656" i="7"/>
  <c r="F59" i="7"/>
  <c r="E59" i="7"/>
  <c r="F250" i="7"/>
  <c r="E250" i="7"/>
  <c r="F44" i="7"/>
  <c r="E44" i="7"/>
  <c r="F77" i="7"/>
  <c r="E77" i="7"/>
  <c r="F146" i="7"/>
  <c r="E146" i="7"/>
  <c r="F3" i="7"/>
  <c r="E3" i="7"/>
  <c r="F64" i="7"/>
  <c r="E64" i="7"/>
  <c r="F101" i="7"/>
  <c r="E101" i="7"/>
  <c r="F634" i="7"/>
  <c r="E634" i="7"/>
  <c r="F21" i="7"/>
  <c r="E21" i="7"/>
  <c r="F35" i="7"/>
  <c r="E35" i="7"/>
  <c r="F39" i="7"/>
  <c r="E39" i="7"/>
  <c r="F45" i="7"/>
  <c r="E45" i="7"/>
  <c r="F57" i="7"/>
  <c r="E57" i="7"/>
  <c r="P48" i="3"/>
  <c r="F103" i="7"/>
  <c r="E103" i="7"/>
  <c r="F109" i="7"/>
  <c r="E109" i="7"/>
  <c r="P109" i="3"/>
  <c r="F177" i="7"/>
  <c r="E177" i="7"/>
  <c r="P181" i="3"/>
  <c r="F243" i="7"/>
  <c r="E243" i="7"/>
  <c r="F256" i="7"/>
  <c r="E256" i="7"/>
  <c r="E262" i="7"/>
  <c r="F262" i="7"/>
  <c r="F310" i="7"/>
  <c r="E310" i="7"/>
  <c r="E346" i="7"/>
  <c r="F346" i="7"/>
  <c r="F419" i="7"/>
  <c r="E419" i="7"/>
  <c r="F438" i="7"/>
  <c r="E438" i="7"/>
  <c r="F458" i="7"/>
  <c r="E458" i="7"/>
  <c r="F22" i="7"/>
  <c r="E22" i="7"/>
  <c r="F110" i="7"/>
  <c r="E110" i="7"/>
  <c r="F151" i="7"/>
  <c r="E151" i="7"/>
  <c r="F178" i="7"/>
  <c r="E178" i="7"/>
  <c r="F223" i="7"/>
  <c r="E223" i="7"/>
  <c r="F237" i="7"/>
  <c r="E237" i="7"/>
  <c r="P215" i="3"/>
  <c r="F266" i="7"/>
  <c r="E266" i="7"/>
  <c r="E286" i="7"/>
  <c r="F286" i="7"/>
  <c r="F311" i="7"/>
  <c r="E311" i="7"/>
  <c r="F329" i="7"/>
  <c r="E329" i="7"/>
  <c r="E364" i="7"/>
  <c r="F364" i="7"/>
  <c r="E383" i="7"/>
  <c r="F383" i="7"/>
  <c r="E420" i="7"/>
  <c r="F420" i="7"/>
  <c r="F439" i="7"/>
  <c r="E439" i="7"/>
  <c r="F459" i="7"/>
  <c r="E459" i="7"/>
  <c r="F477" i="7"/>
  <c r="E477" i="7"/>
  <c r="F497" i="7"/>
  <c r="E497" i="7"/>
  <c r="F517" i="7"/>
  <c r="E517" i="7"/>
  <c r="F537" i="7"/>
  <c r="E537" i="7"/>
  <c r="F557" i="7"/>
  <c r="E557" i="7"/>
  <c r="F577" i="7"/>
  <c r="E577" i="7"/>
  <c r="F597" i="7"/>
  <c r="E597" i="7"/>
  <c r="F244" i="7"/>
  <c r="E244" i="7"/>
  <c r="F257" i="7"/>
  <c r="E257" i="7"/>
  <c r="F276" i="7"/>
  <c r="E276" i="7"/>
  <c r="E312" i="7"/>
  <c r="F312" i="7"/>
  <c r="F330" i="7"/>
  <c r="E330" i="7"/>
  <c r="F348" i="7"/>
  <c r="E348" i="7"/>
  <c r="E384" i="7"/>
  <c r="F384" i="7"/>
  <c r="E403" i="7"/>
  <c r="F403" i="7"/>
  <c r="F440" i="7"/>
  <c r="E440" i="7"/>
  <c r="F478" i="7"/>
  <c r="E478" i="7"/>
  <c r="F498" i="7"/>
  <c r="E498" i="7"/>
  <c r="F518" i="7"/>
  <c r="E518" i="7"/>
  <c r="F538" i="7"/>
  <c r="E538" i="7"/>
  <c r="F558" i="7"/>
  <c r="E558" i="7"/>
  <c r="F578" i="7"/>
  <c r="E578" i="7"/>
  <c r="F598" i="7"/>
  <c r="E598" i="7"/>
  <c r="F618" i="7"/>
  <c r="E618" i="7"/>
  <c r="F238" i="7"/>
  <c r="E238" i="7"/>
  <c r="F637" i="7"/>
  <c r="E637" i="7"/>
  <c r="F4" i="7"/>
  <c r="E4" i="7"/>
  <c r="P30" i="3"/>
  <c r="F69" i="7"/>
  <c r="E69" i="7"/>
  <c r="P63" i="3"/>
  <c r="F132" i="7"/>
  <c r="E132" i="7"/>
  <c r="F147" i="7"/>
  <c r="E147" i="7"/>
  <c r="F157" i="7"/>
  <c r="E157" i="7"/>
  <c r="P169" i="3"/>
  <c r="F245" i="7"/>
  <c r="E245" i="7"/>
  <c r="F258" i="7"/>
  <c r="E258" i="7"/>
  <c r="F277" i="7"/>
  <c r="E277" i="7"/>
  <c r="F313" i="7"/>
  <c r="E313" i="7"/>
  <c r="F331" i="7"/>
  <c r="E331" i="7"/>
  <c r="F349" i="7"/>
  <c r="E349" i="7"/>
  <c r="E366" i="7"/>
  <c r="F366" i="7"/>
  <c r="E404" i="7"/>
  <c r="F404" i="7"/>
  <c r="F111" i="7"/>
  <c r="E111" i="7"/>
  <c r="F224" i="7"/>
  <c r="E224" i="7"/>
  <c r="F41" i="7"/>
  <c r="E41" i="7"/>
  <c r="F70" i="7"/>
  <c r="E70" i="7"/>
  <c r="F127" i="7"/>
  <c r="E127" i="7"/>
  <c r="F133" i="7"/>
  <c r="E133" i="7"/>
  <c r="D204" i="7"/>
  <c r="D138" i="7"/>
  <c r="E148" i="7"/>
  <c r="F148" i="7"/>
  <c r="F158" i="7"/>
  <c r="E158" i="7"/>
  <c r="F163" i="7"/>
  <c r="E163" i="7"/>
  <c r="F211" i="7"/>
  <c r="E211" i="7"/>
  <c r="P177" i="3"/>
  <c r="F246" i="7"/>
  <c r="E246" i="7"/>
  <c r="F263" i="7"/>
  <c r="E263" i="7"/>
  <c r="F314" i="7"/>
  <c r="E314" i="7"/>
  <c r="F350" i="7"/>
  <c r="E350" i="7"/>
  <c r="F386" i="7"/>
  <c r="E386" i="7"/>
  <c r="F32" i="7"/>
  <c r="E32" i="7"/>
  <c r="F79" i="7"/>
  <c r="E79" i="7"/>
  <c r="E6" i="7"/>
  <c r="F6" i="7"/>
  <c r="F61" i="7"/>
  <c r="E61" i="7"/>
  <c r="E134" i="7"/>
  <c r="F134" i="7"/>
  <c r="F164" i="7"/>
  <c r="E164" i="7"/>
  <c r="F205" i="7"/>
  <c r="E205" i="7"/>
  <c r="E212" i="7"/>
  <c r="F212" i="7"/>
  <c r="F230" i="7"/>
  <c r="E230" i="7"/>
  <c r="F270" i="7"/>
  <c r="E270" i="7"/>
  <c r="E278" i="7"/>
  <c r="F278" i="7"/>
  <c r="F290" i="7"/>
  <c r="E290" i="7"/>
  <c r="F351" i="7"/>
  <c r="E351" i="7"/>
  <c r="F406" i="7"/>
  <c r="E406" i="7"/>
  <c r="E423" i="7"/>
  <c r="F423" i="7"/>
  <c r="E443" i="7"/>
  <c r="F443" i="7"/>
  <c r="E463" i="7"/>
  <c r="F463" i="7"/>
  <c r="F581" i="7"/>
  <c r="E581" i="7"/>
  <c r="F88" i="7"/>
  <c r="E88" i="7"/>
  <c r="F62" i="7"/>
  <c r="E62" i="7"/>
  <c r="F482" i="7"/>
  <c r="E482" i="7"/>
  <c r="F502" i="7"/>
  <c r="E502" i="7"/>
  <c r="F636" i="7"/>
  <c r="E636" i="7"/>
  <c r="F5" i="7"/>
  <c r="E5" i="7"/>
  <c r="F7" i="7"/>
  <c r="E7" i="7"/>
  <c r="F27" i="7"/>
  <c r="E27" i="7"/>
  <c r="F83" i="7"/>
  <c r="E83" i="7"/>
  <c r="F206" i="7"/>
  <c r="E206" i="7"/>
  <c r="F388" i="7"/>
  <c r="E388" i="7"/>
  <c r="E424" i="7"/>
  <c r="F424" i="7"/>
  <c r="E444" i="7"/>
  <c r="F444" i="7"/>
  <c r="E464" i="7"/>
  <c r="F464" i="7"/>
  <c r="F641" i="7"/>
  <c r="E641" i="7"/>
  <c r="F8" i="7"/>
  <c r="E8" i="7"/>
  <c r="E86" i="7"/>
  <c r="F86" i="7"/>
  <c r="F36" i="7"/>
  <c r="E36" i="7"/>
  <c r="F90" i="7"/>
  <c r="E90" i="7"/>
  <c r="F248" i="7"/>
  <c r="E248" i="7"/>
  <c r="F259" i="7"/>
  <c r="E259" i="7"/>
  <c r="F271" i="7"/>
  <c r="E271" i="7"/>
  <c r="F279" i="7"/>
  <c r="E279" i="7"/>
  <c r="F292" i="7"/>
  <c r="E292" i="7"/>
  <c r="F317" i="7"/>
  <c r="E317" i="7"/>
  <c r="F370" i="7"/>
  <c r="E370" i="7"/>
  <c r="F389" i="7"/>
  <c r="E389" i="7"/>
  <c r="E425" i="7"/>
  <c r="F425" i="7"/>
  <c r="F40" i="7"/>
  <c r="E40" i="7"/>
  <c r="F639" i="7"/>
  <c r="E639" i="7"/>
  <c r="F115" i="7"/>
  <c r="E115" i="7"/>
  <c r="F334" i="7"/>
  <c r="E334" i="7"/>
  <c r="F225" i="7"/>
  <c r="E225" i="7"/>
  <c r="F642" i="7"/>
  <c r="E642" i="7"/>
  <c r="F9" i="7"/>
  <c r="E9" i="7"/>
  <c r="F33" i="7"/>
  <c r="E33" i="7"/>
  <c r="F159" i="7"/>
  <c r="E159" i="7"/>
  <c r="F187" i="7"/>
  <c r="E187" i="7"/>
  <c r="F218" i="7"/>
  <c r="E218" i="7"/>
  <c r="F226" i="7"/>
  <c r="E226" i="7"/>
  <c r="F231" i="7"/>
  <c r="E231" i="7"/>
  <c r="O201" i="3"/>
  <c r="P201" i="3" s="1"/>
  <c r="F354" i="7"/>
  <c r="E354" i="7"/>
  <c r="F409" i="7"/>
  <c r="E409" i="7"/>
  <c r="F426" i="7"/>
  <c r="E426" i="7"/>
  <c r="E465" i="7"/>
  <c r="F465" i="7"/>
  <c r="E484" i="7"/>
  <c r="F484" i="7"/>
  <c r="E504" i="7"/>
  <c r="F504" i="7"/>
  <c r="E524" i="7"/>
  <c r="F524" i="7"/>
  <c r="E544" i="7"/>
  <c r="F544" i="7"/>
  <c r="E564" i="7"/>
  <c r="F564" i="7"/>
  <c r="E584" i="7"/>
  <c r="F584" i="7"/>
  <c r="E604" i="7"/>
  <c r="F604" i="7"/>
  <c r="E624" i="7"/>
  <c r="F624" i="7"/>
  <c r="F638" i="7"/>
  <c r="E638" i="7"/>
  <c r="F113" i="7"/>
  <c r="E113" i="7"/>
  <c r="F89" i="7"/>
  <c r="E89" i="7"/>
  <c r="F42" i="7"/>
  <c r="E42" i="7"/>
  <c r="E46" i="7"/>
  <c r="F46" i="7"/>
  <c r="F50" i="7"/>
  <c r="E50" i="7"/>
  <c r="F29" i="7"/>
  <c r="E29" i="7"/>
  <c r="F55" i="7"/>
  <c r="E55" i="7"/>
  <c r="F117" i="7"/>
  <c r="E117" i="7"/>
  <c r="E154" i="7"/>
  <c r="F154" i="7"/>
  <c r="F10" i="7"/>
  <c r="E10" i="7"/>
  <c r="F51" i="7"/>
  <c r="E51" i="7"/>
  <c r="F92" i="7"/>
  <c r="E92" i="7"/>
  <c r="F118" i="7"/>
  <c r="E118" i="7"/>
  <c r="E128" i="7"/>
  <c r="F128" i="7"/>
  <c r="F160" i="7"/>
  <c r="E160" i="7"/>
  <c r="E188" i="7"/>
  <c r="F188" i="7"/>
  <c r="F232" i="7"/>
  <c r="E232" i="7"/>
  <c r="F264" i="7"/>
  <c r="E264" i="7"/>
  <c r="F294" i="7"/>
  <c r="E294" i="7"/>
  <c r="F318" i="7"/>
  <c r="E318" i="7"/>
  <c r="F336" i="7"/>
  <c r="E336" i="7"/>
  <c r="F410" i="7"/>
  <c r="E410" i="7"/>
  <c r="F565" i="7"/>
  <c r="E565" i="7"/>
  <c r="F25" i="7"/>
  <c r="E25" i="7"/>
  <c r="E114" i="7"/>
  <c r="F114" i="7"/>
  <c r="F640" i="7"/>
  <c r="E640" i="7"/>
  <c r="F58" i="7"/>
  <c r="E58" i="7"/>
  <c r="F105" i="7"/>
  <c r="E105" i="7"/>
  <c r="E194" i="7"/>
  <c r="F194" i="7"/>
  <c r="F217" i="7"/>
  <c r="E217" i="7"/>
  <c r="F47" i="7"/>
  <c r="E47" i="7"/>
  <c r="F43" i="7"/>
  <c r="E43" i="7"/>
  <c r="F11" i="7"/>
  <c r="E11" i="7"/>
  <c r="F93" i="7"/>
  <c r="E93" i="7"/>
  <c r="F119" i="7"/>
  <c r="E119" i="7"/>
  <c r="F129" i="7"/>
  <c r="E129" i="7"/>
  <c r="F139" i="7"/>
  <c r="E139" i="7"/>
  <c r="F216" i="7"/>
  <c r="E216" i="7"/>
  <c r="F169" i="7"/>
  <c r="E169" i="7"/>
  <c r="F207" i="7"/>
  <c r="E207" i="7"/>
  <c r="E280" i="7"/>
  <c r="F280" i="7"/>
  <c r="F319" i="7"/>
  <c r="E319" i="7"/>
  <c r="F337" i="7"/>
  <c r="E337" i="7"/>
  <c r="F373" i="7"/>
  <c r="E373" i="7"/>
  <c r="F448" i="7"/>
  <c r="E448" i="7"/>
  <c r="F635" i="7"/>
  <c r="E635" i="7"/>
  <c r="F49" i="7"/>
  <c r="E49" i="7"/>
  <c r="F87" i="7"/>
  <c r="E87" i="7"/>
  <c r="E26" i="7"/>
  <c r="F26" i="7"/>
  <c r="F65" i="7"/>
  <c r="E65" i="7"/>
  <c r="F71" i="7"/>
  <c r="E71" i="7"/>
  <c r="F193" i="7"/>
  <c r="E193" i="7"/>
  <c r="F291" i="7"/>
  <c r="E291" i="7"/>
  <c r="F316" i="7"/>
  <c r="E316" i="7"/>
  <c r="F54" i="7"/>
  <c r="E54" i="7"/>
  <c r="F153" i="7"/>
  <c r="E153" i="7"/>
  <c r="F91" i="7"/>
  <c r="E91" i="7"/>
  <c r="E644" i="7"/>
  <c r="F644" i="7"/>
  <c r="F12" i="7"/>
  <c r="E12" i="7"/>
  <c r="F30" i="7"/>
  <c r="E30" i="7"/>
  <c r="E66" i="7"/>
  <c r="F66" i="7"/>
  <c r="F72" i="7"/>
  <c r="E72" i="7"/>
  <c r="F80" i="7"/>
  <c r="E80" i="7"/>
  <c r="F84" i="7"/>
  <c r="E84" i="7"/>
  <c r="E94" i="7"/>
  <c r="F94" i="7"/>
  <c r="C82" i="3"/>
  <c r="C83" i="3" s="1"/>
  <c r="C84" i="3" s="1"/>
  <c r="F140" i="7"/>
  <c r="E140" i="7"/>
  <c r="F165" i="7"/>
  <c r="E165" i="7"/>
  <c r="F170" i="7"/>
  <c r="E170" i="7"/>
  <c r="F181" i="7"/>
  <c r="E181" i="7"/>
  <c r="F213" i="7"/>
  <c r="E213" i="7"/>
  <c r="F219" i="7"/>
  <c r="E219" i="7"/>
  <c r="F272" i="7"/>
  <c r="E272" i="7"/>
  <c r="F296" i="7"/>
  <c r="E296" i="7"/>
  <c r="E320" i="7"/>
  <c r="F320" i="7"/>
  <c r="F338" i="7"/>
  <c r="E338" i="7"/>
  <c r="F356" i="7"/>
  <c r="E356" i="7"/>
  <c r="F374" i="7"/>
  <c r="E374" i="7"/>
  <c r="F166" i="7"/>
  <c r="E166" i="7"/>
  <c r="E182" i="7"/>
  <c r="F182" i="7"/>
  <c r="F199" i="7"/>
  <c r="E199" i="7"/>
  <c r="F214" i="7"/>
  <c r="E214" i="7"/>
  <c r="E220" i="7"/>
  <c r="F220" i="7"/>
  <c r="P193" i="3"/>
  <c r="E260" i="7"/>
  <c r="F260" i="7"/>
  <c r="F297" i="7"/>
  <c r="E297" i="7"/>
  <c r="F303" i="7"/>
  <c r="E303" i="7"/>
  <c r="F339" i="7"/>
  <c r="E339" i="7"/>
  <c r="F357" i="7"/>
  <c r="E357" i="7"/>
  <c r="F63" i="7"/>
  <c r="E63" i="7"/>
  <c r="F73" i="7"/>
  <c r="E73" i="7"/>
  <c r="F106" i="7"/>
  <c r="E106" i="7"/>
  <c r="F136" i="7"/>
  <c r="E136" i="7"/>
  <c r="F14" i="7"/>
  <c r="E14" i="7"/>
  <c r="F122" i="7"/>
  <c r="E122" i="7"/>
  <c r="F196" i="7"/>
  <c r="E196" i="7"/>
  <c r="E298" i="7"/>
  <c r="F298" i="7"/>
  <c r="F304" i="7"/>
  <c r="E304" i="7"/>
  <c r="F394" i="7"/>
  <c r="E394" i="7"/>
  <c r="F414" i="7"/>
  <c r="E414" i="7"/>
  <c r="F489" i="7"/>
  <c r="E489" i="7"/>
  <c r="F509" i="7"/>
  <c r="E509" i="7"/>
  <c r="F529" i="7"/>
  <c r="E529" i="7"/>
  <c r="F549" i="7"/>
  <c r="E549" i="7"/>
  <c r="F68" i="7"/>
  <c r="E68" i="7"/>
  <c r="F281" i="7"/>
  <c r="E281" i="7"/>
  <c r="E340" i="7"/>
  <c r="F340" i="7"/>
  <c r="F376" i="7"/>
  <c r="E376" i="7"/>
  <c r="F648" i="7"/>
  <c r="E648" i="7"/>
  <c r="F15" i="7"/>
  <c r="E15" i="7"/>
  <c r="F34" i="7"/>
  <c r="E34" i="7"/>
  <c r="F48" i="7"/>
  <c r="E48" i="7"/>
  <c r="F56" i="7"/>
  <c r="E56" i="7"/>
  <c r="F97" i="7"/>
  <c r="E97" i="7"/>
  <c r="F123" i="7"/>
  <c r="E123" i="7"/>
  <c r="E130" i="7"/>
  <c r="F130" i="7"/>
  <c r="P89" i="3"/>
  <c r="P232" i="3" s="1"/>
  <c r="P241" i="3" s="1"/>
  <c r="F190" i="7"/>
  <c r="E190" i="7"/>
  <c r="P167" i="3"/>
  <c r="F251" i="7"/>
  <c r="E251" i="7"/>
  <c r="F273" i="7"/>
  <c r="E273" i="7"/>
  <c r="F299" i="7"/>
  <c r="E299" i="7"/>
  <c r="F358" i="7"/>
  <c r="E358" i="7"/>
  <c r="F377" i="7"/>
  <c r="E377" i="7"/>
  <c r="F82" i="7"/>
  <c r="E82" i="7"/>
  <c r="F13" i="7"/>
  <c r="E13" i="7"/>
  <c r="F75" i="7"/>
  <c r="E75" i="7"/>
  <c r="F81" i="7"/>
  <c r="E81" i="7"/>
  <c r="F124" i="7"/>
  <c r="E124" i="7"/>
  <c r="F183" i="7"/>
  <c r="E183" i="7"/>
  <c r="F252" i="7"/>
  <c r="E252" i="7"/>
  <c r="F261" i="7"/>
  <c r="E261" i="7"/>
  <c r="F265" i="7"/>
  <c r="E265" i="7"/>
  <c r="E300" i="7"/>
  <c r="F300" i="7"/>
  <c r="F323" i="7"/>
  <c r="E323" i="7"/>
  <c r="F359" i="7"/>
  <c r="E359" i="7"/>
  <c r="F378" i="7"/>
  <c r="E378" i="7"/>
  <c r="F396" i="7"/>
  <c r="E396" i="7"/>
  <c r="F453" i="7"/>
  <c r="E453" i="7"/>
  <c r="F52" i="7"/>
  <c r="E52" i="7"/>
  <c r="F98" i="7"/>
  <c r="E98" i="7"/>
  <c r="F650" i="7"/>
  <c r="E650" i="7"/>
  <c r="F17" i="7"/>
  <c r="E17" i="7"/>
  <c r="F31" i="7"/>
  <c r="E31" i="7"/>
  <c r="P15" i="3"/>
  <c r="P67" i="3" s="1"/>
  <c r="P25" i="3"/>
  <c r="P37" i="3"/>
  <c r="F76" i="7"/>
  <c r="E76" i="7"/>
  <c r="F99" i="7"/>
  <c r="E99" i="7"/>
  <c r="F125" i="7"/>
  <c r="E125" i="7"/>
  <c r="F145" i="7"/>
  <c r="E145" i="7"/>
  <c r="P114" i="3"/>
  <c r="F176" i="7"/>
  <c r="E176" i="7"/>
  <c r="F184" i="7"/>
  <c r="E184" i="7"/>
  <c r="F202" i="7"/>
  <c r="E202" i="7"/>
  <c r="F253" i="7"/>
  <c r="E253" i="7"/>
  <c r="P239" i="3"/>
  <c r="E306" i="7"/>
  <c r="F306" i="7"/>
  <c r="E324" i="7"/>
  <c r="F324" i="7"/>
  <c r="F343" i="7"/>
  <c r="E343" i="7"/>
  <c r="E360" i="7"/>
  <c r="F360" i="7"/>
  <c r="F397" i="7"/>
  <c r="E397" i="7"/>
  <c r="F416" i="7"/>
  <c r="E416" i="7"/>
  <c r="F434" i="7"/>
  <c r="E434" i="7"/>
  <c r="F53" i="7"/>
  <c r="E53" i="7"/>
  <c r="F104" i="7"/>
  <c r="E104" i="7"/>
  <c r="F74" i="7"/>
  <c r="E74" i="7"/>
  <c r="F96" i="7"/>
  <c r="E96" i="7"/>
  <c r="F649" i="7"/>
  <c r="E649" i="7"/>
  <c r="F2" i="7"/>
  <c r="E2" i="7"/>
  <c r="F85" i="7"/>
  <c r="E85" i="7"/>
  <c r="F235" i="7"/>
  <c r="E235" i="7"/>
  <c r="F254" i="7"/>
  <c r="E254" i="7"/>
  <c r="F274" i="7"/>
  <c r="E274" i="7"/>
  <c r="F379" i="7"/>
  <c r="E379" i="7"/>
  <c r="F398" i="7"/>
  <c r="E398" i="7"/>
  <c r="F417" i="7"/>
  <c r="E417" i="7"/>
  <c r="F654" i="7"/>
  <c r="E654" i="7"/>
  <c r="D215" i="7"/>
  <c r="D155" i="7"/>
  <c r="D221" i="7"/>
  <c r="D161" i="7"/>
  <c r="D227" i="7"/>
  <c r="F375" i="7"/>
  <c r="E375" i="7"/>
  <c r="F421" i="7"/>
  <c r="E421" i="7"/>
  <c r="F467" i="7"/>
  <c r="E467" i="7"/>
  <c r="F562" i="7"/>
  <c r="E562" i="7"/>
  <c r="F607" i="7"/>
  <c r="E607" i="7"/>
  <c r="F627" i="7"/>
  <c r="E627" i="7"/>
  <c r="E175" i="7"/>
  <c r="F269" i="7"/>
  <c r="F392" i="7"/>
  <c r="F449" i="7"/>
  <c r="F523" i="7"/>
  <c r="F610" i="7"/>
  <c r="F315" i="7"/>
  <c r="E315" i="7"/>
  <c r="A67" i="6"/>
  <c r="F485" i="7"/>
  <c r="E485" i="7"/>
  <c r="F505" i="7"/>
  <c r="E505" i="7"/>
  <c r="F525" i="7"/>
  <c r="E525" i="7"/>
  <c r="F545" i="7"/>
  <c r="E545" i="7"/>
  <c r="F592" i="7"/>
  <c r="E592" i="7"/>
  <c r="F608" i="7"/>
  <c r="E608" i="7"/>
  <c r="F628" i="7"/>
  <c r="E628" i="7"/>
  <c r="D168" i="7"/>
  <c r="D240" i="7"/>
  <c r="F302" i="7"/>
  <c r="F325" i="7"/>
  <c r="E429" i="7"/>
  <c r="E450" i="7"/>
  <c r="E570" i="7"/>
  <c r="E611" i="7"/>
  <c r="F468" i="7"/>
  <c r="E468" i="7"/>
  <c r="F486" i="7"/>
  <c r="E486" i="7"/>
  <c r="F506" i="7"/>
  <c r="E506" i="7"/>
  <c r="F526" i="7"/>
  <c r="E526" i="7"/>
  <c r="F546" i="7"/>
  <c r="E546" i="7"/>
  <c r="F579" i="7"/>
  <c r="E579" i="7"/>
  <c r="F593" i="7"/>
  <c r="E593" i="7"/>
  <c r="F609" i="7"/>
  <c r="E609" i="7"/>
  <c r="F629" i="7"/>
  <c r="E629" i="7"/>
  <c r="D198" i="7"/>
  <c r="E411" i="7"/>
  <c r="F483" i="7"/>
  <c r="F361" i="7"/>
  <c r="E361" i="7"/>
  <c r="F268" i="7"/>
  <c r="E268" i="7"/>
  <c r="F295" i="7"/>
  <c r="E295" i="7"/>
  <c r="F469" i="7"/>
  <c r="E469" i="7"/>
  <c r="F487" i="7"/>
  <c r="E487" i="7"/>
  <c r="F507" i="7"/>
  <c r="E507" i="7"/>
  <c r="F527" i="7"/>
  <c r="E527" i="7"/>
  <c r="F547" i="7"/>
  <c r="E547" i="7"/>
  <c r="F580" i="7"/>
  <c r="E580" i="7"/>
  <c r="F594" i="7"/>
  <c r="E594" i="7"/>
  <c r="D191" i="7"/>
  <c r="F242" i="7"/>
  <c r="E412" i="7"/>
  <c r="E430" i="7"/>
  <c r="E451" i="7"/>
  <c r="E530" i="7"/>
  <c r="E571" i="7"/>
  <c r="E617" i="7"/>
  <c r="F275" i="7"/>
  <c r="E275" i="7"/>
  <c r="F393" i="7"/>
  <c r="E393" i="7"/>
  <c r="F408" i="7"/>
  <c r="E408" i="7"/>
  <c r="F488" i="7"/>
  <c r="E488" i="7"/>
  <c r="F508" i="7"/>
  <c r="E508" i="7"/>
  <c r="F528" i="7"/>
  <c r="E528" i="7"/>
  <c r="F548" i="7"/>
  <c r="E548" i="7"/>
  <c r="D28" i="7"/>
  <c r="E95" i="7"/>
  <c r="D162" i="7"/>
  <c r="E327" i="7"/>
  <c r="E452" i="7"/>
  <c r="F595" i="7"/>
  <c r="E595" i="7"/>
  <c r="F612" i="7"/>
  <c r="E612" i="7"/>
  <c r="F632" i="7"/>
  <c r="E632" i="7"/>
  <c r="F282" i="7"/>
  <c r="E352" i="7"/>
  <c r="F365" i="7"/>
  <c r="F380" i="7"/>
  <c r="E431" i="7"/>
  <c r="E456" i="7"/>
  <c r="E490" i="7"/>
  <c r="E531" i="7"/>
  <c r="F623" i="7"/>
  <c r="F454" i="7"/>
  <c r="E454" i="7"/>
  <c r="F566" i="7"/>
  <c r="E566" i="7"/>
  <c r="F582" i="7"/>
  <c r="E582" i="7"/>
  <c r="F596" i="7"/>
  <c r="E596" i="7"/>
  <c r="F613" i="7"/>
  <c r="E613" i="7"/>
  <c r="D192" i="7"/>
  <c r="D233" i="7"/>
  <c r="F382" i="7"/>
  <c r="E432" i="7"/>
  <c r="D222" i="7"/>
  <c r="D228" i="7"/>
  <c r="F335" i="7"/>
  <c r="E335" i="7"/>
  <c r="F395" i="7"/>
  <c r="E395" i="7"/>
  <c r="F455" i="7"/>
  <c r="E455" i="7"/>
  <c r="F614" i="7"/>
  <c r="E614" i="7"/>
  <c r="D185" i="7"/>
  <c r="E293" i="7"/>
  <c r="F342" i="7"/>
  <c r="E353" i="7"/>
  <c r="E491" i="7"/>
  <c r="F583" i="7"/>
  <c r="F381" i="7"/>
  <c r="E381" i="7"/>
  <c r="F427" i="7"/>
  <c r="E427" i="7"/>
  <c r="F441" i="7"/>
  <c r="E441" i="7"/>
  <c r="F473" i="7"/>
  <c r="E473" i="7"/>
  <c r="F492" i="7"/>
  <c r="E492" i="7"/>
  <c r="F512" i="7"/>
  <c r="E512" i="7"/>
  <c r="F532" i="7"/>
  <c r="E532" i="7"/>
  <c r="F552" i="7"/>
  <c r="E552" i="7"/>
  <c r="F567" i="7"/>
  <c r="E567" i="7"/>
  <c r="F615" i="7"/>
  <c r="E615" i="7"/>
  <c r="D156" i="7"/>
  <c r="D234" i="7"/>
  <c r="F305" i="7"/>
  <c r="E367" i="7"/>
  <c r="E630" i="7"/>
  <c r="F321" i="7"/>
  <c r="E321" i="7"/>
  <c r="F413" i="7"/>
  <c r="E413" i="7"/>
  <c r="F428" i="7"/>
  <c r="E428" i="7"/>
  <c r="F442" i="7"/>
  <c r="E442" i="7"/>
  <c r="F474" i="7"/>
  <c r="E474" i="7"/>
  <c r="F493" i="7"/>
  <c r="E493" i="7"/>
  <c r="F513" i="7"/>
  <c r="E513" i="7"/>
  <c r="F533" i="7"/>
  <c r="E533" i="7"/>
  <c r="F553" i="7"/>
  <c r="E553" i="7"/>
  <c r="F568" i="7"/>
  <c r="E568" i="7"/>
  <c r="F616" i="7"/>
  <c r="E616" i="7"/>
  <c r="E141" i="7"/>
  <c r="D149" i="7"/>
  <c r="D209" i="7"/>
  <c r="E369" i="7"/>
  <c r="F400" i="7"/>
  <c r="F543" i="7"/>
  <c r="F241" i="7"/>
  <c r="E241" i="7"/>
  <c r="F475" i="7"/>
  <c r="E475" i="7"/>
  <c r="F494" i="7"/>
  <c r="E494" i="7"/>
  <c r="F514" i="7"/>
  <c r="E514" i="7"/>
  <c r="F534" i="7"/>
  <c r="E534" i="7"/>
  <c r="F599" i="7"/>
  <c r="E599" i="7"/>
  <c r="D186" i="7"/>
  <c r="F402" i="7"/>
  <c r="E590" i="7"/>
  <c r="E631" i="7"/>
  <c r="F645" i="7"/>
  <c r="E645" i="7"/>
  <c r="F368" i="7"/>
  <c r="E368" i="7"/>
  <c r="F495" i="7"/>
  <c r="E495" i="7"/>
  <c r="F515" i="7"/>
  <c r="E515" i="7"/>
  <c r="F535" i="7"/>
  <c r="E535" i="7"/>
  <c r="F554" i="7"/>
  <c r="E554" i="7"/>
  <c r="F569" i="7"/>
  <c r="E569" i="7"/>
  <c r="F585" i="7"/>
  <c r="E585" i="7"/>
  <c r="F600" i="7"/>
  <c r="E600" i="7"/>
  <c r="D179" i="7"/>
  <c r="E201" i="7"/>
  <c r="E307" i="7"/>
  <c r="F385" i="7"/>
  <c r="F503" i="7"/>
  <c r="F415" i="7"/>
  <c r="E415" i="7"/>
  <c r="F460" i="7"/>
  <c r="E460" i="7"/>
  <c r="F476" i="7"/>
  <c r="E476" i="7"/>
  <c r="F496" i="7"/>
  <c r="E496" i="7"/>
  <c r="F516" i="7"/>
  <c r="E516" i="7"/>
  <c r="F536" i="7"/>
  <c r="E536" i="7"/>
  <c r="F555" i="7"/>
  <c r="E555" i="7"/>
  <c r="F586" i="7"/>
  <c r="E586" i="7"/>
  <c r="F619" i="7"/>
  <c r="E619" i="7"/>
  <c r="E135" i="7"/>
  <c r="D150" i="7"/>
  <c r="D210" i="7"/>
  <c r="E285" i="7"/>
  <c r="E309" i="7"/>
  <c r="E332" i="7"/>
  <c r="E550" i="7"/>
  <c r="E591" i="7"/>
  <c r="F646" i="7"/>
  <c r="E646" i="7"/>
  <c r="F647" i="7"/>
  <c r="E647" i="7"/>
  <c r="F461" i="7"/>
  <c r="E461" i="7"/>
  <c r="F556" i="7"/>
  <c r="E556" i="7"/>
  <c r="F601" i="7"/>
  <c r="E601" i="7"/>
  <c r="F620" i="7"/>
  <c r="E620" i="7"/>
  <c r="D143" i="7"/>
  <c r="E387" i="7"/>
  <c r="F301" i="7"/>
  <c r="E301" i="7"/>
  <c r="F308" i="7"/>
  <c r="E308" i="7"/>
  <c r="F355" i="7"/>
  <c r="E355" i="7"/>
  <c r="F462" i="7"/>
  <c r="E462" i="7"/>
  <c r="F587" i="7"/>
  <c r="E587" i="7"/>
  <c r="F602" i="7"/>
  <c r="E602" i="7"/>
  <c r="F621" i="7"/>
  <c r="E621" i="7"/>
  <c r="D180" i="7"/>
  <c r="E195" i="7"/>
  <c r="F322" i="7"/>
  <c r="E333" i="7"/>
  <c r="F345" i="7"/>
  <c r="E371" i="7"/>
  <c r="F422" i="7"/>
  <c r="E510" i="7"/>
  <c r="E551" i="7"/>
  <c r="F643" i="7"/>
  <c r="F401" i="7"/>
  <c r="E401" i="7"/>
  <c r="F446" i="7"/>
  <c r="E446" i="7"/>
  <c r="F479" i="7"/>
  <c r="E479" i="7"/>
  <c r="F499" i="7"/>
  <c r="E499" i="7"/>
  <c r="F519" i="7"/>
  <c r="E519" i="7"/>
  <c r="F539" i="7"/>
  <c r="E539" i="7"/>
  <c r="F572" i="7"/>
  <c r="E572" i="7"/>
  <c r="F588" i="7"/>
  <c r="E588" i="7"/>
  <c r="F622" i="7"/>
  <c r="E622" i="7"/>
  <c r="E121" i="7"/>
  <c r="D173" i="7"/>
  <c r="D203" i="7"/>
  <c r="E229" i="7"/>
  <c r="E372" i="7"/>
  <c r="F405" i="7"/>
  <c r="E470" i="7"/>
  <c r="F288" i="7"/>
  <c r="E288" i="7"/>
  <c r="F341" i="7"/>
  <c r="E341" i="7"/>
  <c r="F433" i="7"/>
  <c r="E433" i="7"/>
  <c r="F480" i="7"/>
  <c r="E480" i="7"/>
  <c r="F500" i="7"/>
  <c r="E500" i="7"/>
  <c r="F520" i="7"/>
  <c r="E520" i="7"/>
  <c r="F540" i="7"/>
  <c r="E540" i="7"/>
  <c r="F573" i="7"/>
  <c r="E573" i="7"/>
  <c r="F589" i="7"/>
  <c r="E589" i="7"/>
  <c r="D144" i="7"/>
  <c r="E247" i="7"/>
  <c r="E287" i="7"/>
  <c r="E390" i="7"/>
  <c r="E511" i="7"/>
  <c r="F603" i="7"/>
  <c r="F208" i="7"/>
  <c r="E208" i="7"/>
  <c r="F328" i="7"/>
  <c r="E328" i="7"/>
  <c r="F447" i="7"/>
  <c r="E447" i="7"/>
  <c r="F481" i="7"/>
  <c r="E481" i="7"/>
  <c r="F501" i="7"/>
  <c r="E501" i="7"/>
  <c r="F521" i="7"/>
  <c r="E521" i="7"/>
  <c r="F541" i="7"/>
  <c r="E541" i="7"/>
  <c r="F559" i="7"/>
  <c r="E559" i="7"/>
  <c r="F574" i="7"/>
  <c r="E574" i="7"/>
  <c r="F605" i="7"/>
  <c r="E605" i="7"/>
  <c r="E249" i="7"/>
  <c r="E289" i="7"/>
  <c r="E347" i="7"/>
  <c r="E407" i="7"/>
  <c r="E471" i="7"/>
  <c r="F522" i="7"/>
  <c r="E522" i="7"/>
  <c r="F542" i="7"/>
  <c r="E542" i="7"/>
  <c r="F560" i="7"/>
  <c r="E560" i="7"/>
  <c r="F575" i="7"/>
  <c r="E575" i="7"/>
  <c r="F606" i="7"/>
  <c r="E606" i="7"/>
  <c r="F625" i="7"/>
  <c r="E625" i="7"/>
  <c r="D174" i="7"/>
  <c r="D239" i="7"/>
  <c r="E267" i="7"/>
  <c r="E391" i="7"/>
  <c r="E472" i="7"/>
  <c r="F563" i="7"/>
  <c r="F435" i="7"/>
  <c r="E435" i="7"/>
  <c r="F466" i="7"/>
  <c r="E466" i="7"/>
  <c r="F561" i="7"/>
  <c r="E561" i="7"/>
  <c r="F576" i="7"/>
  <c r="E576" i="7"/>
  <c r="F626" i="7"/>
  <c r="E626" i="7"/>
  <c r="D167" i="7"/>
  <c r="D197" i="7"/>
  <c r="F362" i="7"/>
  <c r="F445" i="7"/>
  <c r="F203" i="7" l="1"/>
  <c r="E203" i="7"/>
  <c r="F210" i="7"/>
  <c r="E210" i="7"/>
  <c r="F162" i="7"/>
  <c r="E162" i="7"/>
  <c r="A16" i="6"/>
  <c r="C16" i="3"/>
  <c r="F143" i="7"/>
  <c r="E143" i="7"/>
  <c r="F28" i="7"/>
  <c r="E28" i="7"/>
  <c r="F116" i="7"/>
  <c r="E116" i="7"/>
  <c r="F209" i="7"/>
  <c r="E209" i="7"/>
  <c r="F16" i="7"/>
  <c r="E16" i="7"/>
  <c r="F150" i="7"/>
  <c r="E150" i="7"/>
  <c r="F149" i="7"/>
  <c r="E149" i="7"/>
  <c r="F191" i="7"/>
  <c r="E191" i="7"/>
  <c r="F112" i="7"/>
  <c r="E112" i="7"/>
  <c r="F179" i="7"/>
  <c r="E179" i="7"/>
  <c r="F24" i="7"/>
  <c r="E24" i="7"/>
  <c r="F180" i="7"/>
  <c r="E180" i="7"/>
  <c r="F138" i="7"/>
  <c r="E138" i="7"/>
  <c r="F120" i="7"/>
  <c r="E120" i="7"/>
  <c r="F228" i="7"/>
  <c r="E228" i="7"/>
  <c r="F198" i="7"/>
  <c r="E198" i="7"/>
  <c r="E204" i="7"/>
  <c r="F204" i="7"/>
  <c r="F20" i="7"/>
  <c r="E20" i="7"/>
  <c r="E222" i="7"/>
  <c r="F222" i="7"/>
  <c r="F186" i="7"/>
  <c r="E186" i="7"/>
  <c r="E239" i="7"/>
  <c r="F239" i="7"/>
  <c r="F227" i="7"/>
  <c r="E227" i="7"/>
  <c r="F161" i="7"/>
  <c r="E161" i="7"/>
  <c r="A70" i="6"/>
  <c r="C87" i="3"/>
  <c r="C89" i="3" s="1"/>
  <c r="C90" i="3" s="1"/>
  <c r="C91" i="3" s="1"/>
  <c r="C93" i="3" s="1"/>
  <c r="C95" i="3" s="1"/>
  <c r="C96" i="3" s="1"/>
  <c r="C97" i="3" s="1"/>
  <c r="C99" i="3" s="1"/>
  <c r="C101" i="3" s="1"/>
  <c r="C102" i="3" s="1"/>
  <c r="C103" i="3" s="1"/>
  <c r="C105" i="3" s="1"/>
  <c r="C107" i="3" s="1"/>
  <c r="C108" i="3" s="1"/>
  <c r="C109" i="3" s="1"/>
  <c r="C111" i="3" s="1"/>
  <c r="C113" i="3" s="1"/>
  <c r="C114" i="3" s="1"/>
  <c r="C115" i="3" s="1"/>
  <c r="C117" i="3" s="1"/>
  <c r="C119" i="3" s="1"/>
  <c r="C120" i="3" s="1"/>
  <c r="C121" i="3" s="1"/>
  <c r="C123" i="3" s="1"/>
  <c r="C125" i="3" s="1"/>
  <c r="C126" i="3" s="1"/>
  <c r="C127" i="3" s="1"/>
  <c r="C129" i="3" s="1"/>
  <c r="C131" i="3" s="1"/>
  <c r="C132" i="3" s="1"/>
  <c r="C133" i="3" s="1"/>
  <c r="C135" i="3" s="1"/>
  <c r="C137" i="3" s="1"/>
  <c r="C138" i="3" s="1"/>
  <c r="C139" i="3" s="1"/>
  <c r="C141" i="3" s="1"/>
  <c r="C143" i="3" s="1"/>
  <c r="C144" i="3" s="1"/>
  <c r="C145" i="3" s="1"/>
  <c r="C147" i="3" s="1"/>
  <c r="C149" i="3" s="1"/>
  <c r="C150" i="3" s="1"/>
  <c r="C151" i="3" s="1"/>
  <c r="C153" i="3" s="1"/>
  <c r="C155" i="3" s="1"/>
  <c r="C156" i="3" s="1"/>
  <c r="C157" i="3" s="1"/>
  <c r="C159" i="3" s="1"/>
  <c r="C161" i="3" s="1"/>
  <c r="C162" i="3" s="1"/>
  <c r="C163" i="3" s="1"/>
  <c r="C165" i="3" s="1"/>
  <c r="C167" i="3" s="1"/>
  <c r="C168" i="3" s="1"/>
  <c r="C169" i="3" s="1"/>
  <c r="C171" i="3" s="1"/>
  <c r="C173" i="3" s="1"/>
  <c r="C174" i="3" s="1"/>
  <c r="C175" i="3" s="1"/>
  <c r="C177" i="3" s="1"/>
  <c r="C179" i="3" s="1"/>
  <c r="C180" i="3" s="1"/>
  <c r="C181" i="3" s="1"/>
  <c r="C183" i="3" s="1"/>
  <c r="C185" i="3" s="1"/>
  <c r="C186" i="3" s="1"/>
  <c r="C187" i="3" s="1"/>
  <c r="C189" i="3" s="1"/>
  <c r="C191" i="3" s="1"/>
  <c r="C192" i="3" s="1"/>
  <c r="C193" i="3" s="1"/>
  <c r="C194" i="3" s="1"/>
  <c r="F173" i="7"/>
  <c r="E173" i="7"/>
  <c r="E174" i="7"/>
  <c r="F174" i="7"/>
  <c r="F234" i="7"/>
  <c r="E234" i="7"/>
  <c r="F233" i="7"/>
  <c r="E233" i="7"/>
  <c r="F221" i="7"/>
  <c r="E221" i="7"/>
  <c r="F156" i="7"/>
  <c r="E156" i="7"/>
  <c r="F192" i="7"/>
  <c r="E192" i="7"/>
  <c r="E240" i="7"/>
  <c r="F240" i="7"/>
  <c r="F155" i="7"/>
  <c r="E155" i="7"/>
  <c r="F197" i="7"/>
  <c r="E197" i="7"/>
  <c r="F144" i="7"/>
  <c r="E144" i="7"/>
  <c r="E168" i="7"/>
  <c r="F168" i="7"/>
  <c r="E215" i="7"/>
  <c r="F215" i="7"/>
  <c r="F167" i="7"/>
  <c r="E167" i="7"/>
  <c r="F185" i="7"/>
  <c r="E185" i="7"/>
  <c r="A90" i="6" l="1"/>
  <c r="C196" i="3"/>
  <c r="C17" i="3"/>
  <c r="A17" i="6"/>
  <c r="A18" i="6" l="1"/>
  <c r="C18" i="3"/>
  <c r="A91" i="6"/>
  <c r="C198" i="3"/>
  <c r="A19" i="6" l="1"/>
  <c r="C19" i="3"/>
  <c r="C199" i="3"/>
  <c r="A93" i="6"/>
  <c r="A94" i="6" l="1"/>
  <c r="C200" i="3"/>
  <c r="A20" i="6"/>
  <c r="C20" i="3"/>
  <c r="C21" i="3" l="1"/>
  <c r="A21" i="6"/>
  <c r="A95" i="6"/>
  <c r="C201" i="3"/>
  <c r="C202" i="3" l="1"/>
  <c r="A96" i="6"/>
  <c r="A22" i="6"/>
  <c r="C22" i="3"/>
  <c r="A23" i="6" l="1"/>
  <c r="C23" i="3"/>
  <c r="C24" i="3" s="1"/>
  <c r="C25" i="3" s="1"/>
  <c r="C26" i="3" s="1"/>
  <c r="C27" i="3" s="1"/>
  <c r="C28" i="3" s="1"/>
  <c r="C29" i="3" s="1"/>
  <c r="C30" i="3" s="1"/>
  <c r="C31" i="3" s="1"/>
  <c r="C32" i="3" s="1"/>
  <c r="C33" i="3" s="1"/>
  <c r="C34" i="3" s="1"/>
  <c r="C35" i="3" s="1"/>
  <c r="C36" i="3" s="1"/>
  <c r="C37" i="3" s="1"/>
  <c r="C38" i="3" s="1"/>
  <c r="C39" i="3" s="1"/>
  <c r="C40" i="3" s="1"/>
  <c r="C41" i="3" s="1"/>
  <c r="C43" i="3" s="1"/>
  <c r="C44" i="3" s="1"/>
  <c r="C45" i="3" s="1"/>
  <c r="C46" i="3" s="1"/>
  <c r="C47" i="3" s="1"/>
  <c r="C48" i="3" s="1"/>
  <c r="C50" i="3" s="1"/>
  <c r="C51" i="3" s="1"/>
  <c r="C52" i="3" s="1"/>
  <c r="C53" i="3" s="1"/>
  <c r="C54" i="3" s="1"/>
  <c r="C55" i="3" s="1"/>
  <c r="C56" i="3" s="1"/>
  <c r="C57" i="3" s="1"/>
  <c r="C59" i="3" s="1"/>
  <c r="C60" i="3" s="1"/>
  <c r="C61" i="3" s="1"/>
  <c r="C62" i="3" s="1"/>
  <c r="C63" i="3" s="1"/>
  <c r="C64" i="3" s="1"/>
  <c r="C65" i="3" s="1"/>
  <c r="C66" i="3" s="1"/>
  <c r="C67" i="3" s="1"/>
  <c r="C203" i="3"/>
  <c r="C205" i="3" s="1"/>
  <c r="A97" i="6"/>
  <c r="A100" i="6" l="1"/>
  <c r="C206" i="3"/>
  <c r="A101" i="6" l="1"/>
  <c r="C207" i="3"/>
  <c r="A102" i="6" l="1"/>
  <c r="C208" i="3"/>
  <c r="A103" i="6" l="1"/>
  <c r="C209" i="3"/>
  <c r="A104" i="6" l="1"/>
  <c r="C210" i="3"/>
  <c r="C211" i="3" l="1"/>
  <c r="A105" i="6"/>
  <c r="C212" i="3" l="1"/>
  <c r="A106" i="6"/>
  <c r="A107" i="6" l="1"/>
  <c r="C213" i="3"/>
  <c r="A108" i="6" l="1"/>
  <c r="C214" i="3"/>
  <c r="C215" i="3" s="1"/>
  <c r="C216" i="3" s="1"/>
  <c r="C217" i="3" s="1"/>
  <c r="C218" i="3" s="1"/>
  <c r="A110" i="6" s="1"/>
</calcChain>
</file>

<file path=xl/sharedStrings.xml><?xml version="1.0" encoding="utf-8"?>
<sst xmlns="http://schemas.openxmlformats.org/spreadsheetml/2006/main" count="1990" uniqueCount="1404">
  <si>
    <t>Report</t>
  </si>
  <si>
    <t>Description</t>
  </si>
  <si>
    <t>Instructions</t>
  </si>
  <si>
    <t>ADP</t>
  </si>
  <si>
    <t>EXIGENCES RELATIVES AU LEVIER FINANCIER</t>
  </si>
  <si>
    <t>Total ASF</t>
  </si>
  <si>
    <t>Total RSF</t>
  </si>
  <si>
    <t>NSFR</t>
  </si>
  <si>
    <t>2.2 Off balance-sheet items</t>
  </si>
  <si>
    <t>33.4</t>
  </si>
  <si>
    <t>19, 25 a)</t>
  </si>
  <si>
    <t>SFT liabilities that are eligible for the "matched book" treatment</t>
  </si>
  <si>
    <t>1330 à 1370</t>
  </si>
  <si>
    <t>1500 to 1530</t>
  </si>
  <si>
    <t>Exigences NSFR</t>
  </si>
  <si>
    <t>Légende</t>
  </si>
  <si>
    <t>Vide</t>
  </si>
  <si>
    <t>Formule</t>
  </si>
  <si>
    <t>Saisie</t>
  </si>
  <si>
    <t>Montant</t>
  </si>
  <si>
    <t>Coefficient ASF</t>
  </si>
  <si>
    <t>ASF calculé</t>
  </si>
  <si>
    <t>Sans terme</t>
  </si>
  <si>
    <t>&lt; 6 mois</t>
  </si>
  <si>
    <t>Fonds propres de catégorie 1 et de catégorie 2 (Bâle III 2022), avant l'application de déductions de fonds propres, à l'exception du pourcentage d'instruments de catégorie 2 à échéance résiduelle de moins d'un an</t>
  </si>
  <si>
    <t>Instruments de fonds propres non pris en compte ci-dessus, à échéance résiduelle réelle d'au moins un an</t>
  </si>
  <si>
    <t>Dépôts à vue et/ou à terme « stables » (définis dans le LCR) des particuliers et des petites entreprises</t>
  </si>
  <si>
    <t>Dépôts à vue et/ou à terme « moins stables » (définis dans le LCR) des particuliers et des petites entreprises, dont :</t>
  </si>
  <si>
    <t>Assurés – dépôts provenant de fonds et de fiducies contrôlés par le client de détail</t>
  </si>
  <si>
    <t>Dépôts provenant du pays d’attache mais libellés en devises</t>
  </si>
  <si>
    <t>Dépôts non assurés</t>
  </si>
  <si>
    <t>Dépôts à terme gérés par un tiers non affilié venant à échéance ou encaissables dans les 30 prochains jours</t>
  </si>
  <si>
    <t>Dépôts à vue gérés par un tiers non affilié</t>
  </si>
  <si>
    <t>Dépôts soumis aux exigences de l'administration d'accueil</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</si>
  <si>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</si>
  <si>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</si>
  <si>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</si>
  <si>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</si>
  <si>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</si>
  <si>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</si>
  <si>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</si>
  <si>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Acceptations bancaires estampillées</t>
  </si>
  <si>
    <t>Emprunts garantis et passifs (y compris les dépôts à terme garantis), provenant de :</t>
  </si>
  <si>
    <t>Particuliers et petites entreprises</t>
  </si>
  <si>
    <t>Entreprises non financières</t>
  </si>
  <si>
    <t>Banques centrales</t>
  </si>
  <si>
    <t>États souverains/OP/BMD/BND</t>
  </si>
  <si>
    <t>Autres entités juridiques (y compris des sociétés financières et des institutions financières)</t>
  </si>
  <si>
    <t>Passifs des OFT admissibles au traitement de « portefeuille équilibré »</t>
  </si>
  <si>
    <t>Instruments dérivés :</t>
  </si>
  <si>
    <t>Marge de variation totale fournie</t>
  </si>
  <si>
    <t xml:space="preserve">Passifs dérivés du NSFR (passifs dérivés moins sûretés totales données à titre de marge de variation sur les passifs dérivés) </t>
  </si>
  <si>
    <t>Marge initiale totale reçue</t>
  </si>
  <si>
    <t>Marge initiale reçue sous forme d'espèces</t>
  </si>
  <si>
    <t>Marge initiale reçue sous forme de titres de niveau 1</t>
  </si>
  <si>
    <t>Marge initiale reçue sous forme de toutes les autres sûretés</t>
  </si>
  <si>
    <t>Marge initiale totale reçue, sous forme de tout type de sûreté, selon l'échéance résiduelle des contrats d'instruments dérivés associés</t>
  </si>
  <si>
    <t>Autres catégories de passifs et d'avoirs propres</t>
  </si>
  <si>
    <t>Passifs d'impôts futurs (PIF)</t>
  </si>
  <si>
    <t>Participations minoritaires</t>
  </si>
  <si>
    <t>Créditeurs à la date de transaction</t>
  </si>
  <si>
    <t>Passifs interdépendants, dont :</t>
  </si>
  <si>
    <t>TH LNH</t>
  </si>
  <si>
    <t>Passifs OHC</t>
  </si>
  <si>
    <t>Marge de variation reçue d’un client et appliquée au nom du client à une CC</t>
  </si>
  <si>
    <t>Toutes les autres catégories de passifs et d'avoirs propres non prises en compte ci-dessus</t>
  </si>
  <si>
    <t>RSF calculé</t>
  </si>
  <si>
    <t>Coefficient RSF</t>
  </si>
  <si>
    <t>2.2 Postes hors-bilan</t>
  </si>
  <si>
    <t>Pièces et billets de banque</t>
  </si>
  <si>
    <t>Réserves totales détenues auprès de la banque centrale</t>
  </si>
  <si>
    <t>Actifs des OFT admissibles au traitement de « portefeuille équilibré »</t>
  </si>
  <si>
    <t>Prêts à des institutions financières, dont :</t>
  </si>
  <si>
    <t>Non grevés</t>
  </si>
  <si>
    <t>Grevés, dont :</t>
  </si>
  <si>
    <t>Échéance résiduelle des actifs grevés &lt; 6 mois</t>
  </si>
  <si>
    <t>Réserves requises auprès de la banque centrale</t>
  </si>
  <si>
    <t>Grevés</t>
  </si>
  <si>
    <t>Prêts non garantis à des institutions financières,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</si>
  <si>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</si>
  <si>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</si>
  <si>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</si>
  <si>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BND,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</si>
  <si>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</si>
  <si>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</si>
  <si>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</si>
  <si>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Biens physiques échangés, y compris l'or, dont :</t>
  </si>
  <si>
    <t xml:space="preserve">Autres instruments et transactions à court terme non garantis, à échéance résiduelle de moins d'un an, dont : </t>
  </si>
  <si>
    <t>Titres en défaut et prêts improductifs</t>
  </si>
  <si>
    <t>Marge de variation reçue, dont :</t>
  </si>
  <si>
    <t>Autre marge de variation reçue</t>
  </si>
  <si>
    <t>Financement stable requis associé aux passifs dérivés</t>
  </si>
  <si>
    <t>Marge initiale totale donnée, dont :</t>
  </si>
  <si>
    <t>Marge initiale donnée sous forme d'espèces</t>
  </si>
  <si>
    <t>Marge initiale donnée sous forme de titres de niveau 1</t>
  </si>
  <si>
    <t>Marge initiale donnée sous forme d'autres sûretés</t>
  </si>
  <si>
    <t>Marge initiale donnée au nom d'un client</t>
  </si>
  <si>
    <t>Espèces et autres actifs donnés pour contribuer au fonds de défaut d'une CC</t>
  </si>
  <si>
    <t>Financement stable requis associé à la marge initiale donnée et aux espèces et autres actifs donnés pour contribuer au fonds de défaut d'une CC</t>
  </si>
  <si>
    <t>Débiteurs à la date de transaction</t>
  </si>
  <si>
    <t>Actifs interdépendants, dont :</t>
  </si>
  <si>
    <t>Prêts hypothécaires sous-tendant des opérations sur TH LNH</t>
  </si>
  <si>
    <t>Prêts hypothécaires sous-tendant des opérations sur OHC</t>
  </si>
  <si>
    <t>Marge de variation appliquée au nom du client à une CC</t>
  </si>
  <si>
    <t>Tous les autres actifs non inclus dans les catégories susmentionnées admissibles au coefficient de 100 %</t>
  </si>
  <si>
    <t>Actions non ALHQ négociées en bourse, dont :</t>
  </si>
  <si>
    <t>Titres non ALHQ qui ne sont pas en défaut, dont :</t>
  </si>
  <si>
    <t>Facilités de liquidité irrévocables ou révocables à certaines conditions</t>
  </si>
  <si>
    <t>Facilités de crédit irrévocables ou révocables à certaines conditions</t>
  </si>
  <si>
    <t>Facilités de crédit et de liquidité révocables sans condition offertes à la clientèle de détail et aux petites entreprises</t>
  </si>
  <si>
    <t>Facilités de crédit et de liquidité révocables sans condition offertes à tous les autres clients</t>
  </si>
  <si>
    <t>Obligations de crédit commercial (dont les garanties et les lettres de crédit)</t>
  </si>
  <si>
    <t>Garanties et lettres de crédit sans rapport avec des obligations de crédit commercial</t>
  </si>
  <si>
    <t xml:space="preserve">Obligations non contractuelles, dont : </t>
  </si>
  <si>
    <t>Demandes de rachat de titres de dette (y compris les structures connexes)</t>
  </si>
  <si>
    <t>Produits structurés</t>
  </si>
  <si>
    <t>Fonds gérés</t>
  </si>
  <si>
    <t>Autres obligations non contractuelles</t>
  </si>
  <si>
    <t>Toutes les autres obligations hors bilan non incluses dans les catégories susmentionnées</t>
  </si>
  <si>
    <t>Autres dépôts provenant de membres d'une coopératives à l'intérieur d'une fédération</t>
  </si>
  <si>
    <t>Dépots détenus par d'autres coopératives membres d'une même coopératives à l'intérieur d'une fédération</t>
  </si>
  <si>
    <t>Prêts à des institutions financières garantis par des sûretés de niveau 1, lorsque l'institution peut librement réutiliser la sûreté reçue pour la durée des prêts, dont :</t>
  </si>
  <si>
    <t>Prêts à des institutions financières garantis par des sûretés autres que de niveau 1, lorsque l'institution peut librement réutiliser la sûreté reçue pour la durée des prêts, dont :</t>
  </si>
  <si>
    <t>Marge initiale donnée sur les positions de l'institution, dont :</t>
  </si>
  <si>
    <t>Marge initiale donnée au nom de l'institution, sous forme de toute sûreté, selon l'échéance résiduelle des contrats d'instruments dérivés associés</t>
  </si>
  <si>
    <t>Éléments déduits des fonds propres réglementaires</t>
  </si>
  <si>
    <t>Section 1 - Financement stable disponible (ASF)
1.1 Financement stable disponible (ASF)</t>
  </si>
  <si>
    <t>Partie 1 - Financement stable disponible (ASF)</t>
  </si>
  <si>
    <t>1.1 Financement stable disponible (ASF)</t>
  </si>
  <si>
    <t>21 a)</t>
  </si>
  <si>
    <t>21 b)</t>
  </si>
  <si>
    <t>21 c), 22</t>
  </si>
  <si>
    <t>21 c), 23, 22</t>
  </si>
  <si>
    <t>23  e)</t>
  </si>
  <si>
    <t>23  f)</t>
  </si>
  <si>
    <t>23  g)</t>
  </si>
  <si>
    <t>21 c), 24 a)</t>
  </si>
  <si>
    <t>24  c and d)</t>
  </si>
  <si>
    <t>21 c), 24 b),
24 d), 25 a)</t>
  </si>
  <si>
    <t>21 c), 24 c )</t>
  </si>
  <si>
    <t>25  a), 21 c)</t>
  </si>
  <si>
    <t>21 c), 24,  c), and  d) and 25 a)</t>
  </si>
  <si>
    <t>21 c), 24 a),  c), and  d) and 25 a)</t>
  </si>
  <si>
    <t>25 b)</t>
  </si>
  <si>
    <t>25 d)</t>
  </si>
  <si>
    <t>21 c), 24 d), 25 a), 25 b)</t>
  </si>
  <si>
    <t>36 a)</t>
  </si>
  <si>
    <t>36 b)</t>
  </si>
  <si>
    <t>31, 40 d), 43 a)</t>
  </si>
  <si>
    <t>31, 40 e), 43 a)</t>
  </si>
  <si>
    <t xml:space="preserve">31, 41 b), 43 a)
</t>
  </si>
  <si>
    <t>31, 42 c), 43 a)</t>
  </si>
  <si>
    <t>31, 42 d), 43 a)</t>
  </si>
  <si>
    <t>43 c )</t>
  </si>
  <si>
    <t>36  d)</t>
  </si>
  <si>
    <t>43 d)</t>
  </si>
  <si>
    <t>42 a)</t>
  </si>
  <si>
    <t>36 d)</t>
  </si>
  <si>
    <t>43  c )</t>
  </si>
  <si>
    <t>Les institutions devraient déclarer la portion des dépôts non garantis provenant d'entreprises non financières ayant des relations opérationnelles, telles qu'elles sont définies dans la norme LCR.</t>
  </si>
  <si>
    <t>Les institutions devraient déclarer la portion des dépôts non garantis provenant d'entreprises non financières sans relations opérationnelles, telles qu'elles sont définies dans la norme LCR.</t>
  </si>
  <si>
    <t xml:space="preserve">Les institutions devraient déclarer les financements non garantis autres que des dépôts fournis par des entreprises non financières. </t>
  </si>
  <si>
    <t>Les institutions devraient déclarer les financements non garantis, les dépôts sans échéance et/ou les dépôts à terme provenant de banques centrales.</t>
  </si>
  <si>
    <t>Les institutions devraient déclarer la portion des dépôts non garantis provenant de banques centrales ayant des relations opérationnelles, telles qu'elles sont définies dans la norme LCR.</t>
  </si>
  <si>
    <t>Les institutions devraient déclarer la portion des dépôts non garantis fournis par des banques centrales sans relations opérationnelles, telles qu'elles sont définies dans la norme LCR.</t>
  </si>
  <si>
    <t>Les institutions devraient déclarer les financements non garantis autres que des dépôts fournis par des banques centrales.</t>
  </si>
  <si>
    <t>Les institutions devraient déclarer la portion des dépôts non garantis provenant d'entités souveraines, d'organismes publics et de banques multilatérales de développements ayant des relations opérationnelles, telles qu'elles sont définies dans la norme LCR.</t>
  </si>
  <si>
    <t xml:space="preserve">Les institutions devraient déclarer la portion des dépôts non garantis fournis par des entités souveraines, des organismes publics et des banques multilatérales de développement sans relations opérationnelles, telles qu'elles sont définies dans la norme LCR. </t>
  </si>
  <si>
    <t>Les institutions devraient déclarer les financements non garantis autres que les dépôts fournis par des entités souveraines, des organismes publics et des banques multilatérales de développement.</t>
  </si>
  <si>
    <t>Les institutions devraient déclarer le montant total des dépôts non garantis provenant d'autres  entités juridiques ayant des relations opérationnelles, telles qu'elles sont définies dans la norme LCR.</t>
  </si>
  <si>
    <t>Les institutions devraient déclarer le montant total des dépôts non garantis fournis par d'autres entités juridiques sans relations opérationnelles, telles qu'elles sont définies dans la norme LCR.</t>
  </si>
  <si>
    <t>Le montant total des emprunts et autres passifs garantis (dont les dépôts à terme).
Les « financements garantis » désignent les passifs et obligations générales qui sont garantis par des droits juridiquement reconnus sur des actifs spécifiquement désignés détenus par l'institution  emprunteuse, en cas de faillite, d’insolvabilité, de liquidation ou de résolution.</t>
  </si>
  <si>
    <t>Le montant total des emprunts et autres passifs garantis (dont les dépôts à terme) provenant d'autres entités juridiques (y compris des sociétés financières et des institutions financières).
Conformément aux paragraphes 131 d) et e) de la norme LCR ainsi qu'au paragraphe 16 de la norme NSFR, les institutions, les entreprises d'investissement, les sociétés d'assurance, les fiduciaires (dans ce contexte, un « fiduciaire » est une entité juridique autorisée à gérer des actifs pour le compte d’un tiers, y compris les structures de gestion d’actifs telles que les caisses de retraite et autres véhicules d’investissement collectif) et les bénéficiaires (dans ce contexte, un  « bénéficiaire » est une entité juridique qui bénéficie de prestations, ou qui peut être habilitée à en bénéficier, au titre d’un testament, d’une police d’assurance, d’un régime de retraite, d’un contrat de rente, d’une fiducie, ou d’un autre contrat) sont considérés comme des institutions financières pour l'application de la norme NSFR.</t>
  </si>
  <si>
    <t>Les sûretés constituant la marge de variation de contrats dérivés, indépendamment du type d’actif.
Dans la mesure où le référentiel comptable de l’institution reflète au bilan, concernant un contrat dérivé, un actif associé à une sûreté constitutive d’une marge de variation qui est déduite du montant du coût de remplacement aux fins du NSFR, cet actif ne doit pas être compris dans le calcul du RSF afin d’éviter un double comptage.</t>
  </si>
  <si>
    <t xml:space="preserve">La totalité des espèces, des titres ou des autres actifs reçus comme marge initiale de tous les contrats dérivés (par exemple, tout montant indépendant reçu relativement aux contrats hors cote). </t>
  </si>
  <si>
    <t xml:space="preserve">Les espèces reçues comme marge initiale des contrats dérivés. </t>
  </si>
  <si>
    <t xml:space="preserve">La marge initiale reçue sous forme de titres de niveau 1 pour des contrats dérivés.  </t>
  </si>
  <si>
    <t>Les passifs d’impôt différé, qui devraient être traités selon la première date possible à laquelle un tel passif pourrait être réalisé.</t>
  </si>
  <si>
    <t>Les montants à payer à la date de la transaction au titre de l’achat d’instruments financiers, de devises et de produits de base i) dont le règlement est anticipé dans le cycle de règlement ou le délai habituel pour le marché organisé ou le type de transaction concerné, ou ii) qui ont donné lieu à un suspens, mais dont le règlement reste néanmoins attendu.</t>
  </si>
  <si>
    <t>Partie 2 - Financement stable exigé (RSF)</t>
  </si>
  <si>
    <t>2.1 Postes au bilan</t>
  </si>
  <si>
    <t>Le montant total des réserves détenues auprès de la banque centrale en lien avec les obligations réglementaires de dépôt minimal.</t>
  </si>
  <si>
    <t>Conformément au paragraphe 25 a) de la norme NSFR, cette partie ne devrait servir qu'à déclarer les dépôts détenus par des coopératives d'un même réseau, pourvu qu'ils soient reçus au titre du partage des tâches et autres arrangements juridiques, réglementaires ou contractuels, pour autant que la coopérative qui place le dépôt et celle qui le reçoit participent au même système de protection mutuel contre le risque d'illiquidité et d'insolvabilité de leurs membres. Les dépôts déclarés dans cette catégorie ne devraient l'être dans aucune autre catégorie RSF.</t>
  </si>
  <si>
    <t>Tous les autres prêts garantis accordés à des institutions financières, tant ceux garantis par des sûretés autres que des actifs de niveau 1 que ceux garantis par des actifs de niveau 1 lorsque l'institution n'a pas la capacité de réutiliser librement la sûreté reçue pendant la durée de vie du prêt.</t>
  </si>
  <si>
    <t>Tous les prêts accordés à des institutions financières qui ne sont pas garantis.</t>
  </si>
  <si>
    <t xml:space="preserve">Tous les titres en défaut et les prêts improductifs devraient être déclarés sur cette ligne et non dans l'une des catégories ci-dessus.
Sont considérés comme productifs les prêts qui ne sont pas impayés depuis plus de 90 jours. Inversement, sont considérés comme improductifs les prêts qui sont impayés depuis plus de 90 jours. </t>
  </si>
  <si>
    <t xml:space="preserve">Les sûretés reçues sous forme de marge de variation dans le cadre de contrats dérivés.  </t>
  </si>
  <si>
    <t>Les espèces ou autres actifs contribuant au fonds de garantie d'une CC. Ne pas inclure ici les espèces, les titres ou les autres actifs constituant la marge initiale des contrats dérivés, qui devraient être compris dans les catégories ci-dessus.</t>
  </si>
  <si>
    <t>Champ sans saisie. Conformément au paragraphe 42 a), le financement stable requis associé à la marge initiale donnée et aux espèces ou autres actifs contribuant au fonds de garantie d'une CC.</t>
  </si>
  <si>
    <t xml:space="preserve">Les montants à recevoir à la date de transaction au titre de ventes d’instruments financiers, de devises et de produits de base i) dont le règlement est censé intervenir dans le cycle de règlement standard ou le délai habituel pour le marché organisé ou le type de transaction concernés, ou ii) qui ont donné lieu à un suspens, mais dont le règlement reste néanmoins attendu. </t>
  </si>
  <si>
    <t>Les soldes des facilités de liquidité non décaissées Iorsque l'institution a le droit d'en révoquer sans condition la partie non décaissée.</t>
  </si>
  <si>
    <t>Les soldes des facilités de crédit non décaissées Iorsque l'institution a le droit d'en révoquer sans condition la partie non décaissée.</t>
  </si>
  <si>
    <t>Les soldes des obligations de crédit commercial (dont les garanties et les lettres de crédit).</t>
  </si>
  <si>
    <t>Les soldes des garanties et des lettres de crédit sans rapport avec des obligations de crédit commercial.</t>
  </si>
  <si>
    <t>Les fonds gérés dans un objectif de préservation de la valeur, par exemple fonds de placement du marché monétaire ou autre type de placement collectif à capital garanti, etc.</t>
  </si>
  <si>
    <t>La totalité des espèces, des titres ou des autres actifs constituant la marge initiale des contrats dérivés pris pour le compte de l'institution. Cela ne comprendrait pas la marge initiale donnée au nom d'un client, qui devrait être déclarée à l'identifiant 2890 ci-dessous. 
Lorsque des titres ou d'autres actifs constituant la marge initiale des contrats dérivés seraient autrement compris dans une catégorie à coefficient RSF plus élevé, ils devraient être déclarés dans cette catégorie et non ici.
Ne pas inclure ici les espèces ou autres actifs contribuant au fonds de garantie d'une contrepartie centrale (CC), qui devraient être déclarés à l'identifiant 2910 ci-dessous.</t>
  </si>
  <si>
    <t>Les espèces constituant la marge initiale des contrats dérivés pris pour le compte de l'institution. Cela ne comprendrait pas la marge initiale donnée au nom d'un client, qui devrait être déclarée à l'identifiant 2890 ci-dessous.</t>
  </si>
  <si>
    <t>La marge initiale donnée sous forme de titres de niveau 1 pour des contrats dérivés pris pour le compte de l'institution. Cela ne comprendrait pas la marge initiale des contrats dérivés pris au nom d'un client, qui devrait être déclarée à l'identifiant 2890 ci-dessous.</t>
  </si>
  <si>
    <t>La marge initiale donnée sous forme d'autres sûretés que des espèces ou des titres de niveau 1 pour le compte de l'institution et inclus dans les identifiants 2870 à 2880 ci-dessus. Cela ne comprendrait pas la marge initiale des contrats dérivés pris au nom d'un client, qui devrait être déclarée à l'identifiant 2890 ci-dessous.</t>
  </si>
  <si>
    <t>Indiquer la valeur comptable de tous les autres actifs non inclus dans les catégories susmentionnées. Si elle ne peut être calculée, saisir 0 dans ces cellules et mentionner à l'Autorité qu'il est impossible de calculer cette valeur.</t>
  </si>
  <si>
    <t>Le montant total des emprunts et autres passifs non garantis (dont les dépôts à terme) ne figurant pas aux identifiants 1140 à 1250, qui constituent le financement provenant d'autres entités juridiques (y compris des sociétés financières et des institutions financières (sauf les institutions membres du même réseau coopératif). Conformément aux paragraphes 131 d) et e) de la norme LCR ainsi qu'au paragraphe 16 de la norme NSFR, les institutions, les entreprises d'investissement, les sociétés d'assurance, les fiduciaires (dans ce contexte, un « fiduciaire » est une entité juridique autorisée à gérer des actifs pour le compte d’un tiers, y compris les structures de gestion d’actifs telles que les caisses de retraite et les autres véhicules d’investissement collectif) et les bénéficiaires (dans ce contexte, un « bénéficiaire » est une entité juridique qui bénéficie de prestations, ou qui peut être habilitée à en bénéficier, au titre d’un testament, d’une police d’assurance, d’un régime de retraite, d’un contrat de rente, d’une fiducie, ou d’un autre contrat) sont considérés comme des institutions financières pour l'application de la norme NSFR.</t>
  </si>
  <si>
    <t>Les institutions devraient déclarer les financements non garantis autres que les dépôts fournis par d'autres entités juridiques (y compris des sociétés financières et des institutions financières).
Les institutions devraient déclarer ici tous les financements non garantis autres que les dépôts pour lesquels une contrepartie ne peut être déterminée (et qui ne sont donc pas déclarés aux identifiants 1170, 1210 ou 1250), comme les émissions de titres de créance non garantis.</t>
  </si>
  <si>
    <t>La marge initiale reçue sous forme de sûretés autres que les espèces ou les titres de niveau 1 déclarés aux identifiants 1430 à 1440.</t>
  </si>
  <si>
    <t xml:space="preserve">La totalité des espèces, des titres ou des autres actifs reçus comme marge initiale pour les contrats dérivés. Déclarer les soldes de la marge initiale dans cette catégorie selon l'échéance résiduelle du ou des contrats dérivés directement associés à la marge initiale. Dans le cas des sûretés regroupées, déclarer l’échéance des soldes de marge initiale selon l’échéance du contrat dérivé ayant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 
La somme de cette catégorie devrait correspondre à la marge initiale totale reçue déclarée à l'identifiant 1420 ci-dessus. </t>
  </si>
  <si>
    <t>Les titres qui, s'ils n'étaient pas grevés, seraient considérés comme des actifs liquides de niveau 2A, conformément au paragraphe 52 de la norme LCR. Les titres qui seraient autrement admissibles conformément à ce paragraphe, mais sont exclus parce qu'ils excèdent le plafond de  40 %, ou pour des raisons opérationnelles ou autres, sont déclarés dans cette catégorie.  
Les titres en défaut ne devraient pas y être inclus, mais devraient plutôt être déclarés à l'identifiant 2780.</t>
  </si>
  <si>
    <t>Les titres qui, s'ils n'étaient pas grevés, seraient admissibles à titre d'actifs liquides de niveau 2B, conformément au paragraphe 54 de la norme LCR. 
Les titres qui seraient autrement admissibles conformément à ce paragraphe, mais sont exclus parce qu'ils excèdent les plafonds de 15 % ou de 40 %, ou pour des raisons opérationnelles ou autres, sont déclarés dans cette catégorie. 
Les titres en défaut ne devraient pas y être inclus, mais devraient plutôt être déclarés à l'identifiant 2780.</t>
  </si>
  <si>
    <t>Les dépôts détenus auprès d'institutions financières, y compris celles qui sont soumises à une surveillance prudentielle, à des fins opérationnelles, tels qu'ils sont définis aux paragraphes 93 à 104 de la norme LCR. 
Les dépôts non opérationnels détenus auprès d’autres institutions financières devraient être inclus dans les prêts aux institutions financières (identifiants 2060 à 2090 ci-dessus), compte tenu de la durée de l'opération. C'est-à-dire que les dépôts à vue et les dépôts à terme d'une échéance résiduelle inférieure à six mois se voient assigner un coefficient RSF de 15 %, et que les dépôts à terme dont l'échéance résiduelle est comprise entre six mois et moins d'un an se voient assigner un coefficient de 50 %, ou de 100 % si l'échéance dépasse un an.</t>
  </si>
  <si>
    <t xml:space="preserve">Les prêts à des entreprises non financières à échéance résiduelle de moins d'un an. 
Les prêts improductifs ne devraient pas être inclus dans cette catégorie, mais plutôt être déclarés à l'identifiant 2780.
Les prêts productifs à des entreprises non financières dont l'échéance résiduelle est inférieure à un an et qui sont assortis d'une pondération des risques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</si>
  <si>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 xml:space="preserve">Les prêts accordés à des banques centrales dont l'échéance résiduelle est inférieure à un an et qui ne répondent pas aux exigences locales en matière de réserves. Les soldes (y compris les placements à terme) admissibles aux fins de ces exigences devraient être considérés comme des « réserves totales détenues auprès de la banque centrale » et déclarés à l'identifiant 2010, même s'ils excèdent le niveau de réserves exigé.
Les prêts improductifs ne devraient pas être inclus dans cette catégorie, mais devraient plutôt être déclarés à l'identifiant 2780.
Les prêts productifs accordés à des banques centrales dont l'échéance résiduelle est inférieure à un an et qui sont assortis d'une pondération des risques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Conformément aux paragraphes 36 c) et d), toutes les créances sur les banques centrales dont la durée résiduelle est inférieure à six mois se voient appliquer un coefficient RSF de 0 %. En ce qui concerne les soldes déclarés dans cette ligne dont la durée résiduelle est inférieure à six mois, prendre note que le terme « créances » est plus large que celui de « prêts ». Dans le paragraphe 36 c), les créances comprennent aussi les titres émis par les banques centrales et le compte d'actif créé au bilan des institutions financières dans le cadre des opérations de prise en pension réalisées avec les banques centrales.  </t>
  </si>
  <si>
    <t xml:space="preserve">Les prêts accordés à des entités souveraines, à des organismes publics (OP) et à des banques multilatérales de développement (BMD) dont l'échéance résiduelle est inférieure à un an. 
Les prêts accordés à la Banque des règlements internationaux, au Fonds monétaire international et à la Commission européenne devraient être déclarés dans cette catégorie. 
Les prêts improductifs ne devraient pas être inclus dans cette catégorie, mais plutôt être déclarés à l'identifiant 2780.
Les prêts productifs à des entités souveraines, à des OP et à des BMD dont l'échéance résiduelle est inférieure à un an et la pondération des risques est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</si>
  <si>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 xml:space="preserve">Inclure les soldes de tous les autres prêts, à l’exception des prêts aux institutions financières, dont l’échéance résiduelle est d’au moins un an et qui seraient admissibles à une pondération des risques inférieure ou égale à 35 % selon l’approche standard de Bâle II pour le risque de crédit.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supérieure à un an. 
Seuls les coefficients de pondération des risques de l’approche standard de Bâle II peuvent être utilisés pour déterminer le traitement NSFR.
Les prêts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</si>
  <si>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 xml:space="preserve">Les prêts à la clientèle de détail (les personnes physiques, par exemple) et de PME (définis dans la norme LCR comme les prêts à « la clientèle de particuliers et de petites entreprises ») dont l'échéance résiduelle est inférieure à un an.
Les prêts improductifs ne devraient pas être déclarés dans cette catégorie, mais plutôt à l'identifiant 2780.
Les prêts productifs à la clientèle de détail et de PME dont l'échéance résiduelle est inférieure à un an et qui sont assortis d'une pondération des risques supérieure à 35 %, selon l'approche standard de Bâle II pour le risque de crédit, devraient aussi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</si>
  <si>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Les titres qui ne sont pas admissibles en tant qu'ALHQ, définis dans la norme LCR comme « HQLA », autres que les actions non ALHQ négociées sur un marché organisé, lesquelles devraient être déclarées aux identifiants 2620 à 2650, et qui ne sont pas en défaut. Les titres en défaut ne devraient pas être déclarés dans cette catégorie, mais plutôt à l'identifiant 2780.</t>
  </si>
  <si>
    <t>Les autres sûretés reçues sous forme de marge de variation dans le cadre de contrats dérivés qui ne sont pas déclarées aux identifiants 2800 à 2810 ci-dessus.</t>
  </si>
  <si>
    <t>Les espèces, les titres ou les autres actifs constituant la marge initiale donnée au nom d'un client, lorsque l’institution ne garantit pas le rendement du tiers. Il s'agit par exemple des cas où l'institution permet à un client d'accéder à un tiers (par exemple  une CC) aux fins de compensation de dérivés, lorsque les transactions sont exécutées au nom du client et l'institution ne garantit pas le rendement du tiers. Les soldes déclarés ici ne devraient pas être inclus dans les identifiants 2860 à 2880 ci-dessus.</t>
  </si>
  <si>
    <t>(01)</t>
  </si>
  <si>
    <t>(02)</t>
  </si>
  <si>
    <t>(03)</t>
  </si>
  <si>
    <t>(04)</t>
  </si>
  <si>
    <t>(05)</t>
  </si>
  <si>
    <t>(06)</t>
  </si>
  <si>
    <t>(07)</t>
  </si>
  <si>
    <t>(08)</t>
  </si>
  <si>
    <t>(09)</t>
  </si>
  <si>
    <t>(10)</t>
  </si>
  <si>
    <t>(11)</t>
  </si>
  <si>
    <t>(12)</t>
  </si>
  <si>
    <t>(13)</t>
  </si>
  <si>
    <t>Section 2 - Financement stable requis (RSF)
2.1 Postes au bilan</t>
  </si>
  <si>
    <t>Actifs dérivés</t>
  </si>
  <si>
    <t>Legend</t>
  </si>
  <si>
    <t>Blank</t>
  </si>
  <si>
    <t>Formula</t>
  </si>
  <si>
    <t>Entry
field</t>
  </si>
  <si>
    <t>Deferral
field</t>
  </si>
  <si>
    <t>Amount</t>
  </si>
  <si>
    <t>&lt; 6 months</t>
  </si>
  <si>
    <t>Capital instruments not included above with an effective residual maturity of one year or more</t>
  </si>
  <si>
    <t>Insured - no established relationship, account not transactional</t>
  </si>
  <si>
    <t>Insured - deposits received from funds or trusts controlled by retail customer</t>
  </si>
  <si>
    <t>Deposits sourced in home jurisdiction but denominated in foreign currency</t>
  </si>
  <si>
    <t>Uninsured deposits</t>
  </si>
  <si>
    <t>Rate sensitive deposits directly managed by the client - established relationship or deposit in a transactional account</t>
  </si>
  <si>
    <t>Rate sensitive deposits directly managed by the client - no established relationship and not in a transactional account</t>
  </si>
  <si>
    <t>Term deposits managed by an unaffiliated third-party - cashable or maturing in the next 30 days</t>
  </si>
  <si>
    <t>Demand deposits managed by unaffiliated third-party</t>
  </si>
  <si>
    <t>Deposits subject to host jurisdiction requirements</t>
  </si>
  <si>
    <t>Unsecured funding from non-financial corporates</t>
  </si>
  <si>
    <t>Of which is non-deposit unsecured funding</t>
  </si>
  <si>
    <t>Unsecured funding from central banks</t>
  </si>
  <si>
    <t>Unsecured funding from other legal entities (including financial corporates and financial institutions)</t>
  </si>
  <si>
    <t>Other deposits provided by members of a cooperative within a federation</t>
  </si>
  <si>
    <t>Stamped bankers' acceptances</t>
  </si>
  <si>
    <t>Secured borrowings and liabilities (including secured term deposits): of which are from:</t>
  </si>
  <si>
    <t>Retail and small business customers</t>
  </si>
  <si>
    <t>Non-financial corporates</t>
  </si>
  <si>
    <t>Central banks</t>
  </si>
  <si>
    <t>Other legal entities (including financial corporates and financial institutions)</t>
  </si>
  <si>
    <t>Derivatives:</t>
  </si>
  <si>
    <t>Derivative liabilities, gross of variation margin posted</t>
  </si>
  <si>
    <t>Total variation margin posted</t>
  </si>
  <si>
    <t>Total initial margin received</t>
  </si>
  <si>
    <t>Of which, initial margin received in the form of cash</t>
  </si>
  <si>
    <t>Of which, initial margin received in the form of all other collateral</t>
  </si>
  <si>
    <t>Total initial margin received, in the form of any collateral type, according to residual maturity of associated derivative contract(s)</t>
  </si>
  <si>
    <t>Other liability and equity categories</t>
  </si>
  <si>
    <t>Minority interest</t>
  </si>
  <si>
    <t>Trade date payables</t>
  </si>
  <si>
    <t>Interdependent liabilities; of which:</t>
  </si>
  <si>
    <t>All other liabilities and equity categories not included above</t>
  </si>
  <si>
    <t>Coins and bank notes</t>
  </si>
  <si>
    <t>Total central bank reserves</t>
  </si>
  <si>
    <t>Reserves required from central bank</t>
  </si>
  <si>
    <t>Encumbered</t>
  </si>
  <si>
    <t>Deposits held by other cooperatives that are members of the same cooperative within a federation</t>
  </si>
  <si>
    <t>Loans to financial institutions, of which:</t>
  </si>
  <si>
    <t>Encumbered: of which:</t>
  </si>
  <si>
    <t>Remaining period of encumbrance &lt; 6 months</t>
  </si>
  <si>
    <t>Unsecured loans to financial institutions, of which:</t>
  </si>
  <si>
    <t>Deposits held at financial institutions for operational purposes: of which:</t>
  </si>
  <si>
    <t>Loans to non-financial corporate clients with a residual maturity of less than one year: of which:</t>
  </si>
  <si>
    <t>Loans to central banks with a residual maturity of less than one year: of which:</t>
  </si>
  <si>
    <t>Loans to retail and small business customers (excluding residential mortgages reported above) with a residual maturity of less than one year: of which:</t>
  </si>
  <si>
    <t>Physical traded commodities including gold: of which:</t>
  </si>
  <si>
    <t xml:space="preserve">Other short-term unsecured instruments and transactions with a residual maturity of less than one year, of which: </t>
  </si>
  <si>
    <t>Defaulted securities and non-performing loans</t>
  </si>
  <si>
    <t>Derivative assets, gross of variation margin received</t>
  </si>
  <si>
    <t>Variation margin received, of which:</t>
  </si>
  <si>
    <t>Other variation margin received</t>
  </si>
  <si>
    <t>Required stable funding associated with derivative liabilities</t>
  </si>
  <si>
    <t>Total initial margin posted: of which:</t>
  </si>
  <si>
    <t>Initial margin posted in the form of cash</t>
  </si>
  <si>
    <t>Initial margin posted in the form of all other collateral</t>
  </si>
  <si>
    <t>Of which, is initial margin posted on behalf of a customer</t>
  </si>
  <si>
    <t>Initial margin posted on bank's own behalf, in the form of any collateral type, according to residual maturity of associated derivative contract(s)</t>
  </si>
  <si>
    <t>Items deducted from regulatory capital</t>
  </si>
  <si>
    <t>Trade date receivables</t>
  </si>
  <si>
    <t>Interdependent assets; of which:</t>
  </si>
  <si>
    <t>All other assets not included in above categories that qualify for 100% treatment</t>
  </si>
  <si>
    <t>Irrevocable or conditionally revocable liquidity facilities</t>
  </si>
  <si>
    <t>Irrevocable or conditionally revocable credit facilities</t>
  </si>
  <si>
    <t>Unconditionally revocable credit and liquidity facilities to retail and small business customers</t>
  </si>
  <si>
    <t>Unconditionally revocable credit and liquidity facilities to all other customers</t>
  </si>
  <si>
    <t>Trade finance-related obligations (including guarantees and letters of credit)</t>
  </si>
  <si>
    <t>Guarantees and letters of credit unrelated to trade finance obligations</t>
  </si>
  <si>
    <t xml:space="preserve">Non-contractual obligations, such as: </t>
  </si>
  <si>
    <t>Structured products</t>
  </si>
  <si>
    <t>Managed funds</t>
  </si>
  <si>
    <t>Other non-contractual obligations</t>
  </si>
  <si>
    <t>All other off balance-sheet obligations not included in the above categories</t>
  </si>
  <si>
    <t xml:space="preserve">TRAITEMENT DES GRÈVEMENTS
Conformément au principe voulant qu'elles ne puissent tirer un avantage de liquidité des actifs qu'elles ont grevés, les institutions sont tenues d'indiquer si des actifs sont grevés et, le cas échéant, durant quelle période. Pour chaque catégorie d'actifs, elles devraient présenter sur des lignes distinctes les soldes des actifs grevés et non grevés dans la colonne appropriée, selon leur échéance résiduelle. Lorsque des actifs sont grevés pour des activités de liquidité exceptionnelles des banques centrales et que les autorités de contrôle nationales ont convenu avec les banques centrales d'un coefficient RSF réduit (lequel ne doit pas être inférieur à celui appliqué à l'actif équivalent qui n'est pas grevé), ces valeurs devraient être présentées séparément comme il est indiqué ci-après. </t>
  </si>
  <si>
    <t>Leverage requirements</t>
  </si>
  <si>
    <t>Dpa</t>
  </si>
  <si>
    <t>The total amount of any capital instrument not included in identifier 1010 that has an effective residual maturity of one year or more but excluding any instruments with explicit or embedded options that, if exercised, would reduce the expected maturity to less than one year.</t>
  </si>
  <si>
    <t>21(b)</t>
  </si>
  <si>
    <t>1040 to 1130</t>
  </si>
  <si>
    <t>23(f)</t>
  </si>
  <si>
    <t>23(g)</t>
  </si>
  <si>
    <t>Institutions should report any non-deposit unsecured funding provided by central banks.</t>
  </si>
  <si>
    <t>1330 to 1370</t>
  </si>
  <si>
    <t>Cash received as initial margin for derivative contracts</t>
  </si>
  <si>
    <t>25(b)</t>
  </si>
  <si>
    <t>25(d)</t>
  </si>
  <si>
    <t>2.1 On-balance sheet items</t>
  </si>
  <si>
    <t>Les pièces et les billets d'institutions actuellement détenus et disponibles pour s'acquitter d'obligations. Cette ligne ne devrait pas servir à indiquer les prêts à des contreparties.</t>
  </si>
  <si>
    <t>36(a)</t>
  </si>
  <si>
    <t>36(b)</t>
  </si>
  <si>
    <t>2030 to 2040</t>
  </si>
  <si>
    <t>2060 to 2170</t>
  </si>
  <si>
    <t>2060 to 2090</t>
  </si>
  <si>
    <t>2100 to 2130</t>
  </si>
  <si>
    <t>2140 to 2170</t>
  </si>
  <si>
    <t>All loans to financial institutions that are unsecured.</t>
  </si>
  <si>
    <t>2180 to 2210</t>
  </si>
  <si>
    <t>2220 to 2250</t>
  </si>
  <si>
    <t>2260 to 2290</t>
  </si>
  <si>
    <t>2300 to 2330</t>
  </si>
  <si>
    <t>2340 to 2370</t>
  </si>
  <si>
    <t>2380 to 2410</t>
  </si>
  <si>
    <t>31 36 c) 40 c) 43 (a)</t>
  </si>
  <si>
    <t>2420 to 2450</t>
  </si>
  <si>
    <t>2460 to 2490</t>
  </si>
  <si>
    <t>2500 to 2530</t>
  </si>
  <si>
    <t>2540 to 2570</t>
  </si>
  <si>
    <t>2580 to 2610</t>
  </si>
  <si>
    <t>2620 to 2650</t>
  </si>
  <si>
    <t>2660 to 2690</t>
  </si>
  <si>
    <t>2700 to 2730</t>
  </si>
  <si>
    <t>2740 to 2770</t>
  </si>
  <si>
    <t>36(d)</t>
  </si>
  <si>
    <t>2800 to 2820</t>
  </si>
  <si>
    <t>Collateral received in the form of variation margin in connection with derivatives contracts.</t>
  </si>
  <si>
    <t>Champ sans saisie. Conformément au paragraphe 43 d), la valeur ici équivaut à 5 % des dérivés au passif (c.-à-d. le coût de remplacement négatif ou le coût de remplacement négatif net, selon le cas) avant déduction de la marge de variation fournie.</t>
  </si>
  <si>
    <t>43(d)</t>
  </si>
  <si>
    <t>2850 to 2900</t>
  </si>
  <si>
    <t>2860 to 2890</t>
  </si>
  <si>
    <t>42(a)</t>
  </si>
  <si>
    <t>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t>
  </si>
  <si>
    <t>2950 to 2980</t>
  </si>
  <si>
    <t>2.2 Off balance sheet items</t>
  </si>
  <si>
    <t>Balances of undrawn credit or liquidity facilities to retail and small business customers where the bank has the right to unconditionally revoke the undrawn portion of these facilities.</t>
  </si>
  <si>
    <t>Balances of trade finance-related obligations (including guarantees and letters of credit)</t>
  </si>
  <si>
    <t>Balances of guarantees and letters of credit unrelated to trade finance obligations.</t>
  </si>
  <si>
    <t>Les produits structurés que la clientèle s’attend à pouvoir négocier facilement, tels que les titres à taux révisable, et les billets à taux variable remboursables sur demande (variable rate demand notes ou VRDN).</t>
  </si>
  <si>
    <t>Managed funds that are marketed with the objective of maintaining a stable value such as money market mutual funds or other types of stable value collective investment fund, etc.</t>
  </si>
  <si>
    <t>Toutes les autres obligations hors bilan non déclarées aux identifiants 3010 à 3100 ci-dessus.</t>
  </si>
  <si>
    <t xml:space="preserve">All other off balance-sheet obligations not reported in identifiers 3010 to 3100 above. </t>
  </si>
  <si>
    <t>Français</t>
  </si>
  <si>
    <t>Anglais</t>
  </si>
  <si>
    <t>Tier 1 and Tier 2 capital (Basel III 2022), before the application of capital deductions and excluding the proportion of Tier 2 instruments with residual maturity of less than one year</t>
  </si>
  <si>
    <t>(In thousands of Canadian dollars)</t>
  </si>
  <si>
    <t>NSFR Requirements</t>
  </si>
  <si>
    <t>Section 1 - Available stable funding (ASF) 
1.1 Available stable funding (ASF)</t>
  </si>
  <si>
    <t>ASF factor</t>
  </si>
  <si>
    <t>Calculated ASF</t>
  </si>
  <si>
    <t>Non-maturity</t>
  </si>
  <si>
    <t>Section 2 - Required stable funding (RSF) 
2.1 On balance-sheet items</t>
  </si>
  <si>
    <t>Required central bank reserves</t>
  </si>
  <si>
    <t>Non-HQLA exchange traded equities: of which:</t>
  </si>
  <si>
    <t>Non-HQLA securities not in default: of which:</t>
  </si>
  <si>
    <t>"Stable" (as defined in the LCR) demand and/or term deposits from retail and small business customers</t>
  </si>
  <si>
    <t>"Less stable" (as defined in the LCR) demand and/or term deposits from retail and small business customers; of which:</t>
  </si>
  <si>
    <t>Of which is a non-operational deposit (as defined in the LCR)</t>
  </si>
  <si>
    <t>Of which is an operational deposit (as defined in the LCR)</t>
  </si>
  <si>
    <t>Unsecured funding from sovereigns/PSEs/MDBs/NDBs</t>
  </si>
  <si>
    <t>Sovereigns/PSEs/MDBs/NDBs</t>
  </si>
  <si>
    <t xml:space="preserve">NSFR derivative liabilities (derivative liabilities less total collateral posted as variation margin on derivative liabilities) </t>
  </si>
  <si>
    <t>Deferred tax liabilities (DTLs)</t>
  </si>
  <si>
    <t xml:space="preserve">NHA MBS </t>
  </si>
  <si>
    <t xml:space="preserve">CMB liabilities </t>
  </si>
  <si>
    <t>Variation margin received from a client that is then posted to a CCP on the client's behalf</t>
  </si>
  <si>
    <t>RSF factor</t>
  </si>
  <si>
    <t>Calculated RSF</t>
  </si>
  <si>
    <t>Loans to sovereigns, PSEs, MDBs and NDBs with a residual maturity of less than one year: of which:</t>
  </si>
  <si>
    <t>NSFR derivative assets (derivative assets less cash and Level 1 HQLA collateral received as eligible variation margin on derivative assets)</t>
  </si>
  <si>
    <t xml:space="preserve">Securities eligible for Level 2B HQLA for the LCR, of which: </t>
  </si>
  <si>
    <t>Securities eligible for Level 2A HQLA for the LCR, of which:</t>
  </si>
  <si>
    <t>Securities eligible as Level 1 HQLA for the LCR, of which:</t>
  </si>
  <si>
    <t>SFT assets that are eligible for the "matched book" treatment</t>
  </si>
  <si>
    <t>Initial margin posted in the form of Level 1 securities</t>
  </si>
  <si>
    <t>Cash or other assets provided to contribute to the default fund of a CCP</t>
  </si>
  <si>
    <t>Required stable funding associated with initial margin posted and cash or other assets provided to contribute to the default fund of a CCP</t>
  </si>
  <si>
    <t>Mortgages underlying NHA MBS transactions</t>
  </si>
  <si>
    <t>Mortgages underlying CMB transactions</t>
  </si>
  <si>
    <t>Variation margin posted to a CCP on a client's behalf</t>
  </si>
  <si>
    <t>1.1 Available stable funding (ASF)</t>
  </si>
  <si>
    <t>Part 1 - Available stable funding (ASF)</t>
  </si>
  <si>
    <t>43(c)</t>
  </si>
  <si>
    <t>21(a)</t>
  </si>
  <si>
    <t>21(c), 22</t>
  </si>
  <si>
    <t>21(c), 23, 22</t>
  </si>
  <si>
    <t xml:space="preserve">23(e) </t>
  </si>
  <si>
    <t xml:space="preserve">21(c) 24(a) </t>
  </si>
  <si>
    <t>21(c), 24(b), 24(d), 25(a)</t>
  </si>
  <si>
    <t>24(c) and (d)</t>
  </si>
  <si>
    <t xml:space="preserve">21(c), 24(c) </t>
  </si>
  <si>
    <t>Institutions should report the portion of unsecured deposits provided by non-financial corporates with operational relationships, as defined in the LCR standard.</t>
  </si>
  <si>
    <t>Institutions should report unsecured financing other than deposits provided by non-financial corporates.</t>
  </si>
  <si>
    <t xml:space="preserve">21(c), 24(b), 24(d), 25(a) </t>
  </si>
  <si>
    <t xml:space="preserve">24(c) and (d) </t>
  </si>
  <si>
    <t>25(a) 21(c)</t>
  </si>
  <si>
    <t xml:space="preserve">25(a), 21(c)  </t>
  </si>
  <si>
    <t>21(c) 24(a), (c) and (d), and 25 (a)</t>
  </si>
  <si>
    <t>21(c), 24(a), (c) and (d), and 25 (a)</t>
  </si>
  <si>
    <t>21(c), 24(c) and (d), and 25(a)</t>
  </si>
  <si>
    <t>Institutions should report the total amount of unsecured deposits provided by other legal entities with operational relationships, as defined in the LCR standard.</t>
  </si>
  <si>
    <t>19, 25(a)</t>
  </si>
  <si>
    <t>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t>
  </si>
  <si>
    <t>21(c), 24(d), 25(a), 25(b)</t>
  </si>
  <si>
    <t>31, 38, 39(b), 40(c), 43(a), 43(c)</t>
  </si>
  <si>
    <t>31, 38, 40(c), 43(a), 43(c)</t>
  </si>
  <si>
    <t>31, 39(b), 40(c), 43(a), 43(c)</t>
  </si>
  <si>
    <t>31, 37, 40(b), 43(a)</t>
  </si>
  <si>
    <t>31, 39(a), 40(b), 43(a)</t>
  </si>
  <si>
    <t>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t>
  </si>
  <si>
    <t>31, 40(a), 40(b), 43(a)</t>
  </si>
  <si>
    <t>31, 40(d), 43(a)</t>
  </si>
  <si>
    <t>31, 40(e), 43(a)</t>
  </si>
  <si>
    <t>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t>
  </si>
  <si>
    <t>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t>
  </si>
  <si>
    <t>31, 40(e), 41, 43(a)</t>
  </si>
  <si>
    <t>31, 40(e), 41(a), 43(a)</t>
  </si>
  <si>
    <t>31, 41(b), 43(a)</t>
  </si>
  <si>
    <t>31, 40(e), 42(b), 43(a)</t>
  </si>
  <si>
    <t>31, 42(c), 43(a)</t>
  </si>
  <si>
    <t>31, 40(e), 42(c), 43(a)</t>
  </si>
  <si>
    <t>31, 42(d), 43(a)</t>
  </si>
  <si>
    <t xml:space="preserve">Les prêts productifs, non visés par l'une des catégories ci-dessus, assortis d'une pondération des risques supérieure à 35 % selon l'approche standard de Bâle II pour le risque de crédit, à l'exception des prêts aux institutions financières.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supérieure à un an. 
Seuls les coefficients de pondération des risques de l’approche standard de Bâle II peuvent être utilisés pour déterminer le traitement NSFR.
Les prêts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</si>
  <si>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Performing loans (except loans to financial institutions and loans reported in above categories) with risk weights greater than 35% under the Basel II standardised approach for credit risk; of which:</t>
  </si>
  <si>
    <t>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t>
  </si>
  <si>
    <t>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t>
  </si>
  <si>
    <t>Other collateral received in the form of variation margin in connection with derivatives contracts that is not reported under identifiers 2800 to 2810 above.</t>
  </si>
  <si>
    <t>No-entry field. In accordance with paragraph 43(d), the value here equals 5% of derivative liabilities (i.e. negative replacement cost amount before deducting variation margin posted).</t>
  </si>
  <si>
    <t>Initial margin posted in the form of Level 1 securities for derivative contracts taken on an institution's own behalf. This would not include initial margin posted on derivative contracts taken on behalf of a customer, which should be reported in Identifier 2890 below.</t>
  </si>
  <si>
    <t>Cash posted as initial margin for derivative contracts taken on an institution's own behalf. This would not include initial margin posted on derivative contracts taken on behalf of a customer, which should be reported in Identifier 2890 below.</t>
  </si>
  <si>
    <t>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t>
  </si>
  <si>
    <t xml:space="preserve">Securities eligible for level 2B HQLA for the LCR, of which: </t>
  </si>
  <si>
    <t>Securities eligible for level 2A HQLA for the LCR, of which:</t>
  </si>
  <si>
    <t>Échéance résiduelle des actifs grevés ≥  6 mois à &lt; 1 an</t>
  </si>
  <si>
    <t>Remaining period of encumbrance ≥  6 months to  &lt; 1 year</t>
  </si>
  <si>
    <t>Échéance résiduelle des actifs grevés ≥  1 an</t>
  </si>
  <si>
    <t>Remaining period of encumbrance ≥  1 year</t>
  </si>
  <si>
    <t>Échéance résiduelle des actifs grevés ≥ 6 mois à &lt; 1 an</t>
  </si>
  <si>
    <t>Remaining period of encumbrance ≥ 6 months to  &lt; 1 year</t>
  </si>
  <si>
    <t>Échéance résiduelle des actifs grevés ≥ 1 an</t>
  </si>
  <si>
    <t>Remaining period of encumbrance ≥ 1 year</t>
  </si>
  <si>
    <t>Passifs dérivés, sans la marge de variation donnée</t>
  </si>
  <si>
    <t>Titres admissibles à titre d'ALHQ de niveau 1 pour le LCR, dont :</t>
  </si>
  <si>
    <t>Titres admissibles à titre d'ALHQ de niveau 2A pour le LCR, dont :</t>
  </si>
  <si>
    <t xml:space="preserve">Titres admissibles à titre d'ALHQ de niveau 2B pour le LCR, dont : </t>
  </si>
  <si>
    <t>Marge de variation en espèces reçue, en conformité avec les conditions précisées au paragraphe 35 du chapitre 6 de la Ligne directrice</t>
  </si>
  <si>
    <t>Marge de variation en ALHQ de niveau 1 reçue, en conformité avec les conditions précisées au paragraphe 35 du chapitre 6 de la Ligne directrice</t>
  </si>
  <si>
    <t>Prêts productifs (à l'exception des prêts à des institutions financières et des prêts déclarés aux catégories susmentionnées), assortis de facteurs de pondération supérieurs à 35 % en vertu de l’approche standard du risque de crédit de Bâle II, dont :</t>
  </si>
  <si>
    <t>Performing loans (except loans to financial institutions and loans reported in above categories) with risk weights greater than 35% under the Basel II standardised approach for credit risk: of which:</t>
  </si>
  <si>
    <t>&gt;=  6 mois et  &lt; 1 an</t>
  </si>
  <si>
    <t>&gt;= 6 months and &lt; 1 year</t>
  </si>
  <si>
    <t>&gt;=  1 an</t>
  </si>
  <si>
    <t>&gt;= 1 year</t>
  </si>
  <si>
    <t>&gt;=  6 months and &lt; 1 year</t>
  </si>
  <si>
    <t>&gt;=  1 year</t>
  </si>
  <si>
    <t>&gt;=   6 mois et  &lt; 1 an</t>
  </si>
  <si>
    <t>Dépôts détenus par d'autres coopératives membres d'une même coopérative à l'intérieur d'une fédération</t>
  </si>
  <si>
    <t>Deposits from members of the same cooperative within a federation subject to national discretions set out in paragraph 25 (a).</t>
  </si>
  <si>
    <t>Of which, initial margin received in the form of Level 1 securities</t>
  </si>
  <si>
    <t>Loans to financial institutions secured by Level 1 collateral and where the bank has the ability to freely rehypothecate the received collateral for the life of the loan: of which:</t>
  </si>
  <si>
    <t>Initial margin received, in the form of Level 1 securities for derivative contracts</t>
  </si>
  <si>
    <t>Loans to financial institutions secured by non-Level 1 collateral and where the financial institution has the ability to freely rehypothecate the received collateral for the life of the loan; of which:</t>
  </si>
  <si>
    <t>Unencumbered</t>
  </si>
  <si>
    <t>Residential mortgages of any maturity that would qualify for the 35% or lower risk weight under the Basel II standardised approach for credit risk: of which:</t>
  </si>
  <si>
    <t>Other loans, excluding loans to financial institutions, with a residual maturity of one year or greater that would qualify for the 35% or lower risk weight under the Basel II standardised approach for credit risk: of which:</t>
  </si>
  <si>
    <t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t>
  </si>
  <si>
    <t>Pour calculer le montant du financement stable disponible (Available stable funding ou ASF), on associe, dans un premier temps, la valeur comptable des fonds propres et passifs d’une institution à l’une des catégories indiquées ci-après, qui sont également reproduites au paragraphe 26 du chapitre 6 de la LDSL. La valeur comptable représente le montant auquel un instrument de dette ou de fonds propres est enregistré avant l’application d’éventuels ajustements réglementaires (déductions et filtres) et des coefficients ASF. 
Des modifications ont été apportées aux définitions figurant dans les normes NSFR de Bâle III pour tenir compte de la collecte de données par tranches d'échéance.
• Les institutions devraient présenter l'ensemble des fonds propres et des passifs dans les colonnes appropriées d'après l'échéance.
• Pour déterminer l’échéance d’un instrument de fonds propres ou de dette, il convient de prendre pour hypothèse que les investisseurs exercent l’option d’achat à la première date possible. Pour les financements assortis d’options exerçables à la discrétion de l’institution financière, elle devrait présumer que ces options seront exercées à la première date possible à moins qu’elle puisse démontrer de façon convaincante à l’Autorité qu’elle n’exercerait l’option en aucune circonstance. Également, lorsque le marché anticipe en particulier que certains passifs seront remboursés avant la date d’échéance légale, ce comportement doit être pris en compte aux fins du NSFR et ces passifs doivent être inclus dans la catégorie de l’ASF correspondante. Concernant les passifs à long terme, seuls les flux de trésorerie assortis d’horizons de 6 mois et d’un an ou plus devraient être considérés comme ayant, respectivement, un temps à l’échéance résiduel effectif égal ou supérieur à 6 mois et égal ou supérieur à un an.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le LCR, devraient, aux fins du NSFR, être classés selon leurs caractéristiques (c'est-à-dire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 Dans le cas des dépôts de la clientèle de détail et de petites et moyennes entreprises (PME), la même méthode de détermination de l'échéance devrait être suivie aux fins du NSFR qu'aux fins du LCR.
• Les dépôts à terme fixe devraient être répartis par tranche d'échéance; les dépôts à vue (sans échéance) devraient être déclarés dans la colonne &lt; 6 mois.</t>
  </si>
  <si>
    <t>Renvoi à la LDSL (chapitre 6, sauf indication contraire)</t>
  </si>
  <si>
    <t>Fonds propres de catégorie 1 et de catégorie 2 (Bâle III), avant l'application de déductions de fonds propres, à l'exception du pourcentage d'instruments de catégorie 2 à échéance résiduelle de moins d'un an</t>
  </si>
  <si>
    <t>Tier 1 and Tier 2 capital (Basel III), before the application of capital deductions and excluding the proportion of Tier 2 instruments with residual maturity of less than one year</t>
  </si>
  <si>
    <t>Le montant total de tous les instruments de fonds propres non couverts à la ligne 1010 ci-dessus qui ont un temps à échéance résiduel effectif égal ou supérieur à un an, exception faite de tout instrument assorti d’une option explicite ou implicite qui, si elle est exercée, ramènerait à moins d'un an l’échéance prévue.</t>
  </si>
  <si>
    <t xml:space="preserve">Les dépôts à vue (sans échéance) et/ou à terme « stables » (tels qu’ils sont définis aux paragraphes 75 à 78 de la norme LCR) placés par la clientèle de détail (particuliers et petites entreprises).
Les dépôts à terme, peu importe leur temps à échéance résiduel, qui peuvent être retirés prématurément sans pénalité significativement supérieure à la perte d'intérêt devraient être déclarés dans la colonne &lt; 6 mois.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la norme LCR, devraient, aux fins du NSFR, être classés selon leurs caractéristiques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t>
  </si>
  <si>
    <t xml:space="preserve">Les dépôts « moins stables » (tels qu’ils sont définis aux paragraphes 79 à 81 de la norme LCR) à vue (sans échéance) et/ou à terme, placés par la clientèle de détail (particuliers et petites entreprises).
Les dépôts à terme, peu importe leur temps à échéance résiduel, qui peuvent être retirés prématurément sans pénalité significativement supérieure à la perte d'intérêt devraient être déclarés dans la colonne &lt; 6 mois.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le LCR, devraient, aux fins du NSFR, être classés selon leurs caractéristiques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t>
  </si>
  <si>
    <t>"Less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t>
  </si>
  <si>
    <t>Les passifs dans cette catégorie sont les dépôts « moins stables » (tels qu’ils sont définis au paragraphe 74 du chapitre 2 de la LDSL) à vue (sans échéance) et/ou à terme, assortis d’un temps à échéance résiduel inférieur à un an, placés par la clientèle de détail (particuliers et petites entreprises). Le coefficient ASF est de 90 % dans le cas des dépôts assurés qui satisfont à l'une des conditions suivantes : 
i. le déposant n'a pas de relation durable avec l'institution;
ii. les dépôts ne sont pas dans un compte transactionnel.</t>
  </si>
  <si>
    <t>Les passifs dans cette catégorie sont les dépôts « moins stables » (tels qu’ils sont définis au paragraphe 74 du chapitre 2 de la LDSL) à vue (sans échéance) et/ou à terme, assortis d’un temps à échéance résiduel inférieur à un an, placés par la clientèle de détail (particuliers et petites entreprises). Le coefficient ASF est de 90 % dans le cas des dépôts assurés provenant de fonds et de fiducies dont le solde est contrôlé uniquement par le client et qui satisfont à l'une des conditions suivantes : 
i. le déposant a une relation durable avec l'institution;
ii. les dépôts sont dans un compte transactionnel.</t>
  </si>
  <si>
    <t>Les passifs dans cette catégorie sont les dépôts « moins stables » (tels qu’ils sont définis au chapitre 2) à vue (sans échéance) et/ou à terme, assortis d’un temps à échéance résiduel inférieur à un an, fournis par la clientèle de détail (particuliers et petites entreprises) provenant du Canada mais libellés en devises étrangères. Le coefficient ASF est de 90 % dans le cas des dépôts libellés en devises étrangères. Dans le cas des institutions transfrontalières, cela ne comprend pas les dépôts assujettis aux exigences de la juridiction du pays hôte (voir l’identifiant 1130)</t>
  </si>
  <si>
    <t>Dépôts sans échéance (à vue) « moins stables » et/ou dépôts à terme fournis par la clientèle de détail et de petites entreprises qui ne sont pas assurés soit parce que les montants excèdent la limite de couverture d'assurance-dépôts ou si les dépôts ne satisfont pas aux critères de couverture d'assurance-dépôts et ne sont pas saisis par les identifiants 1070, 1090, 1100, 1110 ou 1120. 
Les passifs dans cette catégorie sont les dépôts « moins stables » (tels qu’ils sont définis au chapitre 2) à vue (sans échéance) et/ou à terme, assortis d’un temps à échéance résiduel inférieur à un an, placés par la clientèle de détail et de PME. Le coefficient ASF est de 90 % dans le cas des dépôts non assurés.</t>
  </si>
  <si>
    <t>"Less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t>
  </si>
  <si>
    <t>Les dépôts sensibles aux taux (tels que définis au paragraphe 74 du chapitre 2 de la LDSL) fournis par la clientèle de détail et de petites entreprises lorsque le client gère directement les fonds et que le client entretient une relation durable (telle que définie dau paragraphe 74 du chapitre 2 de la LDSL) avec l’institution ou que le dépôt est dans un compte transactionnel.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 coefficient ASF est de 90 % dans le cas des dépôts sensibles aux taux d'intérêt dont le client gère directement les fonds et qui satisfont à l'une des conditions suivantes :  
i. le client a une relation durable avec l'institution;
ii. le dépôt est dans un compte transactionnel.</t>
  </si>
  <si>
    <t>Dépôts sensibles aux taux d'intérêt directement gérés par le client – relation durable ou dépôt dans un compte transactionnel</t>
  </si>
  <si>
    <t>Assurés – sans relation durable et compte qui n’est pas un compte transactionnel</t>
  </si>
  <si>
    <t>Dépôts sensibles aux taux d'intérêt directement gérés par le client – sans relation durable et dépôt dans un compte autre que transactionnel</t>
  </si>
  <si>
    <t>Les dépôts sensibles aux taux (tels que définis au paragraphe 74 du chapitre 2 de la LDSL) fournis par la clientèle de détail et de petites entreprises lorsque le client gère directement les fonds, mais que le client n’a pas de relation durable (telle que définie au paragraphe 74 du chapitre 2 de la LDSL) avec l’institution et que le dépôt n’est pas dans un compte transactionnel.
Les passifs dans cette catégorie sont les dépôts « moins stables » (tels qu’ils sont définis au chapitre 2 de la LDSL) à vue (sans échéance) et/ou à terme, assortis d’un temps à échéance résiduel inférieur à un an, placés par la clientèle de détail (particuliers et petites entreprises). Le coefficient ASF est de 80 % dans le cas des dépôts sensibles aux taux d'intérêt dont le client gère directement les fonds et qui satisfont à l'une des conditions suivantes :  
i. le client n'a pas de relation durable avec l'institution; 
ii. le dépôt n'est pas dans un compte transactionnel.</t>
  </si>
  <si>
    <t>Dépôts à terme de la clientèle de détail (particuliers et petites entreprises) directement gérés par un tiers non affilié (au sens du paragraphe 74 du chapitre 2 de la LDSL) qui arrivent à échéance ou qui sont encaissables dans les 30 prochains jours. Les dépôts à terme gérés directement par un tiers non affilié qui n’arrivent pas à échéance ou qui ne sont pas encaissables au cours des 30 prochains jours doivent être affectés à la catégorie appropriée selon les caractéristiques sous-jacentes du dépôt. 
Les passifs dans cette catégorie sont les dépôts « moins stables » (tels qu’il sont définis au chapitre 2) à vue (sans échéance) et/ou à terme, assortis d’un temps à échéance résiduel inférieur à un an, placés par la clientèle de détail et de petites entreprises. Le coefficient ASF est de 70 % dans le cas des dépôts à terme gérés directement par un tiers non affilié qui arrivent à échéance ou qui sont encaissables dans les 30 prochains jours.</t>
  </si>
  <si>
    <t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t>
  </si>
  <si>
    <t>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t>
  </si>
  <si>
    <t xml:space="preserve">Les dépôts à vue fournis par la clientèle de détail (particuliers et petites entreprises) où un tiers non affilié (tel que défini au paragraphe 74 du chapitre 2 de la LDSL) gère directement les fonds.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 coefficient ASF est de 60 % dans le cas des dépôts à vue dont un tiers non affilié gère directement les fonds. </t>
  </si>
  <si>
    <t>Les financements non garantis, les dépôts sans échéance et/ou les dépôts à terme provenant d'entreprises non financières (sauf la clientèle de petites entreprises).</t>
  </si>
  <si>
    <t>Unsecured fubding, non-maturity deposits and/or term deposits from non-financial corporates (excluding small business customers).</t>
  </si>
  <si>
    <t>Chapter 2, paragraphs 93-104</t>
  </si>
  <si>
    <t>Chapter 2, paragraphs 107-108</t>
  </si>
  <si>
    <t>Institutions should report the portion of unsecured deposits provided by non-financial corporates without operational relationships, as defined in the LCR.</t>
  </si>
  <si>
    <t>Institutions should report unsecured funding, non-maturity deposits and/or term deposits provided by central banks</t>
  </si>
  <si>
    <t>24 (c and d)</t>
  </si>
  <si>
    <t>Institutions should report the portion of unsecured deposits provided by central banks with operational relationships, as defined in the LCR.</t>
  </si>
  <si>
    <t>Institutions should report the portion of unsecured deposits provided by central banks without operational relationships, as defined in the LCR.</t>
  </si>
  <si>
    <t>Unsecured funding from sovereigns/PSEs/MDBs/NDBS</t>
  </si>
  <si>
    <t xml:space="preserve">Les institutions devraient déclarer les financements non garantis, les dépôts sans échéance et/ou les dépôts à terme provenant d'entités souveraines, d'organismes publics, de banques
multilatérales de développement et des banques nationales de développement (BND).
Elles devraient inclure sur cette ligne les fonds non garantis reçus de la Banque des règlements internationaux, du Fonds monétaire international et de la Commission européenne.  </t>
  </si>
  <si>
    <t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t>
  </si>
  <si>
    <t>Chapter 2,  paragraphs 93-104</t>
  </si>
  <si>
    <t>Institutions should report the portion of unsecured deposits from sovereigns, public sector entities multilateral development banks and national development banks without operational relationships, as defined in the LCR standard.</t>
  </si>
  <si>
    <t>Institutions should report the portion of unsecured deposits from sovereigns, public sector entities, multilateral development banks and and national development banks with operational relationships, as defined in the LCR.</t>
  </si>
  <si>
    <t>Institutions should report any non-deposit unsecured funding provided by sovereigns, public sector entities and multilateral development banks.</t>
  </si>
  <si>
    <t>Institutions should report the total amount of unsecured deposits provided by other legal entities without operational relationships, as defined in the LCR.</t>
  </si>
  <si>
    <t>Dépôts provenant de membres d'une même coopératives à l'intérieur d'une fédération sousmise à la discrétion nationale énoncée au paragraphe 25 (a)</t>
  </si>
  <si>
    <t>Deposits from members of the same cooperative within a federation subject to national discretion set out in paragraph 25 (a)</t>
  </si>
  <si>
    <t>Cette ligne devrait uniquement servir à déclarer les dépôts entre les institutions d'un même réseau coopératif.
Les dépôts qui sont des dépôts opérationnels selon les paragraphes 93 à 104 du chapitre 2 de la LDSL, ou les autres dépôts de membres de leur réseau coopératif devraient être déclarés à l'identifiant 1310.</t>
  </si>
  <si>
    <t>Les institutions devraient déclarer les dépôts d'institutions qui sont membres du même réseau coopératif et les dépôts opérationnels selon les paragraphes 93 à 104 du chapitre 2 de la LDSL, ou les autres dépôts de membres de leur réseau coopératif qui n'apparaissent pas à l'identifiant 1300.</t>
  </si>
  <si>
    <t>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t>
  </si>
  <si>
    <t xml:space="preserve">Le montant total des emprunts garantis et des passifs (y compris les dépôts à terme) de la clientèle de détail et de petites entreprises.
</t>
  </si>
  <si>
    <t>The total amount of secured borrowings and liabilities (including term deposits) from retail and small business customers.</t>
  </si>
  <si>
    <t xml:space="preserve">Le montant total des emprunts garantis et des passifs (y compris les dépôts à terme) d'entreprises non financières.
</t>
  </si>
  <si>
    <t>The total amount of secured borrowings and liabilities (including term deposits) from non-financial corporates.</t>
  </si>
  <si>
    <t xml:space="preserve">Le montant total des emprunts garantis et des passifs (y compris les dépôts à terme) des banques centrales.
</t>
  </si>
  <si>
    <t>The total amount of secured borrowings and liabilities (including term deposits) from central banks.</t>
  </si>
  <si>
    <t>Le montant total des emprunts garantis et des passifs (y compris les dépôts à terme) auprès d’entités souveraines, d’entités du secteur public, de banques multilatérales de développement et de banques nationales de développement.</t>
  </si>
  <si>
    <t>The total amount of secured borrowings and liabilities (including term deposits) from sovereigns/PSEs and multilateral and national development banks.</t>
  </si>
  <si>
    <t>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t>
  </si>
  <si>
    <t>≥ 6 mois et  &lt; 1 an</t>
  </si>
  <si>
    <t>≥ 6 months and &lt; 1 year</t>
  </si>
  <si>
    <t>≥ 1 an</t>
  </si>
  <si>
    <t>≥ 1 year</t>
  </si>
  <si>
    <t>Passifs liés aux opérations de financement garanties (p. ex., prises en pension) qui satisfont aux exigences du paragraphe 33 pour le traitement des portefeuilles appariés. Le montant du passif doit correspondre au montant de l’actif des opérations de financement garanties  appariées. Les institutions devraient déclarer les mises en pension figurant au bilan en tant que prêts en espèces garantis et dépôts placés.</t>
  </si>
  <si>
    <t>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t>
  </si>
  <si>
    <t>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t>
  </si>
  <si>
    <t>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t>
  </si>
  <si>
    <t>All cash, securities or other assets received as initial margin for all derivative contracts (eg, including any independent amount received in relation to OTC contracts).</t>
  </si>
  <si>
    <t>Initial margin received, in the form of collateral other than cash or Level 1 securities included above in identifiers 1430 and 1440.</t>
  </si>
  <si>
    <t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t>
  </si>
  <si>
    <t>The amount of deferred tax liabilities, reported according to the nearest possible date in which such liabilities could be realised.</t>
  </si>
  <si>
    <t>Les participations minoritaires devraient être traitées selon la durée de l’instrument, lequel est généralement perpétuel.</t>
  </si>
  <si>
    <t>The amount of minority interest, reported according to the term of the instrument, usually in perpetuity.</t>
  </si>
  <si>
    <t>1500 à 1530</t>
  </si>
  <si>
    <t>Déclarer ici les éléments de passif interdépendants conformément au paragraphe 45 de la norme sur le NSFR. Les élément de passif déclarés ici doivent correspondre aux éléments d'actif interdépendants correspondants. 
Les actifs et passifs interdépendants ne sont pas censés être appliqués aux transactions sur dérivés, étant donné que les dérivés remplissent rarement l'ensemble des critères énoncés au paragraphe 45.</t>
  </si>
  <si>
    <t>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t>
  </si>
  <si>
    <t>Part 2 - Required stable funding (RSF)</t>
  </si>
  <si>
    <t>Coins and banknotes currently held and immediately available to meet obligations. Institutions should not report loans to counterparties in this row.</t>
  </si>
  <si>
    <t xml:space="preserve">Le montant total des réserves détenues auprès de la banque centrale (y compris les réserves obligatoires et les réserves excédentaires), incluant les dépôts à un jour des institutions financières auprès de la banque centrale. </t>
  </si>
  <si>
    <t xml:space="preserve">The total amount held in central bank reserves (including required and excess reserves) including financial insitutions' overnight deposits with the central bank. </t>
  </si>
  <si>
    <t>The total amount held with the central bank reserves due to  central banks' minimum deposit requirements.</t>
  </si>
  <si>
    <t>Les institutions financières devraient déclarer dans cette catégorie les actifs des opérations de financement garanties (par exemple, les prises en pension) répondant aux exigences du paragraphe 33 du NSFR pour le traitement de  portfeuille équilibré. Le montant de l’actif doit être égal au montant du passif correspondant des opérations de financement garanties.
Les opérations de prise en pension consignées au bilan comme des prêts et des dépôts en espèces garantis ayant été placés ne devraient pas être déclarées dans cette catégorie, mais plutôt avec les prêts aux institutions financières, aux identifiants 2060 à 2170.
Les titres en défaut ne devraient pas être déclarés dans cette catégorie, mais plutôt à l'identifiant 2780.</t>
  </si>
  <si>
    <t>2060 à 2170</t>
  </si>
  <si>
    <t>Tous les prêts accordés à des institutions financières. Conformément aux paragraphes 131 d) et e) de la norme LCR et au paragraphe 16 de la norme NSFR, les institutions, les entreprises d'investissement, les sociétés d'assurance, les fiduciaires et les bénéficiaires sont considérés comme des institutions financières pour l'application de la norme NSFR.
Dans le cas de prises en pension sans échéance,  les soldes devraient généralement être déclarés comme ayant une échéance restante supérieure à un an sauf si les institutions financières peuvent démontrer à l'Autorité que ces prises en pension devraient arriver à échéance à une période différente. 
Les prêts improductifs ne devraient pas être inclus dans cette catégorie, mais plutôt à l'identifiant 2780.
Les dépôts détenus auprès d'institutions financières à des fins opérationnelles ne devraient pas être déclarés ici, mais aux identifiants 2300 à 2330.</t>
  </si>
  <si>
    <t>31, 38, 39 b), 40 c), 43 a), 43 c)</t>
  </si>
  <si>
    <t>2060 à 2090</t>
  </si>
  <si>
    <t>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t>
  </si>
  <si>
    <t>Tous les prêts accordés à des institutions financières qui sont garantis par des actifs de niveau 1, tels qu'ils sont définis au paragraphe 50 de la norme LCR, lorsque l'institution financière a la capacité de réutiliser librement la sûreté reçue pendant la durée de vie du prêt. Déclarer les prêts aux institutions financières garantis par des actifs de niveau 1 lorsque l'institution n'a pas la capacité de réutiliser librement la sûreté reçue pendant la durée de vie du prêt aux identifiants 2100 à 2130 ci-dessous.</t>
  </si>
  <si>
    <t>31, 38, 40 c), 43 a), 43 c )</t>
  </si>
  <si>
    <t>2100 à 2130</t>
  </si>
  <si>
    <t>Loans to financial institutions secured by Level 1 collateral and where the financial institution has the ability to freely rehypothecate the received collateral for the life of the loan; of which:</t>
  </si>
  <si>
    <t>Prêts à des institutions financières garantis par des sûretés autres que de niveau 1, lorsque l'institution financière peut librement réutiliser la sûreté reçue pour la durée des prêts, dont :</t>
  </si>
  <si>
    <t>Prêts à des institutions financières garantis par des sûretés de niveau 1, lorsque l'institution financière peut librement réutiliser la sûreté reçue pour la durée des prêts, dont :</t>
  </si>
  <si>
    <t>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t>
  </si>
  <si>
    <t>31, 39 b), 40 c), 43 a), 43 c )</t>
  </si>
  <si>
    <t>2140 à 2170</t>
  </si>
  <si>
    <t>2180 à 2210</t>
  </si>
  <si>
    <t xml:space="preserve">31, 37, 40 b),43 a) </t>
  </si>
  <si>
    <t>2220 à 2250</t>
  </si>
  <si>
    <t>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t>
  </si>
  <si>
    <t>31, 39 a), 40 b), 43 a)</t>
  </si>
  <si>
    <t>2260 à 2290</t>
  </si>
  <si>
    <t>31, 40 a), 40 b), 43 a)</t>
  </si>
  <si>
    <t>2300 à 2330</t>
  </si>
  <si>
    <t>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t>
  </si>
  <si>
    <t>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t>
  </si>
  <si>
    <t>2340 à 2370</t>
  </si>
  <si>
    <t>2380 à 2410</t>
  </si>
  <si>
    <t>31, 36 c), 40 c), 43 a)</t>
  </si>
  <si>
    <t>2420 à 2450</t>
  </si>
  <si>
    <t>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t>
  </si>
  <si>
    <t>31, 40 e), 41, 43 a)</t>
  </si>
  <si>
    <t>2460 à 2490</t>
  </si>
  <si>
    <t>31, 40 e), 41 a), 43 a)</t>
  </si>
  <si>
    <t xml:space="preserve">Les prêts hypothécaires résidentiels, quelle qu'en soit l'échéance, qui seraient admissibles à une pondération maximale des risques de 35 % selon l'approche standard de Bâle II pour le risque de crédit. Seules les pondérations en vertu de l’approche standard de Bâle II peuvent être utilisées pour déterminer le traitement du NSFR.
Les prêts hypothécaires inversés qui seraient admissibles à la pondération des risques de 35 % ou moins en vertu de l’approche standard du risque de crédit de Bâle II doivent être inclus dans la colonne des prêts sans échéance. Le solde impayé de la marge de crédit adossée à un bien immobilier (MCBI) qui serait admissible à la pondération des risques de 35 % ou moins en vertu de l’approche standard du risque de crédit de Bâle II doit être inclus dans la colonne des prêts sans échéance.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de plus d'un an. 
Seuls les coefficients de pondération des risques de l’approche standard de Bâle II peuvent être utilisés pour déterminer le traitement NSFR.
Les prêts hypothécaires résidentiels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</si>
  <si>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2500 à 2530</t>
  </si>
  <si>
    <t>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t>
  </si>
  <si>
    <t>2540 à 2570</t>
  </si>
  <si>
    <t>Prêts aux particuliers ou aux petites entreprises (à l'exception des prêts hypothécaires résidentiels susmentionnés), à échéance résiduelle de moins d'un an, dont :</t>
  </si>
  <si>
    <t>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t>
  </si>
  <si>
    <t>2580 à 2610</t>
  </si>
  <si>
    <t>31, 40 e), 42 b), 43 a)</t>
  </si>
  <si>
    <t>2620 à 2650</t>
  </si>
  <si>
    <t>Les actions négociées sur un marché organisé qui ne remplissent pas les critères des actifs de niveau 2B. Elles englobent les titres à revenu fixe négociés sur un marché organisé ainsi que les titres à revenu non fixe négociés sur un marché organisé qui ne remplissent pas tous les critères prévus au paragraphe 54 c) de la norme LCR. 
Les montants relatifs aux actions non ALHQ négociées sur un marché organisé qui sont déduits des fonds propres ne devraient pas être déclarés ici, mais plutôt dans la colonne "Sans terme"  de l'identifiant 2930.</t>
  </si>
  <si>
    <t>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t>
  </si>
  <si>
    <t>2660 à 2690</t>
  </si>
  <si>
    <t>31, 40 e), 42 c), 43 a)</t>
  </si>
  <si>
    <t>2700 à 2730</t>
  </si>
  <si>
    <t>Le solde total des produits de base physiques, y compris l'or, devrait être déclaré dans la colonne "Sans-terme".</t>
  </si>
  <si>
    <t>Total balance of natural products, including gold, should be reported in the "Non-maturity" column.</t>
  </si>
  <si>
    <t>2740 à 2770</t>
  </si>
  <si>
    <t>Les institutions devraient déclarer les soldes d'autres instruments à court terme non garantis dont l'échéance résiduelle est inférieure à un an.
Ces instruments comprennent notamment les billets et les obligations à court terme de gouvernements et de sociétés, le papier commercial, les certificats de dépôt négociables,  les acceptations bancaires, et les fonds de placement du marché monétaire.
Les institutions ne devraient pas déclarer sur cette ligne les réserves détenues auprès de banques centrales, les actifs de niveau 1, de niveau 2A et de niveau 2B, les placements interbancaires non garantis et les autres placements sur le marché monétaire (p. ex., les fonds fédéraux ou devises en euro vendus) ou les instruments en défaut. Ils sont déclarés ailleurs dans le modèle.</t>
  </si>
  <si>
    <t>2800 à 2820</t>
  </si>
  <si>
    <t>Cash variation margin received that meets the conditions of paragraph 35 of the NSFR.</t>
  </si>
  <si>
    <t>Marge de variation en espèces reçue, en conformité avec les conditions précisées au paragraphe 35 du chapitre 6 de la LDSL</t>
  </si>
  <si>
    <t>Marge de variation en ALHQ de niveau 1 reçue, en conformité avec les conditions précisées au paragraphe 35 du chapitre 6 de la LDSL</t>
  </si>
  <si>
    <t>2850 à 2900</t>
  </si>
  <si>
    <t>2860 à 2890</t>
  </si>
  <si>
    <t>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t>
  </si>
  <si>
    <t>Note de bas de page du paragraphe  42 a)</t>
  </si>
  <si>
    <t>Footnote from paragraph 42(a)</t>
  </si>
  <si>
    <t>La totalité des espèces, des titres ou des autres actifs constituant la marge initiale des contrats dérivés pris pour le compte de l'institution. Déclarer les soldes de marge initiale dans cette catégorie selon l'échéance résiduelle du ou des contrats dérivés directement associés à la marge initiale. Dans le cas des sûretés regroupées, déclarer l’échéance des soldes de marge initiale selon l’échéance du contrat dérivé ayant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 
Cette catégorie ne comprendrait pas la marge initiale des contrats dérivés pris au nom d'un client. La somme de cette catégorie devrait correspondre à la somme des identifiants 2870 à 2890 ci-dessus.</t>
  </si>
  <si>
    <t>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t>
  </si>
  <si>
    <t>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t>
  </si>
  <si>
    <t>Cash or other assets provided to contribute to the default fund of a CCP. Do not include here cash, securities or other assets posted as initial margin for derivative contracts, which should be included in categories above.</t>
  </si>
  <si>
    <t>Comprend tous les éléments déduits des fonds propres réglementaires de Bâle III.</t>
  </si>
  <si>
    <t>Includes all items deducted from from Basel III regulatory capital.</t>
  </si>
  <si>
    <t>2950 à 2980</t>
  </si>
  <si>
    <t>Déclarer ici les éléments d'actif qui, du fait d’accords contractuels, sont interdépendants, lesquels devraient correspondre aux éléments de passif interdépendants correspondants déclarés à l'identifiant 1500, de sorte que l’élément de passif ne peut devenir exigible tant que l’élément d’actif demeure au bilan, les flux de paiement en principal de cet élément d’actif ne peuvent être utilisés à d’autres fins que le remboursement de cet élément de passif et celui-ci ne peut être utilisé pour financer d’autres éléments d’actif. Pour les éléments interdépendants, l’institution financière peut attribuer aux coefficients RSF et ASF une valeur de 0 % sous réserve des critères suivants : 
- Les éléments d’actif et de passif interdépendants doivent être clairement identifiables.
- L’échéance et le principal de l’élément de passif et ceux de son élément d’actif interdépendant doivent être identiques.
- L’institution financière agit exclusivement en tant qu’unité de transmission pour canaliser les fonds reçus (l’élément de passif interdépendant) vers l’élément d’actif interdépendant correspondant.
- Les contreparties pour chaque paire d’éléments de passif et d’actif interdépendants ne doivent pas être identiques.
Les actifs et passifs interdépendants ne sont pas censés être appliqués aux transactions sur dérivés, étant donné que les dérivés remplissent rarement l'ensemble des critères énoncés au paragraphe 45 du chapitre 6 de la LDSL.</t>
  </si>
  <si>
    <t>Include the carrying value of all other assets not included in the above categories. If it cannot be calculated, enter 0 in these cells and inform AMF that it is impossible to calculate this value.</t>
  </si>
  <si>
    <t xml:space="preserve">Les soldes des engagements de liquidité non décaissés accordés par l'institution qui sont irrévocables ou révocables sous certaines conditions auprès de la clients autres que la clientèle de détail et de petites entreprises. Il s'agit notamment de structures d'actifs non bancaires de tiers, que les structures soient ou non au bilan conformément au traitement comptable pertinent.  </t>
  </si>
  <si>
    <t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t>
  </si>
  <si>
    <t>Balances of undrawn committed credit facilities extended by the institution that are either irrevocable or conditionally revocable to any clients other than retail and small business customers.</t>
  </si>
  <si>
    <t>Balances of undrawn credit or liquidity facilities to clients other than retail and small business customers where the institution has the right to unconditionally revoke the undrawn portion of these facilities.</t>
  </si>
  <si>
    <t>Debt-buy back requests (including related conduits)</t>
  </si>
  <si>
    <t>Demandes de rachat de titres de dette (y compris les structures d'émission connexes)</t>
  </si>
  <si>
    <t>Les demandes éventuelles de rachat de la dette de la banque ou de structures d’émission, de véhicules d’investissement en valeurs mobilières et d’autres facilités de financement connexes.</t>
  </si>
  <si>
    <t>Potential requests for debt repurchases of the bank’s own debt or that of related conduits, securities investment vehicles and other such financing facilities.</t>
  </si>
  <si>
    <t xml:space="preserve">Le NSFR correspond au montant du financement stable disponible rapporté au montant du financement stable exigé. Le « financement stable disponible » désigne la part des fonds propres et des passifs censée être fiable à l’horizon temporel pris en compte aux fins du NSFR, à savoir jusqu’à un an. Le montant du « financement stable exigé » d’une institution est fonction des caractéristiques de liquidité ainsi que de l'échéance résiduelle des divers actifs qu’elle détient et de celles de ses positions hors bilan.
Les institutions devraient déclarer leur NSFR selon le même champ d'application que pour le ratio de liquidité à court terme (LCR). Toutes les mentions des définitions du LCR dans le NSFR correspondent aux définitions présentées au chapitre 2 de la LDSL. Les autorités de contrôle qui ont décidé de mettre en œuvre dans leurs règles internes sur le LCR une définition plus stricte que celle énoncée dans la norme LCR du Comité de Bâle ont toute latitude pour décider s’il convient d’appliquer cette définition plus stricte aux fins de la mise en œuvre des exigences de NSFR dans leur territoire. 
Dans le NSFR, il est demandé aux institutions d'assigner aux passifs et aux fonds propres figurant à leur bilan les catégories de financement stable disponible (ASF) exposées ci-après. Les actifs inscrits au bilan devraient être affectés aux catégories de financement stable requis (RSF) en fonction de ce qui suit :
i) leur échéance résiduelle;
ii) s'ils sont grevés ou non;
iii) s'ils sont grevés, la période de grèvement. </t>
  </si>
  <si>
    <t>"Stable"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t>
  </si>
  <si>
    <t>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t>
  </si>
  <si>
    <t>La totalité des espèces, des titres ou des autres actifs constituant la marge initiale des contrats dérivés (y compris tout montant indépendant reçu dans le cadre de contrats de gré à gré), que ces actifs figurent ou non au bilan (p. ex., les titres reçus à titre de sûreté). 
Dans la mesure où le référentiel comptable de l'institution financière reflète au bilan, concernant un contrat dérivé, un actif associé aux sûretés fournies comme marge initiale aux fins du NSFR, cet actif ne devrait pas être considéré comme un actif grevé dans le calcul du RSF de l'institution pour éviter toute double comptabilisation.
Dans le cas des opérations de gré à gré, tout montant fixe indépendant que l'institution financière a été contractuellement tenue de déposer au début de l’opération sur instruments dérivés devrait être considéré comme une marge initiale, que tout ou partie de cette marge ait été retourné à l'institution sous forme de paiements de marge de variation ou non. Si la marge initiale est définie au moyen d’une formule à l’échelle du portefeuille, le montant considéré comme marge initiale devrait tenir compte de ce montant calculé à la date de mesure du NSFR même si, par exemple, le montant total de la marge déposée auprès de la contrepartie de l'institution est moindre en raison des paiements de marge de variation reçus. Pour les opérations compensées centralement, le montant de la marge initiale devrait tenir compte du montant total de la marge déposé (la marge initiale et la marge de variation), moins les pertes évaluées à la valeur du marché sur le portefeuille applicable des opérations compensées.</t>
  </si>
  <si>
    <t>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t>
  </si>
  <si>
    <t xml:space="preserve">Dans le calcul des dérivés au passif aux fins du NSFR, les sûretés constituant la marge de variation de contrats dérivés, indépendamment du type d’actif, doivent être déduites du montant négatif du coût de remplacement ou du coût de remplacement net négatif, le cas échéant. Le calcul doit aussi déduire les actifs d’instruments dérivés du NSFR calculés conformément aux paragraphes 34 et 35, s'ils sont supérieurs. </t>
  </si>
  <si>
    <t>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t>
  </si>
  <si>
    <t>Tous les autres passifs de l’institution (non déclarés autrement dans les catégories ci-dessus) devraient être comptabilisés sur cette ligne à leur valeur comptable. La valeur des positions courtes et des positions à échéance ouverte devrait être déclarée dans la colonne "Sans terme".
Note : Les déductions des fonds propres ne devraient pas être incluses dans le montant déclaré à ce poste et devraient plutôt être déclarées conformément aux instructions de l’identifiant 2930 ci-dessous.</t>
  </si>
  <si>
    <t>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t>
  </si>
  <si>
    <t>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t>
  </si>
  <si>
    <t>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t>
  </si>
  <si>
    <t>Les sûretés reçues sous forme de marge de variation en espèces dans le cadre de contrats dérivés qui remplissent les conditions énoncées au paragraphe 35 du chapitre 6 de la LDSL.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t>
  </si>
  <si>
    <t xml:space="preserve">La sûreté reçue sous forme de marge de variation en ALHQ de niveau 1 dans le cadre de contrats dérivés qui remplissent les conditions énoncées au paragraphe 35 du chapitre 6 de la LDSL.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 </t>
  </si>
  <si>
    <t>Initial margin posted on financial institution's own positions, of which:</t>
  </si>
  <si>
    <t>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t>
  </si>
  <si>
    <t>Initial margin posted on financial institution's own behalf, in the form of any collateral type, according to residual maturity of associated derivative contract(s)</t>
  </si>
  <si>
    <t xml:space="preserve"> No-entry field.In accordance with paragraph 42(a), required stable funding associated with initial margin posted and cash or other assets provided to contribute to the default fund of a CCP.</t>
  </si>
  <si>
    <t>Obligations non contractuelles dans les catégories ci-dessous</t>
  </si>
  <si>
    <t>Non-contractual obligations in the following categories</t>
  </si>
  <si>
    <t>Language</t>
  </si>
  <si>
    <t>Actifs dérivés, sans la marge de variation reçue</t>
  </si>
  <si>
    <t>Signature</t>
  </si>
  <si>
    <t>Nom</t>
  </si>
  <si>
    <t>Auditeur  interne</t>
  </si>
  <si>
    <t>Attestation du représentant désigné</t>
  </si>
  <si>
    <t>Courriel :</t>
  </si>
  <si>
    <t>Poste :</t>
  </si>
  <si>
    <t>Téléphone :</t>
  </si>
  <si>
    <t xml:space="preserve">Fonction : </t>
  </si>
  <si>
    <t xml:space="preserve">Nom : </t>
  </si>
  <si>
    <t xml:space="preserve">Personne ressource : </t>
  </si>
  <si>
    <t xml:space="preserve">Date de fin de période : </t>
  </si>
  <si>
    <t>Nom de l'institution financière :</t>
  </si>
  <si>
    <t xml:space="preserve">Attestation d'assurance </t>
  </si>
  <si>
    <t>Confidentiel</t>
  </si>
  <si>
    <t>Confidential</t>
  </si>
  <si>
    <t>Ligne directrice sur les normes relatives à la suffisance des liquidités  (LDSL)</t>
  </si>
  <si>
    <t>Ratio stucturel de liquidité à long terme (NSFR)</t>
  </si>
  <si>
    <t>Net Stable Funding Ratio (NSFR)</t>
  </si>
  <si>
    <t>Assurance Attestation</t>
  </si>
  <si>
    <t>Identification</t>
  </si>
  <si>
    <t>Financial Institution Name:</t>
  </si>
  <si>
    <t>Period Ending Date:</t>
  </si>
  <si>
    <t>Contact person</t>
  </si>
  <si>
    <t xml:space="preserve">Name: </t>
  </si>
  <si>
    <t>Function:</t>
  </si>
  <si>
    <t xml:space="preserve">Telephone: </t>
  </si>
  <si>
    <t>Extension:</t>
  </si>
  <si>
    <t xml:space="preserve">Email: </t>
  </si>
  <si>
    <t>Designated Senior Management Attestation</t>
  </si>
  <si>
    <t>Name</t>
  </si>
  <si>
    <t>Opinion of Internal Auditor (to be signed at a minimum once every three years)</t>
  </si>
  <si>
    <t>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t>
  </si>
  <si>
    <t>Date de l'audit interne :</t>
  </si>
  <si>
    <t>Internal Audit Date</t>
  </si>
  <si>
    <t>Internal Auditor</t>
  </si>
  <si>
    <t>Le représentant désigné de la haute direction de l'institution financière ne doit pas participer directement à la préparation du formulaire NSFR.</t>
  </si>
  <si>
    <t>The financial institution's designated senior management representative must not be directly involved in preparing the NSFR form.</t>
  </si>
  <si>
    <t>Liquidity Adequacy Guideline</t>
  </si>
  <si>
    <t>Structured products where customers anticipate ready marketability, such as adjustable rate notes and variable rate demand notes (VRDNs).</t>
  </si>
  <si>
    <t xml:space="preserve">Chapitre 2, par. 93-104 </t>
  </si>
  <si>
    <t xml:space="preserve">Chapitre 2, par. 107-108 </t>
  </si>
  <si>
    <t>Divulgation</t>
  </si>
  <si>
    <r>
      <t>1</t>
    </r>
    <r>
      <rPr>
        <b/>
        <vertAlign val="superscript"/>
        <sz val="11"/>
        <color theme="1"/>
        <rFont val="Calibri"/>
        <family val="2"/>
        <scheme val="minor"/>
      </rPr>
      <t>er</t>
    </r>
    <r>
      <rPr>
        <b/>
        <sz val="11"/>
        <color theme="1"/>
        <rFont val="Calibri"/>
        <family val="2"/>
        <scheme val="minor"/>
      </rPr>
      <t xml:space="preserve"> Janvier 2026 (January 1, 2026)</t>
    </r>
  </si>
  <si>
    <t>(Miliers de dollars canadiens)</t>
  </si>
  <si>
    <t>Actifs dérivés NSFR (moins les sûretés en espèces et en AHLQ de niveau 1 reçues à titre de marge de variation sur les actifs dérivés)</t>
  </si>
  <si>
    <t>Dépôts provenant de membres d'une même coopérative à l'intérieur d'une fédération sousmise à la discrétion nationale énoncée au paragraphe 25 (a).</t>
  </si>
  <si>
    <t>19, 20, 25 d)</t>
  </si>
  <si>
    <t>19, 20, 25 (d)</t>
  </si>
  <si>
    <t>34, 35</t>
  </si>
  <si>
    <t>J'ai examiné l'efficacité des processus et des contrôles internes en place à l'égard du formulaire NSFR, y compris les systèmes qui s’y rattachent, ainsi que le suivi de la conformité aux modèles applicables à l’institution financière. À mon avis, les processus et les contrôles internes à la date ci-dessous, fonctionnent comme prévu et permettent de garantir l'exhaustivité et l'exactitude du formulaire.</t>
  </si>
  <si>
    <t>Autres ASF</t>
  </si>
  <si>
    <t>Total Autres ASF</t>
  </si>
  <si>
    <t>Autres RSF</t>
  </si>
  <si>
    <t>Total Autres RSF</t>
  </si>
  <si>
    <t>Other ASF</t>
  </si>
  <si>
    <t>Other RSF</t>
  </si>
  <si>
    <t>ASF Placeholder 1</t>
  </si>
  <si>
    <t>ASF Placeholder 2</t>
  </si>
  <si>
    <t>ASF Placeholder 3</t>
  </si>
  <si>
    <t>RSF Placeholder 1</t>
  </si>
  <si>
    <t>RSF Placeholder 2</t>
  </si>
  <si>
    <t>RSF Placeholder 3</t>
  </si>
  <si>
    <t>Total Other RSF</t>
  </si>
  <si>
    <t>Espace réservé RSF 1</t>
  </si>
  <si>
    <t>Espace réservé RSF 2</t>
  </si>
  <si>
    <t>Espace réservé RSF 3</t>
  </si>
  <si>
    <t>Espace réservé ASF 1</t>
  </si>
  <si>
    <t>Espace réservé ASF 2</t>
  </si>
  <si>
    <t>Espace réservé ASF 3</t>
  </si>
  <si>
    <t>Les passifs des acceptations bancaires estampillées émis par une institution. Les passifs des acceptations bancaires dont l’échéance résiduelle est inférieure à six mois recevront un coefficient ASF de 0 %, sans égard à la contrepartie détenant l’acceptation.</t>
  </si>
  <si>
    <t>Stamped bankers' acceptance liabilities issued by an institution. Stamped bankers' acceptance liabilities with a residual maturity of less than six months will receive an ASF coefficient of 0%, regardless of the counterparty holding the acceptance.</t>
  </si>
  <si>
    <t>Reporting</t>
  </si>
  <si>
    <t>TRAITEMENT DES OPÉRATIONS DE FINANCEMENT AVEC CESSION TEMPORAIRE DE TITRES
Si une institution utilise le bilan et les traitements comptables, elle exclura généralement de ses actifs les titres qu’elle a empruntés dans le cadre d’opérations de financement avec cession temporaire de titres (comme les mises en pension et les swaps de sûretés) et dont elle n’a pas la propriété effective. En revanche, elle devrait inclure les titres prêtés dans le cadre de telles opérations dont elle conserve la propriété effective. Elle devrait aussi exclure les titres reçus dans le cadre de swaps de sûretés si ces titres n’apparaissent pas à son bilan.
Lorsqu’elle a cédé des titres dans le cadre de mises en pension ou d’autres cessions temporaires de titres, mais qu’elle en a conservé la propriété effective et que ces actifs restent inscrits à son bilan, elle devrait leur assigner la catégorie RSF appropriée. 
Les cessions temporaires de titres avec une seule contrepartie peuvent être mesurées nettes pour les besoins du NSFR, sous réserve que les conditions de compensation énoncées dans l'Annexe 1-II de la Ligne directrice sur les normes relatives à la suffisance du capital ("LDCID") de l'Autorité soient remplies. Les montants à recevoir et à payer dans le cadre de ces opérations devraient généralement être déclarés bruts, ce qui signifie que leur montant brut devrait se retrouver sous le RSF et l'ASF, respectivement. 
La seule exception, selon le paragraphe 33 de la norme NSFR, est que les « cessions temporaires de titres avec une seule contrepartie peuvent être mesurées nettes pour les besoins du NSFR, sous réserve que les conditions de compensation énoncées dans l'Annexe 1-II de la LDCID et dans les exigences de publicité soient remplies ».</t>
  </si>
  <si>
    <t xml:space="preserve">TRAITEMENT DES MONTANTS À PAYER ET À RECEVOIR SUR LES DÉRIVÉS
Une institution aura habituellement au bilan des dérivés au passif (c'est-à-dire des montants à payer) et des dérivés à l'actif (c'est-à-dire des montants à recevoir). Les dérivés au passif sont calculés d’abord sur la base du coût de remplacement des contrats dérivés (obtenu par une évaluation au prix du marché) dont la valeur est négative. Lorsqu’il existe un contrat de compensation bilatérale admissible qui remplit les conditions énoncées dans l’Annexe 1-II de la LDCID, le coût de remplacement des expositions sur dérivés couvertes par le contrat sera le coût de remplacement net. Dans le calcul des dérivés au passif aux fins du NSFR, les sûretés constituant la marge de variation de contrats dérivés, indépendamment du type d’actif, doivent être déduites du montant négatif du coût de remplacement. Les dérivés à l’actif sont calculés d’abord sur la base du coût de remplacement des contrats dérivés (obtenu par une évaluation au prix du marché) lorsque le contrat a une valeur positive. S'il existe un contrat de compensation bilatérale admissible qui répond aux conditions énoncéesdans l’Annexe 1-II de la LDCID, le coût de remplacement des expositions sur dérivés couvertes par le contrat sera le coût de remplacement net.                                                                    
Pour le calcul des dérivés à l’actif aux fins du NSFR, les sûretés reçues dans le cadre de contrats dérivés ne peuvent compenser le montant du coût de remplacement positif, que la compensation soit ou non autorisée par le référentiel comptable ou le dispositif fondé sur les risques en vigueur dans l’institution, sauf si elles sont reçues sous forme de marge de variation en espèces et qu'elles remplissent les conditions énoncées  dans l’Annexe 1-II de la LDCID ou sont précisées dans toute foire aux questions connexe. Les autres passifs figurant au bilan associés a) à une marge de variation reçue qui ne remplit pas les critères ci-dessus ou b) à une marge initiale reçue ne peuvent compenser les dérivés à l’actif et devraient se voir appliquer un coefficient ASF de 0 %.
Certaines opérations des banques centrales peuvent impliquer le recours à des opérations sur instruments dérivés comme des swaps de devises. Un degré d'appréciation limité accordé aux autorités de contrôle nationales permet aux opérations sur instruments dérivés avec les banques centrales découlant de la politique monétaire à court terme et des activités de liquidité de ces dernières d'être exclues du calcul du NSFR de l’institution déclarante et de compenser les gains et pertes en capital non réalisés liés à ces opérations sur dérivés de l'ASF. Ces opérations comprennent les instruments dérivés sur devises, comme les swaps de devises, et devraient avoir une échéance de moins de six mois à l'origine. Par conséquent, le NSFR de l’institution ne changerait pas en raison d’une transaction sur instruments dérivés à court terme avec la banque centrale aux fins de la politique monétaire et des opérations de liquidité à court terme. </t>
  </si>
  <si>
    <t xml:space="preserve">Le montant total de fonds propres réglementaires, avant l’application de déductions, telles qu'elles sont définies au chapitre 2 de la LDCID, exception faite des instruments de fonds propres de catégorie 2 ayant un temps à échéance résiduel inférieur à un an.  Les normes régissant les fonds propres de catégorie 1 et de catégorie 2 sont exposées au chapitre 2 de la LDCID.  </t>
  </si>
  <si>
    <t>Les dérivés au passif sont déclarés d’abord sur la base du coût de remplacement des contrats dérivés (obtenu par une évaluation au prix du marché) dont la valeur est négative. Lorsqu’il existe un contrat de compensation bilatérale admissible qui répond aux conditions énoncées dans l’Annexe 1-II de la LDCID, le coût de remplacement des expositions sur dérivés couvertes par le contrat sera le coût de remplacement net. La valeur déclarée ici devrait être un montant brut. Autrement dit, elle devrait représenter les dérivés au passif avant déduction de la marge de variation constituée.
Les opérations sur instruments dérivés avec les banques centrales découlant de la politique monétaire à court terme et des activités de liquidité de ces dernières peuvent être exclues du calcul du NSFR de l’institution déclarante et peuvent compenser les gains et pertes en capital non réalisés liés à ces opérations sur dérivés du financement stable disponible. Ces opérations comprennent les instruments dérivés sur devises, comme les swaps de devises, et doivent avoir une échéance de moins de six mois à l’origine.</t>
  </si>
  <si>
    <t xml:space="preserve">Déclarer les dérivés à l'actif sur la base du coût de remplacement des contrats dérivés (obtenu par une évaluation au prix du marché) lorsque le contrat a une valeur positive.  Lorsqu'il existe un contrat de compensation bilatérale admissible qui remplit les conditions énoncées dans l'Annexe 1-II de la LDCID, le coût de remplacement des expositions sur dérivés couvertes par le contrat sera le coût de remplacement net.  La valeur déclarée ici devrait être brute de la marge de variation reçue. Autrement dit, elle devrait représenter les dérivés à l'actif avant déduction de la marge de variation reçue.
Les opérations sur dérivés avec les banques centrales découlant de la politique monétaire à court terme et des opérations de liquidité de ces dernières peuvent être exclues du calcul du NSFR de l'institution déclarante et peuvent compenser les gains et pertes en capital non réalisés liés à ces opérations sur dérivés du ASF.  Ces opérations comprennent les dérivés sur devises, comme les swaps de devises, et devraient avoir une échéance de moins de six mois à l’origine. </t>
  </si>
  <si>
    <t xml:space="preserve">Champ sans saisie. Pour le calcul des dérivés à l'actif aux fins du NSFR, les sûretés reçues dans le cadre de contrats dérivés ne peuvent compenser le coût de remplacement positif, que la compensation soit ou non autorisée par le référentiel comptable ou le dispositif fondé sur les risques, sauf si elles sont reçues sous forme de marge de variation en espèces ou d’ALHQ de niveau 1 et remplissent les conditions énoncées dans l'Annexe 1-II de la LDCID et dans les exigences de publicité ou dans toute foire aux questions portant sur ce sujet.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 </t>
  </si>
  <si>
    <t xml:space="preserve">Pour calculer le montant de financement stable exigé (Required stable funding ou RSF), on associe, dans un premier temps, la valeur comptable des actifs de l'institution financière à l'une des catégories indiquées ci-dessous, qui figurent également dans la liste reproduite dans le Tableau 6.2 du chapitre 6 de la LDSL. Le montant associé à chacune des catégories est ensuite multiplié par un coefficient RSF, et le montant total du RSF correspond à la somme des montants ainsi pondérés. La valeur comptable d’un actif devrait généralement être enregistrée nette de provisions particulières.  
On notera que les définitions prévues dans la LDSL correspondent à celles de la norme LCR, sauf indication contraire. De plus, aux fins du calcul du NSFR, un actif liquide de haute qualité (ALHQ, ou HQLA en anglais) est défini comme incluant tous les ALHQ (définis aux paragraphes 24 à 54 de la norme LCR), sans tenir compte des exigences opérationnelles (définies aux paragraphes 28 à 43 de la norme LCR) et des plafonds du LCR applicables aux actifs de niveau 2 et de niveau 2B susceptibles d'empêcher certains ALHQ d'être considérés comme admissibles aux fins du calcul du LCR. 
Les actifs déduits des fonds propres devraient être déclarés dans les catégories d'actifs pertinentes indiquées.
Le traitement de l'échéance est décrit aux paragraphes 29 et 30 du chapitre 6 de la LDSL.
</t>
  </si>
  <si>
    <t>Les soldes des engagements de crédit non décaissés accordés par l'institution qui sont irrévocables ou révocables sous certaines conditions auprès de la clients autres que la clientèle de détail et de petites entreprises.</t>
  </si>
  <si>
    <t>Autres dépôts provenant de membres d'une coopérative à l'intérieur d'une fédération</t>
  </si>
  <si>
    <t>Pour calculer le LCR consolidé, les institutions doivent généralement appliquer les paramètres de liquidité énoncés dans la LDSL à toutes les entités consolidées. Toutefois, pour les dépôts de détail et de petites entreprises, comme indiqué au paragraphe 169 du LCR, les institutions doivent suivre les paramètres pertinents adoptés dans la juridiction d'accueil où elles sont présentes. Les dépôts de détail et de petites entreprises assujettis au régime de la juridiction d'accueil sont déclarés dans le LCR selon le coefficient de pondération applicable dans la juridiction d'accueil. Ces dépôts moins stables assujettis aux exigences du système hôte doivent être déclarés sous l’identifiant 1130. Les montants prépondérés doivent être déclarés aux colonnes appropriées selon la durée des dépôts. Le coefficent ASF calculé pour chaque terme doit correspondre au coefficient ASF moyen pondéré applicable à chaque terme de dépôt. Par exemple, si une institution a des dépôts sans échéance de 10 $ qui sont assujettis à un ASF de 15 % dans la juridiction d'accueil et de 25 $ à un ASF de 40 %, 35 $ doivent être déclarés à la colonne  "Sans-terme (colonne D)" et 11,5 $ à la colonne "Sans-terme (colonne L)". Un coefficient ASF de 100 % devrait être attribué aux dépôts dont l’échéance résiduelle est supérieure à un an, quel que soit le taux en vigueur dans la juridiction d’accueil.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Les coefficients ASF alors appliqués sont soumis aux exigences du territoire d'accueil.</t>
  </si>
  <si>
    <t>Les titres qui, s'ils n'étaient pas grevés, seraient considérés comme des actifs liquides de niveau 1 selon le paragraphe 50 de la norme LCR. Conformément au paragraphe 36-37 c), les titres d'État émis dans une devise étrangère qui ne sont pas admissibles à titre d'ALHQ selon le paragraphe 50 e) de la norme LCR (applicable aux titres de dette d'entités souveraines ou de  banques centrales émis dans des devises étrangères qui ne sont pas calculables, puisque leur montant excède celui des sorties nettes de trésorerie que l'institution financière devrait effectuer en période de tensions dans cette devise et dans ce pays) peuvent être traités comme des actifs de niveau 1 aux fins du NSFR.   
Les titres qui seraient autrement admissibles, conformément à ce paragraphe, mais sont exclus pour des raisons opérationnelles ou autres, sont déclarés dans cette catégorie. Les pièces et les billets de banque, et les réserves détenues auprès de la banque centrale devraient être déclarés aux identifiants 2000, 2010 et 2020, respectivement, et non dans cette catégorie. 
Les titres en défaut ne devraient pas non plus y être inclus, mais plutôt être déclarés à l'identifiant 2780.</t>
  </si>
  <si>
    <t>Ratio structurel de liquidité à long terme (NSFR)</t>
  </si>
  <si>
    <t>Date de divulgation (aaaa-mm-jj)</t>
  </si>
  <si>
    <t>Reporting date (yyyy-mm-dd)</t>
  </si>
  <si>
    <t>Total Other ASF</t>
  </si>
  <si>
    <t>Cash variation margin received that meets the conditions of LAG Chapter 6, paragraph 35.</t>
  </si>
  <si>
    <t>Level 1 HQLA variation margin received that meets the conditions of LAG Chapter 6, paragraph 35.</t>
  </si>
  <si>
    <t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t>
  </si>
  <si>
    <t>Refer to the LAG (chapter 6 unless specified otherwise)</t>
  </si>
  <si>
    <t>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t>
  </si>
  <si>
    <t>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t>
  </si>
  <si>
    <t>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t>
  </si>
  <si>
    <t>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t>
  </si>
  <si>
    <t>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t>
  </si>
  <si>
    <t>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t>
  </si>
  <si>
    <t>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t>
  </si>
  <si>
    <t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t>
  </si>
  <si>
    <t>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t>
  </si>
  <si>
    <t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t>
  </si>
  <si>
    <t>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t>
  </si>
  <si>
    <t>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t>
  </si>
  <si>
    <t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t>
  </si>
  <si>
    <t>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t>
  </si>
  <si>
    <t>Opinion de l'auditeur interne (à signer au moins une fois tous les trois ans)</t>
  </si>
  <si>
    <t>Référence emplacement</t>
  </si>
  <si>
    <t>Emplacement utilisé</t>
  </si>
  <si>
    <t>'Page Titre'!A35</t>
  </si>
  <si>
    <t>'Page Titre'!A39</t>
  </si>
  <si>
    <t>NSFR!A2</t>
  </si>
  <si>
    <t>NSFR!A3</t>
  </si>
  <si>
    <t>NSFR!B4</t>
  </si>
  <si>
    <t>NSFR!M4</t>
  </si>
  <si>
    <t>NSFR!M5</t>
  </si>
  <si>
    <t>NSFR!N5</t>
  </si>
  <si>
    <t>NSFR!O5</t>
  </si>
  <si>
    <t>NSFR!P5</t>
  </si>
  <si>
    <t>NSFR!A7</t>
  </si>
  <si>
    <t>NSFR!D7</t>
  </si>
  <si>
    <t>NSFR!H7</t>
  </si>
  <si>
    <t>NSFR!L7</t>
  </si>
  <si>
    <t>NSFR!D8</t>
  </si>
  <si>
    <t>NSFR!E8</t>
  </si>
  <si>
    <t>NSFR!F8</t>
  </si>
  <si>
    <t>NSFR!G8</t>
  </si>
  <si>
    <t>NSFR!I8</t>
  </si>
  <si>
    <t>NSFR!J8</t>
  </si>
  <si>
    <t>NSFR!K8</t>
  </si>
  <si>
    <t>NSFR!M8</t>
  </si>
  <si>
    <t>NSFR!N8</t>
  </si>
  <si>
    <t>NSFR!O8</t>
  </si>
  <si>
    <t>NSFR!P8</t>
  </si>
  <si>
    <t>NSFR!B10</t>
  </si>
  <si>
    <t>NSFR!B11</t>
  </si>
  <si>
    <t>NSFR!B12</t>
  </si>
  <si>
    <t>NSFR!B13</t>
  </si>
  <si>
    <t>NSFR!B14</t>
  </si>
  <si>
    <t>NSFR!B15</t>
  </si>
  <si>
    <t>NSFR!B16</t>
  </si>
  <si>
    <t>NSFR!B17</t>
  </si>
  <si>
    <t>NSFR!B18</t>
  </si>
  <si>
    <t>NSFR!B19</t>
  </si>
  <si>
    <t>NSFR!B20</t>
  </si>
  <si>
    <t>NSFR!B21</t>
  </si>
  <si>
    <t>NSFR!B22</t>
  </si>
  <si>
    <t>NSFR!B23</t>
  </si>
  <si>
    <t>NSFR!B24</t>
  </si>
  <si>
    <t>NSFR!B25</t>
  </si>
  <si>
    <t>NSFR!B26</t>
  </si>
  <si>
    <t>NSFR!B27</t>
  </si>
  <si>
    <t>NSFR!B28</t>
  </si>
  <si>
    <t>NSFR!B29</t>
  </si>
  <si>
    <t>NSFR!B30</t>
  </si>
  <si>
    <t>NSFR!B31</t>
  </si>
  <si>
    <t>NSFR!B32</t>
  </si>
  <si>
    <t>NSFR!B33</t>
  </si>
  <si>
    <t>NSFR!B34</t>
  </si>
  <si>
    <t>NSFR!B35</t>
  </si>
  <si>
    <t>NSFR!B36</t>
  </si>
  <si>
    <t>NSFR!B37</t>
  </si>
  <si>
    <t>NSFR!B38</t>
  </si>
  <si>
    <t>NSFR!B39</t>
  </si>
  <si>
    <t>NSFR!B40</t>
  </si>
  <si>
    <t>NSFR!B41</t>
  </si>
  <si>
    <t>NSFR!B42</t>
  </si>
  <si>
    <t>NSFR!B43</t>
  </si>
  <si>
    <t>NSFR!B44</t>
  </si>
  <si>
    <t>NSFR!B45</t>
  </si>
  <si>
    <t>NSFR!B46</t>
  </si>
  <si>
    <t>NSFR!B47</t>
  </si>
  <si>
    <t>NSFR!B48</t>
  </si>
  <si>
    <t>NSFR!B49</t>
  </si>
  <si>
    <t>NSFR!B50</t>
  </si>
  <si>
    <t>NSFR!B51</t>
  </si>
  <si>
    <t>NSFR!B52</t>
  </si>
  <si>
    <t>NSFR!B53</t>
  </si>
  <si>
    <t>NSFR!B54</t>
  </si>
  <si>
    <t>NSFR!B55</t>
  </si>
  <si>
    <t>NSFR!B56</t>
  </si>
  <si>
    <t>NSFR!B57</t>
  </si>
  <si>
    <t>NSFR!B58</t>
  </si>
  <si>
    <t>NSFR!B59</t>
  </si>
  <si>
    <t>NSFR!B60</t>
  </si>
  <si>
    <t>NSFR!B61</t>
  </si>
  <si>
    <t>NSFR!B62</t>
  </si>
  <si>
    <t>NSFR!B63</t>
  </si>
  <si>
    <t>NSFR!B64</t>
  </si>
  <si>
    <t>NSFR!B65</t>
  </si>
  <si>
    <t>NSFR!B66</t>
  </si>
  <si>
    <t>NSFR!B69</t>
  </si>
  <si>
    <t>NSFR!D69</t>
  </si>
  <si>
    <t>NSFR!H69</t>
  </si>
  <si>
    <t>NSFR!L69</t>
  </si>
  <si>
    <t>NSFR!D70</t>
  </si>
  <si>
    <t>NSFR!E70</t>
  </si>
  <si>
    <t>NSFR!F70</t>
  </si>
  <si>
    <t>NSFR!G70</t>
  </si>
  <si>
    <t>NSFR!H70</t>
  </si>
  <si>
    <t>NSFR!I70</t>
  </si>
  <si>
    <t>NSFR!J70</t>
  </si>
  <si>
    <t>NSFR!K70</t>
  </si>
  <si>
    <t>NSFR!L70</t>
  </si>
  <si>
    <t>NSFR!M70</t>
  </si>
  <si>
    <t>NSFR!N70</t>
  </si>
  <si>
    <t>NSFR!O70</t>
  </si>
  <si>
    <t>NSFR!P70</t>
  </si>
  <si>
    <t>NSFR!B71</t>
  </si>
  <si>
    <t>NSFR!B72</t>
  </si>
  <si>
    <t>NSFR!B73</t>
  </si>
  <si>
    <t>NSFR!B74</t>
  </si>
  <si>
    <t>NSFR!A76</t>
  </si>
  <si>
    <t>NSFR!D76</t>
  </si>
  <si>
    <t>NSFR!H76</t>
  </si>
  <si>
    <t>NSFR!L76</t>
  </si>
  <si>
    <t>NSFR!E77</t>
  </si>
  <si>
    <t>NSFR!F77</t>
  </si>
  <si>
    <t>NSFR!G77</t>
  </si>
  <si>
    <t>NSFR!I77</t>
  </si>
  <si>
    <t>NSFR!J77</t>
  </si>
  <si>
    <t>NSFR!K77</t>
  </si>
  <si>
    <t>NSFR!M77</t>
  </si>
  <si>
    <t>NSFR!N77</t>
  </si>
  <si>
    <t>NSFR!O77</t>
  </si>
  <si>
    <t>NSFR!P77</t>
  </si>
  <si>
    <t>NSFR!B78</t>
  </si>
  <si>
    <t>NSFR!B79</t>
  </si>
  <si>
    <t>NSFR!B80</t>
  </si>
  <si>
    <t>NSFR!B81</t>
  </si>
  <si>
    <t>NSFR!B82</t>
  </si>
  <si>
    <t>NSFR!B83</t>
  </si>
  <si>
    <t>NSFR!B84</t>
  </si>
  <si>
    <t>NSFR!B85</t>
  </si>
  <si>
    <t>NSFR!B86</t>
  </si>
  <si>
    <t>NSFR!B87</t>
  </si>
  <si>
    <t>NSFR!B88</t>
  </si>
  <si>
    <t>NSFR!B89</t>
  </si>
  <si>
    <t>NSFR!B90</t>
  </si>
  <si>
    <t>NSFR!B91</t>
  </si>
  <si>
    <t>NSFR!B92</t>
  </si>
  <si>
    <t>NSFR!B93</t>
  </si>
  <si>
    <t>NSFR!B94</t>
  </si>
  <si>
    <t>NSFR!B95</t>
  </si>
  <si>
    <t>NSFR!B96</t>
  </si>
  <si>
    <t>NSFR!B97</t>
  </si>
  <si>
    <t>NSFR!B98</t>
  </si>
  <si>
    <t>NSFR!B99</t>
  </si>
  <si>
    <t>NSFR!B100</t>
  </si>
  <si>
    <t>NSFR!B101</t>
  </si>
  <si>
    <t>NSFR!B104</t>
  </si>
  <si>
    <t>NSFR!B105</t>
  </si>
  <si>
    <t>NSFR!B106</t>
  </si>
  <si>
    <t>NSFR!B107</t>
  </si>
  <si>
    <t>NSFR!B110</t>
  </si>
  <si>
    <t>NSFR!B111</t>
  </si>
  <si>
    <t>NSFR!B112</t>
  </si>
  <si>
    <t>NSFR!B113</t>
  </si>
  <si>
    <t>NSFR!B116</t>
  </si>
  <si>
    <t>NSFR!B117</t>
  </si>
  <si>
    <t>NSFR!B118</t>
  </si>
  <si>
    <t>NSFR!B119</t>
  </si>
  <si>
    <t>NSFR!B122</t>
  </si>
  <si>
    <t>NSFR!B123</t>
  </si>
  <si>
    <t>NSFR!B124</t>
  </si>
  <si>
    <t>NSFR!B125</t>
  </si>
  <si>
    <t>NSFR!B128</t>
  </si>
  <si>
    <t>NSFR!B129</t>
  </si>
  <si>
    <t>NSFR!B130</t>
  </si>
  <si>
    <t>NSFR!B131</t>
  </si>
  <si>
    <t>NSFR!B134</t>
  </si>
  <si>
    <t>NSFR!B135</t>
  </si>
  <si>
    <t>NSFR!B136</t>
  </si>
  <si>
    <t>NSFR!B137</t>
  </si>
  <si>
    <t>NSFR!B140</t>
  </si>
  <si>
    <t>NSFR!B141</t>
  </si>
  <si>
    <t>NSFR!B142</t>
  </si>
  <si>
    <t>NSFR!B143</t>
  </si>
  <si>
    <t>NSFR!B146</t>
  </si>
  <si>
    <t>NSFR!B147</t>
  </si>
  <si>
    <t>NSFR!B148</t>
  </si>
  <si>
    <t>NSFR!B149</t>
  </si>
  <si>
    <t>NSFR!B152</t>
  </si>
  <si>
    <t>NSFR!B153</t>
  </si>
  <si>
    <t>NSFR!B154</t>
  </si>
  <si>
    <t>NSFR!B155</t>
  </si>
  <si>
    <t>NSFR!B158</t>
  </si>
  <si>
    <t>NSFR!B159</t>
  </si>
  <si>
    <t>NSFR!B160</t>
  </si>
  <si>
    <t>NSFR!B161</t>
  </si>
  <si>
    <t>NSFR!B164</t>
  </si>
  <si>
    <t>NSFR!B165</t>
  </si>
  <si>
    <t>NSFR!B166</t>
  </si>
  <si>
    <t>NSFR!B167</t>
  </si>
  <si>
    <t>NSFR!B170</t>
  </si>
  <si>
    <t>NSFR!B171</t>
  </si>
  <si>
    <t>NSFR!B172</t>
  </si>
  <si>
    <t>NSFR!B173</t>
  </si>
  <si>
    <t>NSFR!B176</t>
  </si>
  <si>
    <t>NSFR!B177</t>
  </si>
  <si>
    <t>NSFR!B178</t>
  </si>
  <si>
    <t>NSFR!B179</t>
  </si>
  <si>
    <t>NSFR!B182</t>
  </si>
  <si>
    <t>NSFR!B183</t>
  </si>
  <si>
    <t>NSFR!B184</t>
  </si>
  <si>
    <t>NSFR!B185</t>
  </si>
  <si>
    <t>NSFR!B188</t>
  </si>
  <si>
    <t>NSFR!B189</t>
  </si>
  <si>
    <t>NSFR!B190</t>
  </si>
  <si>
    <t>NSFR!B191</t>
  </si>
  <si>
    <t>NSFR!B194</t>
  </si>
  <si>
    <t>NSFR!B195</t>
  </si>
  <si>
    <t>NSFR!B196</t>
  </si>
  <si>
    <t>NSFR!B197</t>
  </si>
  <si>
    <t>NSFR!B198</t>
  </si>
  <si>
    <t>NSFR!B199</t>
  </si>
  <si>
    <t>NSFR!B200</t>
  </si>
  <si>
    <t>NSFR!B201</t>
  </si>
  <si>
    <t>NSFR!B202</t>
  </si>
  <si>
    <t>NSFR!B203</t>
  </si>
  <si>
    <t>NSFR!B204</t>
  </si>
  <si>
    <t>NSFR!B205</t>
  </si>
  <si>
    <t>NSFR!B206</t>
  </si>
  <si>
    <t>NSFR!B207</t>
  </si>
  <si>
    <t>NSFR!B208</t>
  </si>
  <si>
    <t>NSFR!B209</t>
  </si>
  <si>
    <t>NSFR!B210</t>
  </si>
  <si>
    <t>NSFR!B211</t>
  </si>
  <si>
    <t>NSFR!B212</t>
  </si>
  <si>
    <t>NSFR!B213</t>
  </si>
  <si>
    <t>NSFR!B214</t>
  </si>
  <si>
    <t>NSFR!B215</t>
  </si>
  <si>
    <t>NSFR!B216</t>
  </si>
  <si>
    <t>NSFR!B217</t>
  </si>
  <si>
    <t>NSFR!B218</t>
  </si>
  <si>
    <t>NSFR!A219</t>
  </si>
  <si>
    <t>NSFR!D219</t>
  </si>
  <si>
    <t>NSFR!H219</t>
  </si>
  <si>
    <t>NSFR!L219</t>
  </si>
  <si>
    <t>NSFR!B220</t>
  </si>
  <si>
    <t>NSFR!B221</t>
  </si>
  <si>
    <t>NSFR!B222</t>
  </si>
  <si>
    <t>NSFR!B223</t>
  </si>
  <si>
    <t>NSFR!B224</t>
  </si>
  <si>
    <t>NSFR!B225</t>
  </si>
  <si>
    <t>NSFR!B226</t>
  </si>
  <si>
    <t>NSFR!B227</t>
  </si>
  <si>
    <t>NSFR!B228</t>
  </si>
  <si>
    <t>NSFR!B229</t>
  </si>
  <si>
    <t>NSFR!B230</t>
  </si>
  <si>
    <t>NSFR!B231</t>
  </si>
  <si>
    <t>NSFR!B232</t>
  </si>
  <si>
    <t>NSFR!B234</t>
  </si>
  <si>
    <t>NSFR!D234</t>
  </si>
  <si>
    <t>NSFR!H234</t>
  </si>
  <si>
    <t>NSFR!L234</t>
  </si>
  <si>
    <t>NSFR!D235</t>
  </si>
  <si>
    <t>NSFR!E235</t>
  </si>
  <si>
    <t>NSFR!F235</t>
  </si>
  <si>
    <t>NSFR!G235</t>
  </si>
  <si>
    <t>NSFR!H235</t>
  </si>
  <si>
    <t>NSFR!I235</t>
  </si>
  <si>
    <t>NSFR!J235</t>
  </si>
  <si>
    <t>NSFR!K235</t>
  </si>
  <si>
    <t>NSFR!L235</t>
  </si>
  <si>
    <t>NSFR!M235</t>
  </si>
  <si>
    <t>NSFR!N235</t>
  </si>
  <si>
    <t>NSFR!O235</t>
  </si>
  <si>
    <t>NSFR!P235</t>
  </si>
  <si>
    <t>NSFR!B236</t>
  </si>
  <si>
    <t>NSFR!B237</t>
  </si>
  <si>
    <t>NSFR!B238</t>
  </si>
  <si>
    <t>NSFR!B239</t>
  </si>
  <si>
    <t>NSFR!B241</t>
  </si>
  <si>
    <t>Instructions!A1</t>
  </si>
  <si>
    <t>Instructions!A2</t>
  </si>
  <si>
    <t>Instructions!A3</t>
  </si>
  <si>
    <t>Instructions!A4</t>
  </si>
  <si>
    <t>Instructions!A5</t>
  </si>
  <si>
    <t>Instructions!A6</t>
  </si>
  <si>
    <t>Instructions!A7</t>
  </si>
  <si>
    <t>Instructions!A8</t>
  </si>
  <si>
    <t>Instructions!A9</t>
  </si>
  <si>
    <t>Instructions!A10</t>
  </si>
  <si>
    <t>Instructions!B10</t>
  </si>
  <si>
    <t>Instructions!C10</t>
  </si>
  <si>
    <t>Instructions!D10</t>
  </si>
  <si>
    <t>Instructions!B11</t>
  </si>
  <si>
    <t>Instructions!C11</t>
  </si>
  <si>
    <t>Instructions!D11</t>
  </si>
  <si>
    <t>Instructions!B12</t>
  </si>
  <si>
    <t>Instructions!C12</t>
  </si>
  <si>
    <t>Instructions!D12</t>
  </si>
  <si>
    <t>Instructions!B13</t>
  </si>
  <si>
    <t>Instructions!C13</t>
  </si>
  <si>
    <t>Instructions!D13</t>
  </si>
  <si>
    <t>Instructions!A14</t>
  </si>
  <si>
    <t>Instructions!B14</t>
  </si>
  <si>
    <t>Instructions!C14</t>
  </si>
  <si>
    <t>Instructions!D14</t>
  </si>
  <si>
    <t>Instructions!B15</t>
  </si>
  <si>
    <t>Instructions!C15</t>
  </si>
  <si>
    <t>Instructions!B16</t>
  </si>
  <si>
    <t>Instructions!C16</t>
  </si>
  <si>
    <t>Instructions!B17</t>
  </si>
  <si>
    <t>Instructions!C17</t>
  </si>
  <si>
    <t>Instructions!B18</t>
  </si>
  <si>
    <t>Instructions!C18</t>
  </si>
  <si>
    <t>Instructions!B19</t>
  </si>
  <si>
    <t>Instructions!C19</t>
  </si>
  <si>
    <t>Instructions!B20</t>
  </si>
  <si>
    <t>Instructions!C20</t>
  </si>
  <si>
    <t>Instructions!D20</t>
  </si>
  <si>
    <t>Instructions!B21</t>
  </si>
  <si>
    <t>Instructions!C21</t>
  </si>
  <si>
    <t>Instructions!D21</t>
  </si>
  <si>
    <t>Instructions!B22</t>
  </si>
  <si>
    <t>Instructions!C22</t>
  </si>
  <si>
    <t>Instructions!D22</t>
  </si>
  <si>
    <t>Instructions!B23</t>
  </si>
  <si>
    <t>Instructions!C23</t>
  </si>
  <si>
    <t>Instructions!B24</t>
  </si>
  <si>
    <t>Instructions!C24</t>
  </si>
  <si>
    <t>Instructions!D24</t>
  </si>
  <si>
    <t>Instructions!B25</t>
  </si>
  <si>
    <t>Instructions!C25</t>
  </si>
  <si>
    <t>Instructions!D25</t>
  </si>
  <si>
    <t>Instructions!B26</t>
  </si>
  <si>
    <t>Instructions!C26</t>
  </si>
  <si>
    <t>Instructions!D26</t>
  </si>
  <si>
    <t>Instructions!B27</t>
  </si>
  <si>
    <t>Instructions!C27</t>
  </si>
  <si>
    <t>Instructions!D27</t>
  </si>
  <si>
    <t>Instructions!B28</t>
  </si>
  <si>
    <t>Instructions!C28</t>
  </si>
  <si>
    <t>Instructions!D28</t>
  </si>
  <si>
    <t>Instructions!B29</t>
  </si>
  <si>
    <t>Instructions!C29</t>
  </si>
  <si>
    <t>Instructions!D29</t>
  </si>
  <si>
    <t>Instructions!B30</t>
  </si>
  <si>
    <t>Instructions!C30</t>
  </si>
  <si>
    <t>Instructions!D30</t>
  </si>
  <si>
    <t>Instructions!B31</t>
  </si>
  <si>
    <t>Instructions!C31</t>
  </si>
  <si>
    <t>Instructions!D31</t>
  </si>
  <si>
    <t>Instructions!B32</t>
  </si>
  <si>
    <t>Instructions!C32</t>
  </si>
  <si>
    <t>Instructions!D32</t>
  </si>
  <si>
    <t>Instructions!B33</t>
  </si>
  <si>
    <t>Instructions!C33</t>
  </si>
  <si>
    <t>Instructions!D33</t>
  </si>
  <si>
    <t>Instructions!B34</t>
  </si>
  <si>
    <t>Instructions!C34</t>
  </si>
  <si>
    <t>Instructions!D34</t>
  </si>
  <si>
    <t>Instructions!B35</t>
  </si>
  <si>
    <t>Instructions!C35</t>
  </si>
  <si>
    <t>Instructions!D35</t>
  </si>
  <si>
    <t>Instructions!B36</t>
  </si>
  <si>
    <t>Instructions!C36</t>
  </si>
  <si>
    <t>Instructions!D36</t>
  </si>
  <si>
    <t>Instructions!B37</t>
  </si>
  <si>
    <t>Instructions!C37</t>
  </si>
  <si>
    <t>Instructions!D37</t>
  </si>
  <si>
    <t>Instructions!B38</t>
  </si>
  <si>
    <t>Instructions!C38</t>
  </si>
  <si>
    <t>Instructions!D38</t>
  </si>
  <si>
    <t>Instructions!B39</t>
  </si>
  <si>
    <t>Instructions!C39</t>
  </si>
  <si>
    <t>Instructions!D39</t>
  </si>
  <si>
    <t>Instructions!B40</t>
  </si>
  <si>
    <t>Instructions!C40</t>
  </si>
  <si>
    <t>Instructions!D40</t>
  </si>
  <si>
    <t>Instructions!B41</t>
  </si>
  <si>
    <t>Instructions!C41</t>
  </si>
  <si>
    <t>Instructions!D41</t>
  </si>
  <si>
    <t>Instructions!B42</t>
  </si>
  <si>
    <t>Instructions!C42</t>
  </si>
  <si>
    <t>Instructions!A43</t>
  </si>
  <si>
    <t>Instructions!B43</t>
  </si>
  <si>
    <t>Instructions!C43</t>
  </si>
  <si>
    <t>Instructions!D43</t>
  </si>
  <si>
    <t>Instructions!B44</t>
  </si>
  <si>
    <t>Instructions!C44</t>
  </si>
  <si>
    <t>Instructions!D44</t>
  </si>
  <si>
    <t>Instructions!B45</t>
  </si>
  <si>
    <t>Instructions!C45</t>
  </si>
  <si>
    <t>Instructions!D45</t>
  </si>
  <si>
    <t>Instructions!B46</t>
  </si>
  <si>
    <t>Instructions!C46</t>
  </si>
  <si>
    <t>Instructions!D46</t>
  </si>
  <si>
    <t>Instructions!B47</t>
  </si>
  <si>
    <t>Instructions!C47</t>
  </si>
  <si>
    <t>Instructions!D47</t>
  </si>
  <si>
    <t>Instructions!B48</t>
  </si>
  <si>
    <t>Instructions!C48</t>
  </si>
  <si>
    <t>Instructions!D48</t>
  </si>
  <si>
    <t>Instructions!B49</t>
  </si>
  <si>
    <t>Instructions!C49</t>
  </si>
  <si>
    <t>Instructions!B50</t>
  </si>
  <si>
    <t>Instructions!C50</t>
  </si>
  <si>
    <t>Instructions!D50</t>
  </si>
  <si>
    <t>Instructions!B51</t>
  </si>
  <si>
    <t>Instructions!C51</t>
  </si>
  <si>
    <t>Instructions!B52</t>
  </si>
  <si>
    <t>Instructions!C52</t>
  </si>
  <si>
    <t>Instructions!D52</t>
  </si>
  <si>
    <t>Instructions!B53</t>
  </si>
  <si>
    <t>Instructions!C53</t>
  </si>
  <si>
    <t>Instructions!B54</t>
  </si>
  <si>
    <t>Instructions!C54</t>
  </si>
  <si>
    <t>Instructions!B55</t>
  </si>
  <si>
    <t>Instructions!C55</t>
  </si>
  <si>
    <t>Instructions!B56</t>
  </si>
  <si>
    <t>Instructions!C56</t>
  </si>
  <si>
    <t>Instructions!B57</t>
  </si>
  <si>
    <t>Instructions!C57</t>
  </si>
  <si>
    <t>Instructions!B58</t>
  </si>
  <si>
    <t>Instructions!C58</t>
  </si>
  <si>
    <t>Instructions!D58</t>
  </si>
  <si>
    <t>Instructions!B59</t>
  </si>
  <si>
    <t>Instructions!C59</t>
  </si>
  <si>
    <t>Instructions!D59</t>
  </si>
  <si>
    <t>Instructions!B60</t>
  </si>
  <si>
    <t>Instructions!C60</t>
  </si>
  <si>
    <t>Instructions!D60</t>
  </si>
  <si>
    <t>Instructions!A61</t>
  </si>
  <si>
    <t>Instructions!B61</t>
  </si>
  <si>
    <t>Instructions!C61</t>
  </si>
  <si>
    <t>Instructions!B62</t>
  </si>
  <si>
    <t>Instructions!C62</t>
  </si>
  <si>
    <t>Instructions!D62</t>
  </si>
  <si>
    <t>Instructions!A63</t>
  </si>
  <si>
    <t>Instructions!A64</t>
  </si>
  <si>
    <t>Instructions!A65</t>
  </si>
  <si>
    <t>Instructions!B66</t>
  </si>
  <si>
    <t>Instructions!C66</t>
  </si>
  <si>
    <t>Instructions!D66</t>
  </si>
  <si>
    <t>Instructions!B67</t>
  </si>
  <si>
    <t>Instructions!C67</t>
  </si>
  <si>
    <t>Instructions!D67</t>
  </si>
  <si>
    <t>Instructions!B68</t>
  </si>
  <si>
    <t>Instructions!C68</t>
  </si>
  <si>
    <t>Instructions!A69</t>
  </si>
  <si>
    <t>Instructions!B69</t>
  </si>
  <si>
    <t>Instructions!C69</t>
  </si>
  <si>
    <t>Instructions!B70</t>
  </si>
  <si>
    <t>Instructions!C70</t>
  </si>
  <si>
    <t>Instructions!A71</t>
  </si>
  <si>
    <t>Instructions!B71</t>
  </si>
  <si>
    <t>Instructions!C71</t>
  </si>
  <si>
    <t>Instructions!D71</t>
  </si>
  <si>
    <t>Instructions!A72</t>
  </si>
  <si>
    <t>Instructions!B72</t>
  </si>
  <si>
    <t>Instructions!C72</t>
  </si>
  <si>
    <t>Instructions!D72</t>
  </si>
  <si>
    <t>Instructions!A73</t>
  </si>
  <si>
    <t>Instructions!B73</t>
  </si>
  <si>
    <t>Instructions!C73</t>
  </si>
  <si>
    <t>Instructions!D73</t>
  </si>
  <si>
    <t>Instructions!A74</t>
  </si>
  <si>
    <t>Instructions!B74</t>
  </si>
  <si>
    <t>Instructions!C74</t>
  </si>
  <si>
    <t>Instructions!D74</t>
  </si>
  <si>
    <t>Instructions!A75</t>
  </si>
  <si>
    <t>Instructions!B75</t>
  </si>
  <si>
    <t>Instructions!C75</t>
  </si>
  <si>
    <t>Instructions!D75</t>
  </si>
  <si>
    <t>Instructions!A76</t>
  </si>
  <si>
    <t>Instructions!B76</t>
  </si>
  <si>
    <t>Instructions!C76</t>
  </si>
  <si>
    <t>Instructions!D76</t>
  </si>
  <si>
    <t>Instructions!A77</t>
  </si>
  <si>
    <t>Instructions!B77</t>
  </si>
  <si>
    <t>Instructions!C77</t>
  </si>
  <si>
    <t>Instructions!D77</t>
  </si>
  <si>
    <t>Instructions!A78</t>
  </si>
  <si>
    <t>Instructions!B78</t>
  </si>
  <si>
    <t>Instructions!C78</t>
  </si>
  <si>
    <t>Instructions!D78</t>
  </si>
  <si>
    <t>Instructions!A79</t>
  </si>
  <si>
    <t>Instructions!B79</t>
  </si>
  <si>
    <t>Instructions!C79</t>
  </si>
  <si>
    <t>Instructions!D79</t>
  </si>
  <si>
    <t>Instructions!A80</t>
  </si>
  <si>
    <t>Instructions!B80</t>
  </si>
  <si>
    <t>Instructions!C80</t>
  </si>
  <si>
    <t>Instructions!D80</t>
  </si>
  <si>
    <t>Instructions!A81</t>
  </si>
  <si>
    <t>Instructions!B81</t>
  </si>
  <si>
    <t>Instructions!C81</t>
  </si>
  <si>
    <t>Instructions!D81</t>
  </si>
  <si>
    <t>Instructions!A82</t>
  </si>
  <si>
    <t>Instructions!B82</t>
  </si>
  <si>
    <t>Instructions!C82</t>
  </si>
  <si>
    <t>Instructions!D82</t>
  </si>
  <si>
    <t>Instructions!A83</t>
  </si>
  <si>
    <t>Instructions!B83</t>
  </si>
  <si>
    <t>Instructions!C83</t>
  </si>
  <si>
    <t>Instructions!D83</t>
  </si>
  <si>
    <t>Instructions!A84</t>
  </si>
  <si>
    <t>Instructions!B84</t>
  </si>
  <si>
    <t>Instructions!C84</t>
  </si>
  <si>
    <t>Instructions!D84</t>
  </si>
  <si>
    <t>Instructions!A85</t>
  </si>
  <si>
    <t>Instructions!B85</t>
  </si>
  <si>
    <t>Instructions!C85</t>
  </si>
  <si>
    <t>Instructions!D85</t>
  </si>
  <si>
    <t>Instructions!A86</t>
  </si>
  <si>
    <t>Instructions!B86</t>
  </si>
  <si>
    <t>Instructions!C86</t>
  </si>
  <si>
    <t>Instructions!D86</t>
  </si>
  <si>
    <t>Instructions!A87</t>
  </si>
  <si>
    <t>Instructions!B87</t>
  </si>
  <si>
    <t>Instructions!C87</t>
  </si>
  <si>
    <t>Instructions!D87</t>
  </si>
  <si>
    <t>Instructions!A88</t>
  </si>
  <si>
    <t>Instructions!B88</t>
  </si>
  <si>
    <t>Instructions!C88</t>
  </si>
  <si>
    <t>Instructions!D88</t>
  </si>
  <si>
    <t>Instructions!A89</t>
  </si>
  <si>
    <t>Instructions!B89</t>
  </si>
  <si>
    <t>Instructions!C89</t>
  </si>
  <si>
    <t>Instructions!D89</t>
  </si>
  <si>
    <t>Instructions!B90</t>
  </si>
  <si>
    <t>Instructions!C90</t>
  </si>
  <si>
    <t>Instructions!D90</t>
  </si>
  <si>
    <t>Instructions!B91</t>
  </si>
  <si>
    <t>Instructions!C91</t>
  </si>
  <si>
    <t>Instructions!D91</t>
  </si>
  <si>
    <t>Instructions!A92</t>
  </si>
  <si>
    <t>Instructions!B92</t>
  </si>
  <si>
    <t>Instructions!C92</t>
  </si>
  <si>
    <t>Instructions!B93</t>
  </si>
  <si>
    <t>Instructions!C93</t>
  </si>
  <si>
    <t>Instructions!B94</t>
  </si>
  <si>
    <t>Instructions!C94</t>
  </si>
  <si>
    <t>Instructions!B95</t>
  </si>
  <si>
    <t>Instructions!C95</t>
  </si>
  <si>
    <t>Instructions!B96</t>
  </si>
  <si>
    <t>Instructions!C96</t>
  </si>
  <si>
    <t>Instructions!B97</t>
  </si>
  <si>
    <t>Instructions!C97</t>
  </si>
  <si>
    <t>Instructions!D97</t>
  </si>
  <si>
    <t>Instructions!A98</t>
  </si>
  <si>
    <t>Instructions!B98</t>
  </si>
  <si>
    <t>Instructions!C98</t>
  </si>
  <si>
    <t>Instructions!A99</t>
  </si>
  <si>
    <t>Instructions!B99</t>
  </si>
  <si>
    <t>Instructions!C99</t>
  </si>
  <si>
    <t>Instructions!D99</t>
  </si>
  <si>
    <t>Instructions!B100</t>
  </si>
  <si>
    <t>Instructions!C100</t>
  </si>
  <si>
    <t>Instructions!B101</t>
  </si>
  <si>
    <t>Instructions!C101</t>
  </si>
  <si>
    <t>Instructions!B102</t>
  </si>
  <si>
    <t>Instructions!C102</t>
  </si>
  <si>
    <t>Instructions!B103</t>
  </si>
  <si>
    <t>Instructions!C103</t>
  </si>
  <si>
    <t>Instructions!D103</t>
  </si>
  <si>
    <t>Instructions!B104</t>
  </si>
  <si>
    <t>Instructions!C104</t>
  </si>
  <si>
    <t>Instructions!B105</t>
  </si>
  <si>
    <t>Instructions!C105</t>
  </si>
  <si>
    <t>Instructions!D105</t>
  </si>
  <si>
    <t>Instructions!B106</t>
  </si>
  <si>
    <t>Instructions!C106</t>
  </si>
  <si>
    <t>Instructions!D106</t>
  </si>
  <si>
    <t>Instructions!B107</t>
  </si>
  <si>
    <t>Instructions!C107</t>
  </si>
  <si>
    <t>Instructions!D107</t>
  </si>
  <si>
    <t>Instructions!B108</t>
  </si>
  <si>
    <t>Instructions!C108</t>
  </si>
  <si>
    <t>Instructions!D108</t>
  </si>
  <si>
    <t>Instructions!A109</t>
  </si>
  <si>
    <t>Instructions!B109</t>
  </si>
  <si>
    <t>Instructions!C109</t>
  </si>
  <si>
    <t>Instructions!B110</t>
  </si>
  <si>
    <t>Instructions!C110</t>
  </si>
  <si>
    <t>Instructions!D110</t>
  </si>
  <si>
    <t>Instructions!A111</t>
  </si>
  <si>
    <t>Instructions!B112</t>
  </si>
  <si>
    <t>Instructions!C112</t>
  </si>
  <si>
    <t>Instructions!B113</t>
  </si>
  <si>
    <t>Instructions!C113</t>
  </si>
  <si>
    <t>Instructions!B114</t>
  </si>
  <si>
    <t>Instructions!C114</t>
  </si>
  <si>
    <t>Instructions!B115</t>
  </si>
  <si>
    <t>Instructions!C115</t>
  </si>
  <si>
    <t>Instructions!B116</t>
  </si>
  <si>
    <t>Instructions!C116</t>
  </si>
  <si>
    <t>Instructions!B117</t>
  </si>
  <si>
    <t>Instructions!C117</t>
  </si>
  <si>
    <t>Instructions!B118</t>
  </si>
  <si>
    <t>Instructions!C118</t>
  </si>
  <si>
    <t>Instructions!B119</t>
  </si>
  <si>
    <t>Instructions!C119</t>
  </si>
  <si>
    <t>Instructions!B120</t>
  </si>
  <si>
    <t>Instructions!C120</t>
  </si>
  <si>
    <t>Instructions!B121</t>
  </si>
  <si>
    <t>Instructions!C121</t>
  </si>
  <si>
    <t>Instructions!B122</t>
  </si>
  <si>
    <t>Instructions!C122</t>
  </si>
  <si>
    <t>Attestation!G5</t>
  </si>
  <si>
    <t>Attestation!A6</t>
  </si>
  <si>
    <t>Attestation!A8</t>
  </si>
  <si>
    <t>Attestation!A9</t>
  </si>
  <si>
    <t>Attestation!A11</t>
  </si>
  <si>
    <t>Attestation!A12</t>
  </si>
  <si>
    <t>Attestation!A14</t>
  </si>
  <si>
    <t>Attestation!A16</t>
  </si>
  <si>
    <t>Attestation!A17</t>
  </si>
  <si>
    <t>Attestation!A19</t>
  </si>
  <si>
    <t>Attestation!A21</t>
  </si>
  <si>
    <t>Attestation!F21</t>
  </si>
  <si>
    <t>Attestation!A23</t>
  </si>
  <si>
    <t>Attestation!A25</t>
  </si>
  <si>
    <t>Attestation!A27</t>
  </si>
  <si>
    <t>Attestation!A30</t>
  </si>
  <si>
    <t>Attestation!F30</t>
  </si>
  <si>
    <t>Attestation!A32</t>
  </si>
  <si>
    <t>Attestation!A34</t>
  </si>
  <si>
    <t>Attestation!A36</t>
  </si>
  <si>
    <t>Attestation!A38</t>
  </si>
  <si>
    <t>Attestation!A41</t>
  </si>
  <si>
    <t>Attestation!F41</t>
  </si>
  <si>
    <t>Attestation!A44</t>
  </si>
  <si>
    <t>Validation français</t>
  </si>
  <si>
    <t>Validation anglais</t>
  </si>
  <si>
    <r>
      <t xml:space="preserve">INSTRUCTIONS GÉNÉRALES
Ces instructions portent sur le ratio structurel de liquidité à long terme (NFSR) tel qu'il est défini au chapitre 6 de la </t>
    </r>
    <r>
      <rPr>
        <i/>
        <sz val="10"/>
        <rFont val="Arial"/>
        <family val="2"/>
      </rPr>
      <t>Ligne directrice sur les normes relatives à la suffisance des liquidités</t>
    </r>
    <r>
      <rPr>
        <sz val="10"/>
        <rFont val="Arial"/>
        <family val="2"/>
      </rPr>
      <t xml:space="preserve"> </t>
    </r>
    <r>
      <rPr>
        <i/>
        <sz val="10"/>
        <rFont val="Arial"/>
        <family val="2"/>
      </rPr>
      <t>(LDSL)</t>
    </r>
    <r>
      <rPr>
        <sz val="10"/>
        <rFont val="Arial"/>
        <family val="2"/>
      </rPr>
      <t>. Ce chapitre, pour fin de rappel, correspond au document  « Bâle III : Ratio structurel de liquidité à long terme ». L'ensemble des  spécificités et des critères figurant dans les chapitres 2 et 6 de la LDSL s'appliquent. Les instructions indiquent le paragraphe de la LDSL auquel les données demandées font référence. Si les instructions contredisent la LDSL, les dispositions de la LDSL prédominent. Lorsque les instructions introduisent des spécificités supplémentaires sur les données demandées, celles-ci doivent toutefois être suivies.
Il faut remplir le formulaire sur une base consolidée en se conformant au champ d'application précisé dans la LDSL.
Le NSFR vise à assurer que les institutions financières maintiennent un profil de financement stable au regard de la composition de leurs actifs et de leurs activités hors bilan. Une structure de financement viable est censée réduire la probabilité que des difficultés qui perturberaient les sources de financement régulières d’une institution érodent sa position de liquidité au point d’accroître le risque d’une défaillance et, potentiellement, d'engendrer des tensions susceptibles de s’étendre à tout le système. Ce ratio établit l'exigence minimale en matière de financement stable en fonction des caractéristiques de liquidité des éléments au bilan et hors bilan d'une institution sur une période d'un an.</t>
    </r>
  </si>
  <si>
    <t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t>
  </si>
  <si>
    <t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t>
  </si>
  <si>
    <t>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t>
  </si>
  <si>
    <t>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t>
  </si>
  <si>
    <t>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t>
  </si>
  <si>
    <t>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t>
  </si>
  <si>
    <t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t>
  </si>
  <si>
    <t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t>
  </si>
  <si>
    <t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t>
  </si>
  <si>
    <r>
      <t xml:space="preserve">Je confirme avoir lu et compris les chapitres 1 et 6 de la </t>
    </r>
    <r>
      <rPr>
        <i/>
        <sz val="10"/>
        <rFont val="Arial"/>
        <family val="2"/>
      </rPr>
      <t>Ligne directrice sur les normes relatives à la suffisance des liquidités</t>
    </r>
    <r>
      <rPr>
        <sz val="10"/>
        <rFont val="Arial"/>
        <family val="2"/>
      </rPr>
      <t xml:space="preserve"> ainsi que toute instruction pertinente émise par l'Autorité des marchés financiers (l'« Autorité »), que le formulaire est rempli conformément à ces documents et qu'il est exact et complet.</t>
    </r>
  </si>
  <si>
    <r>
      <t>I hereby confirm that I have read and understand Chapters 1 and 6 of the</t>
    </r>
    <r>
      <rPr>
        <i/>
        <sz val="10"/>
        <rFont val="Arial"/>
        <family val="2"/>
      </rPr>
      <t xml:space="preserve"> Liquidity Adequacy Guideline</t>
    </r>
    <r>
      <rPr>
        <sz val="10"/>
        <rFont val="Arial"/>
        <family val="2"/>
      </rPr>
      <t xml:space="preserve"> and any relevant instructions issued by the Autorité des marchés financiers (the "AMF"), that the form is completed in accordance with these documents and that it is accurate and complete.</t>
    </r>
  </si>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</sst>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0_-;\-* #,##0.00_-;_-* &quot;-&quot;??_-;_-@_-"/>
    <numFmt numFmtId="169" formatCode=";;;"/>
    <numFmt numFmtId="170" formatCode="_-* #,##0_-;\-* #,##0_-;_-* &quot;-&quot;??_-;_-@_-"/>
    <numFmt numFmtId="171" formatCode="#,##0\ [$€-1];[Red]\-#,##0\ [$€-1]"/>
  </numFmts>
  <fonts count="50">
    <font>
      <sz val="8"/>
      <color theme="1"/>
      <name val="Arial"/>
      <family val="2"/>
    </font>
    <font>
      <sz val="10"/>
      <color theme="1"/>
      <name val="Arial"/>
      <family val="2"/>
    </font>
    <font>
      <sz val="11"/>
      <color theme="1"/>
      <name val="Calibri"/>
      <family val="2"/>
      <scheme val="minor"/>
    </font>
    <font>
      <sz val="10"/>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u/>
      <sz val="8"/>
      <color theme="10"/>
      <name val="Arial"/>
      <family val="2"/>
    </font>
    <font>
      <sz val="18"/>
      <color theme="1"/>
      <name val="Arial"/>
      <family val="2"/>
    </font>
    <font>
      <sz val="8"/>
      <color indexed="8"/>
      <name val="Arial"/>
      <family val="2"/>
    </font>
    <font>
      <sz val="11"/>
      <color indexed="8"/>
      <name val="Calibri"/>
      <family val="2"/>
    </font>
    <font>
      <b/>
      <sz val="11"/>
      <color indexed="8"/>
      <name val="Calibri"/>
      <family val="2"/>
    </font>
    <font>
      <b/>
      <sz val="14"/>
      <color indexed="8"/>
      <name val="Calibri"/>
      <family val="2"/>
    </font>
    <font>
      <sz val="11"/>
      <color indexed="9"/>
      <name val="Calibri"/>
      <family val="2"/>
    </font>
    <font>
      <b/>
      <sz val="11"/>
      <color indexed="9"/>
      <name val="Calibri"/>
      <family val="2"/>
    </font>
    <font>
      <sz val="7"/>
      <color indexed="8"/>
      <name val="Arial"/>
      <family val="2"/>
    </font>
    <font>
      <b/>
      <sz val="10"/>
      <color indexed="8"/>
      <name val="Arial"/>
      <family val="2"/>
    </font>
    <font>
      <b/>
      <sz val="7"/>
      <color indexed="8"/>
      <name val="Arial"/>
      <family val="2"/>
    </font>
    <font>
      <b/>
      <sz val="8"/>
      <color indexed="8"/>
      <name val="Arial"/>
      <family val="2"/>
    </font>
    <font>
      <sz val="11"/>
      <color indexed="10"/>
      <name val="Calibri"/>
      <family val="2"/>
    </font>
    <font>
      <sz val="10"/>
      <color indexed="8"/>
      <name val="Arial"/>
      <family val="2"/>
    </font>
    <font>
      <b/>
      <sz val="10"/>
      <color indexed="8"/>
      <name val="Calibri"/>
      <family val="2"/>
    </font>
    <font>
      <sz val="8"/>
      <color indexed="8"/>
      <name val="Calibri"/>
      <family val="2"/>
    </font>
    <font>
      <b/>
      <sz val="14"/>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b/>
      <sz val="11"/>
      <color theme="1"/>
      <name val="Arial"/>
      <family val="2"/>
    </font>
    <font>
      <sz val="10"/>
      <color rgb="FFFF0000"/>
      <name val="Arial"/>
      <family val="2"/>
    </font>
    <font>
      <sz val="11"/>
      <color theme="1"/>
      <name val="Arial"/>
      <family val="2"/>
    </font>
    <font>
      <i/>
      <sz val="11"/>
      <color theme="1"/>
      <name val="Arial"/>
      <family val="2"/>
    </font>
    <font>
      <b/>
      <sz val="12"/>
      <color theme="1"/>
      <name val="Arial"/>
      <family val="2"/>
    </font>
    <font>
      <b/>
      <sz val="11"/>
      <color theme="1"/>
      <name val="Calibri"/>
      <family val="2"/>
      <scheme val="minor"/>
    </font>
    <font>
      <b/>
      <sz val="11"/>
      <color theme="1"/>
      <name val="Arial  "/>
      <family val="2"/>
    </font>
    <font>
      <b/>
      <vertAlign val="superscript"/>
      <sz val="11"/>
      <color theme="1"/>
      <name val="Calibri"/>
      <family val="2"/>
      <scheme val="minor"/>
    </font>
    <font>
      <b/>
      <sz val="10"/>
      <name val="Arial"/>
      <family val="2"/>
    </font>
    <font>
      <i/>
      <sz val="10"/>
      <name val="Arial"/>
      <family val="2"/>
    </font>
    <font>
      <sz val="8"/>
      <color theme="1"/>
      <name val="Arial"/>
      <family val="2"/>
    </font>
  </fonts>
  <fills count="38">
    <fill>
      <patternFill patternType="none"/>
    </fill>
    <fill>
      <patternFill patternType="gray125"/>
    </fill>
    <fill>
      <patternFill patternType="solid">
        <fgColor theme="6" tint="0.5997497482222968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gray0625"/>
    </fill>
    <fill>
      <patternFill patternType="solid">
        <fgColor rgb="FFC5D9F1"/>
        <bgColor indexed="64"/>
      </patternFill>
    </fill>
    <fill>
      <patternFill patternType="solid">
        <fgColor theme="0" tint="-0.24967192602313304"/>
        <bgColor indexed="64"/>
      </patternFill>
    </fill>
    <fill>
      <patternFill patternType="solid">
        <fgColor theme="0"/>
        <bgColor indexed="64"/>
      </patternFill>
    </fill>
    <fill>
      <patternFill patternType="solid">
        <fgColor theme="3" tint="0.79989013336588644"/>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Dashed">
        <color auto="1"/>
      </left>
      <right style="mediumDashed">
        <color auto="1"/>
      </right>
      <top style="mediumDashed">
        <color auto="1"/>
      </top>
      <bottom style="mediumDashed">
        <color auto="1"/>
      </bottom>
      <diagonal/>
    </border>
    <border>
      <left style="medium">
        <color auto="1"/>
      </left>
      <right/>
      <top/>
      <bottom/>
      <diagonal/>
    </border>
    <border>
      <left/>
      <right style="medium">
        <color auto="1"/>
      </right>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71">
    <xf numFmtId="0" fontId="0" fillId="0" borderId="0">
      <alignment vertical="center"/>
    </xf>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9" fontId="3" fillId="0" borderId="0">
      <alignment vertical="center"/>
    </xf>
    <xf numFmtId="0" fontId="4" fillId="0" borderId="0">
      <alignment horizontal="center" vertical="center"/>
    </xf>
    <xf numFmtId="169" fontId="5" fillId="2" borderId="0">
      <alignment vertical="center"/>
    </xf>
    <xf numFmtId="0" fontId="49"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8" fontId="49" fillId="0" borderId="0" applyFont="0" applyFill="0" applyBorder="0" applyAlignment="0" applyProtection="0"/>
    <xf numFmtId="0" fontId="10" fillId="0" borderId="0" applyNumberFormat="0" applyFill="0" applyBorder="0" applyProtection="0"/>
    <xf numFmtId="0" fontId="3" fillId="0" borderId="0"/>
    <xf numFmtId="0" fontId="49" fillId="0" borderId="0">
      <alignment vertical="center"/>
    </xf>
    <xf numFmtId="168" fontId="49" fillId="0" borderId="0" applyFont="0" applyFill="0" applyBorder="0" applyAlignment="0" applyProtection="0"/>
    <xf numFmtId="0" fontId="12" fillId="0" borderId="0">
      <alignment vertical="center"/>
    </xf>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27" fillId="26" borderId="0" applyNumberFormat="0" applyBorder="0" applyAlignment="0" applyProtection="0"/>
    <xf numFmtId="0" fontId="28" fillId="27" borderId="1" applyNumberFormat="0" applyAlignment="0" applyProtection="0"/>
    <xf numFmtId="0" fontId="17" fillId="28" borderId="2" applyNumberFormat="0" applyAlignment="0" applyProtection="0"/>
    <xf numFmtId="0" fontId="18" fillId="0" borderId="0">
      <alignment horizontal="center" vertical="center"/>
    </xf>
    <xf numFmtId="0" fontId="29" fillId="0" borderId="0" applyNumberFormat="0" applyFill="0" applyBorder="0" applyAlignment="0" applyProtection="0"/>
    <xf numFmtId="0" fontId="30" fillId="29" borderId="0" applyNumberFormat="0" applyBorder="0" applyAlignment="0" applyProtection="0"/>
    <xf numFmtId="0" fontId="12" fillId="1" borderId="0">
      <alignment vertical="center"/>
    </xf>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49" fontId="19" fillId="0" borderId="0">
      <alignment vertical="center"/>
    </xf>
    <xf numFmtId="0" fontId="20" fillId="0" borderId="0">
      <alignment horizontal="right" vertical="center"/>
    </xf>
    <xf numFmtId="0" fontId="21" fillId="0" borderId="0">
      <alignment vertical="center"/>
    </xf>
    <xf numFmtId="0" fontId="34" fillId="30" borderId="1" applyNumberFormat="0" applyAlignment="0" applyProtection="0"/>
    <xf numFmtId="0" fontId="10" fillId="0" borderId="0" applyNumberFormat="0" applyFill="0" applyBorder="0" applyProtection="0"/>
    <xf numFmtId="0" fontId="35" fillId="0" borderId="6" applyNumberFormat="0" applyFill="0" applyAlignment="0" applyProtection="0"/>
    <xf numFmtId="168" fontId="12" fillId="0" borderId="0" applyFont="0" applyFill="0" applyBorder="0" applyAlignment="0" applyProtection="0"/>
    <xf numFmtId="0" fontId="36" fillId="31" borderId="0" applyNumberFormat="0" applyBorder="0" applyAlignment="0" applyProtection="0"/>
    <xf numFmtId="0" fontId="13" fillId="32" borderId="7" applyNumberFormat="0" applyAlignment="0" applyProtection="0"/>
    <xf numFmtId="0" fontId="37" fillId="27" borderId="8" applyNumberFormat="0" applyAlignment="0" applyProtection="0"/>
    <xf numFmtId="0" fontId="38" fillId="0" borderId="0" applyNumberFormat="0" applyFill="0" applyBorder="0" applyAlignment="0" applyProtection="0"/>
    <xf numFmtId="0" fontId="14" fillId="0" borderId="9" applyNumberFormat="0" applyFill="0" applyAlignment="0" applyProtection="0"/>
    <xf numFmtId="0" fontId="22" fillId="0" borderId="0" applyNumberFormat="0" applyFill="0" applyBorder="0" applyAlignment="0" applyProtection="0"/>
    <xf numFmtId="0" fontId="2" fillId="0" borderId="0"/>
    <xf numFmtId="0" fontId="2" fillId="0" borderId="0"/>
    <xf numFmtId="9" fontId="49" fillId="0" borderId="0" applyFont="0" applyFill="0" applyBorder="0" applyAlignment="0" applyProtection="0"/>
  </cellStyleXfs>
  <cellXfs count="229">
    <xf numFmtId="0" fontId="0" fillId="0" borderId="0" xfId="0" applyAlignment="1">
      <alignment vertical="center"/>
    </xf>
    <xf numFmtId="0" fontId="23" fillId="0" borderId="10" xfId="19" applyFont="1" applyBorder="1" applyAlignment="1" applyProtection="1">
      <alignment vertical="center" wrapText="1"/>
    </xf>
    <xf numFmtId="0" fontId="23" fillId="0" borderId="11" xfId="19" applyFont="1" applyBorder="1" applyAlignment="1" applyProtection="1">
      <alignment vertical="center" wrapText="1"/>
    </xf>
    <xf numFmtId="0" fontId="23" fillId="0" borderId="11" xfId="19" applyFont="1" applyBorder="1" applyAlignment="1" applyProtection="1">
      <alignment horizontal="center" vertical="center" wrapText="1"/>
    </xf>
    <xf numFmtId="0" fontId="23" fillId="0" borderId="12" xfId="19" applyFont="1" applyBorder="1" applyAlignment="1" applyProtection="1">
      <alignment vertical="center" wrapText="1"/>
    </xf>
    <xf numFmtId="0" fontId="25" fillId="33" borderId="13" xfId="57" applyFont="1" applyFill="1" applyBorder="1" applyAlignment="1" applyProtection="1">
      <alignment horizontal="center" vertical="center" wrapText="1"/>
    </xf>
    <xf numFmtId="0" fontId="25" fillId="0" borderId="13" xfId="19" applyFont="1" applyBorder="1" applyAlignment="1" applyProtection="1">
      <alignment horizontal="center" vertical="center" wrapText="1"/>
    </xf>
    <xf numFmtId="170" fontId="25" fillId="34" borderId="13" xfId="61" applyNumberFormat="1" applyFont="1" applyFill="1" applyBorder="1" applyAlignment="1" applyProtection="1">
      <alignment horizontal="center" vertical="center" wrapText="1"/>
    </xf>
    <xf numFmtId="0" fontId="25" fillId="35" borderId="13" xfId="50" applyFont="1" applyFill="1" applyBorder="1" applyAlignment="1" applyProtection="1">
      <alignment horizontal="center" vertical="center" wrapText="1"/>
    </xf>
    <xf numFmtId="0" fontId="23" fillId="0" borderId="14" xfId="19" applyFont="1" applyBorder="1" applyAlignment="1" applyProtection="1">
      <alignment vertical="center" wrapText="1"/>
    </xf>
    <xf numFmtId="0" fontId="1" fillId="0" borderId="0" xfId="0" applyFont="1" applyBorder="1" applyAlignment="1" applyProtection="1">
      <alignment vertical="center" wrapText="1"/>
    </xf>
    <xf numFmtId="0" fontId="23" fillId="0" borderId="13" xfId="19" applyFont="1" applyBorder="1" applyAlignment="1" applyProtection="1">
      <alignment horizontal="center" vertical="center" wrapText="1"/>
    </xf>
    <xf numFmtId="0" fontId="23" fillId="0" borderId="13" xfId="19" quotePrefix="1" applyFont="1" applyBorder="1" applyAlignment="1" applyProtection="1">
      <alignment horizontal="center" vertical="center" wrapText="1"/>
    </xf>
    <xf numFmtId="2" fontId="23" fillId="33" borderId="0" xfId="57" applyNumberFormat="1" applyFont="1" applyFill="1" applyBorder="1" applyAlignment="1" applyProtection="1">
      <alignment horizontal="center" vertical="center" wrapText="1"/>
    </xf>
    <xf numFmtId="2" fontId="23" fillId="33" borderId="15" xfId="57" applyNumberFormat="1" applyFont="1" applyFill="1" applyBorder="1" applyAlignment="1" applyProtection="1">
      <alignment horizontal="center" vertical="center" wrapText="1"/>
    </xf>
    <xf numFmtId="2" fontId="23" fillId="33" borderId="16" xfId="57" applyNumberFormat="1" applyFont="1" applyFill="1" applyBorder="1" applyAlignment="1" applyProtection="1">
      <alignment horizontal="center" vertical="center" wrapText="1"/>
    </xf>
    <xf numFmtId="2" fontId="23" fillId="33" borderId="11" xfId="57" applyNumberFormat="1" applyFont="1" applyFill="1" applyBorder="1" applyAlignment="1" applyProtection="1">
      <alignment horizontal="center" vertical="center" wrapText="1"/>
    </xf>
    <xf numFmtId="2" fontId="23" fillId="33" borderId="12" xfId="57" applyNumberFormat="1" applyFont="1" applyFill="1" applyBorder="1" applyAlignment="1" applyProtection="1">
      <alignment horizontal="center" vertical="center" wrapText="1"/>
    </xf>
    <xf numFmtId="0" fontId="23" fillId="33" borderId="17" xfId="57" applyFont="1" applyFill="1" applyBorder="1" applyAlignment="1" applyProtection="1">
      <alignment horizontal="center" vertical="center" wrapText="1"/>
    </xf>
    <xf numFmtId="2" fontId="23" fillId="33" borderId="17" xfId="57" applyNumberFormat="1" applyFont="1" applyFill="1" applyBorder="1" applyAlignment="1" applyProtection="1">
      <alignment horizontal="center" vertical="center" wrapText="1"/>
    </xf>
    <xf numFmtId="0" fontId="19" fillId="0" borderId="17" xfId="19" applyFont="1" applyBorder="1" applyAlignment="1" applyProtection="1">
      <alignment horizontal="left" vertical="center" wrapText="1"/>
    </xf>
    <xf numFmtId="2" fontId="23" fillId="0" borderId="13" xfId="19" applyNumberFormat="1" applyFont="1" applyBorder="1" applyAlignment="1" applyProtection="1">
      <alignment horizontal="center" vertical="center" wrapText="1"/>
    </xf>
    <xf numFmtId="0" fontId="23" fillId="33" borderId="10" xfId="57" applyFont="1" applyFill="1" applyBorder="1" applyAlignment="1" applyProtection="1">
      <alignment horizontal="center" vertical="center" wrapText="1"/>
    </xf>
    <xf numFmtId="0" fontId="23" fillId="33" borderId="18" xfId="57" applyFont="1" applyFill="1" applyBorder="1" applyAlignment="1" applyProtection="1">
      <alignment horizontal="center" vertical="center" wrapText="1"/>
    </xf>
    <xf numFmtId="0" fontId="23" fillId="33" borderId="19" xfId="57" applyFont="1" applyFill="1" applyBorder="1" applyAlignment="1" applyProtection="1">
      <alignment horizontal="center" vertical="center" wrapText="1"/>
    </xf>
    <xf numFmtId="0" fontId="1" fillId="35" borderId="13" xfId="0" applyFont="1" applyFill="1" applyBorder="1" applyAlignment="1" applyProtection="1">
      <alignment horizontal="center" vertical="center"/>
      <protection hidden="1"/>
    </xf>
    <xf numFmtId="0" fontId="1" fillId="35" borderId="13"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top"/>
      <protection hidden="1"/>
    </xf>
    <xf numFmtId="0" fontId="1" fillId="36" borderId="13" xfId="0" applyFont="1" applyFill="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3" fillId="0" borderId="13" xfId="0" applyFont="1" applyFill="1" applyBorder="1" applyAlignment="1" applyProtection="1">
      <alignment vertical="top" wrapText="1"/>
      <protection hidden="1"/>
    </xf>
    <xf numFmtId="0" fontId="1" fillId="0" borderId="13" xfId="0" applyFont="1" applyFill="1" applyBorder="1" applyAlignment="1" applyProtection="1">
      <alignment vertical="top" wrapText="1"/>
      <protection hidden="1"/>
    </xf>
    <xf numFmtId="171" fontId="1" fillId="0" borderId="13" xfId="0" applyNumberFormat="1" applyFont="1" applyBorder="1" applyAlignment="1" applyProtection="1">
      <alignment horizontal="center" vertical="center" wrapText="1"/>
      <protection hidden="1"/>
    </xf>
    <xf numFmtId="0" fontId="1" fillId="0" borderId="13" xfId="0" applyFont="1" applyFill="1" applyBorder="1" applyAlignment="1" applyProtection="1">
      <alignment horizontal="center" vertical="center" wrapText="1"/>
      <protection hidden="1"/>
    </xf>
    <xf numFmtId="0" fontId="1" fillId="0" borderId="13" xfId="0" applyFont="1" applyBorder="1" applyAlignment="1" applyProtection="1">
      <alignment vertical="center" wrapText="1"/>
      <protection hidden="1"/>
    </xf>
    <xf numFmtId="0" fontId="3" fillId="0" borderId="13" xfId="0" applyFont="1" applyBorder="1" applyAlignment="1" applyProtection="1">
      <alignment vertical="top" wrapText="1"/>
      <protection hidden="1"/>
    </xf>
    <xf numFmtId="0" fontId="40" fillId="0" borderId="13"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1" fillId="0" borderId="13" xfId="0" applyFont="1" applyFill="1" applyBorder="1" applyAlignment="1" applyProtection="1">
      <alignment horizontal="center" vertical="top"/>
      <protection hidden="1"/>
    </xf>
    <xf numFmtId="0" fontId="23" fillId="0" borderId="13" xfId="19" applyFont="1" applyFill="1" applyBorder="1" applyAlignment="1" applyProtection="1">
      <alignment horizontal="left" vertical="center" wrapText="1"/>
    </xf>
    <xf numFmtId="0" fontId="23" fillId="0" borderId="13" xfId="19" applyFont="1" applyFill="1" applyBorder="1" applyAlignment="1" applyProtection="1">
      <alignment horizontal="left" vertical="center" wrapText="1" indent="1"/>
    </xf>
    <xf numFmtId="2" fontId="23" fillId="0" borderId="13" xfId="47" applyNumberFormat="1" applyFont="1" applyFill="1" applyBorder="1" applyAlignment="1" applyProtection="1">
      <alignment horizontal="center" vertical="center" wrapText="1"/>
    </xf>
    <xf numFmtId="0" fontId="19" fillId="0" borderId="13" xfId="19" applyFont="1" applyFill="1" applyBorder="1" applyAlignment="1" applyProtection="1">
      <alignment vertical="center" wrapText="1"/>
    </xf>
    <xf numFmtId="0" fontId="19" fillId="0" borderId="13" xfId="19" applyFont="1" applyFill="1" applyBorder="1" applyAlignment="1" applyProtection="1">
      <alignment horizontal="left" vertical="center" wrapText="1"/>
    </xf>
    <xf numFmtId="0" fontId="23" fillId="0" borderId="13" xfId="19" applyFont="1" applyFill="1" applyBorder="1" applyAlignment="1" applyProtection="1">
      <alignment horizontal="left" vertical="center" wrapText="1" indent="2"/>
    </xf>
    <xf numFmtId="0" fontId="23" fillId="0" borderId="13" xfId="19" applyFont="1" applyFill="1" applyBorder="1" applyAlignment="1" applyProtection="1">
      <alignment horizontal="left" vertical="center" wrapText="1" indent="3"/>
    </xf>
    <xf numFmtId="0" fontId="23" fillId="0" borderId="13" xfId="19" applyFont="1" applyFill="1" applyBorder="1" applyAlignment="1" applyProtection="1">
      <alignment horizontal="left" vertical="center"/>
    </xf>
    <xf numFmtId="0" fontId="3" fillId="0" borderId="13" xfId="19" applyFont="1" applyFill="1" applyBorder="1" applyAlignment="1" applyProtection="1">
      <alignment horizontal="left" vertical="center" wrapText="1" indent="2"/>
    </xf>
    <xf numFmtId="0" fontId="41" fillId="0" borderId="20" xfId="69" applyFont="1" applyBorder="1"/>
    <xf numFmtId="0" fontId="41" fillId="0" borderId="16" xfId="69" applyFont="1" applyBorder="1"/>
    <xf numFmtId="0" fontId="41" fillId="0" borderId="15" xfId="69" applyFont="1" applyBorder="1"/>
    <xf numFmtId="0" fontId="41" fillId="0" borderId="12" xfId="69" applyFont="1" applyBorder="1"/>
    <xf numFmtId="0" fontId="39" fillId="0" borderId="12" xfId="69" applyFont="1" applyBorder="1"/>
    <xf numFmtId="0" fontId="41" fillId="0" borderId="21" xfId="69" applyFont="1" applyBorder="1"/>
    <xf numFmtId="0" fontId="41" fillId="0" borderId="11" xfId="69" applyFont="1" applyBorder="1"/>
    <xf numFmtId="0" fontId="41" fillId="0" borderId="10" xfId="69" applyFont="1" applyBorder="1"/>
    <xf numFmtId="0" fontId="0" fillId="0" borderId="0" xfId="0" applyBorder="1" applyAlignment="1">
      <alignment vertical="center"/>
    </xf>
    <xf numFmtId="0" fontId="11" fillId="0" borderId="0" xfId="0" applyFont="1" applyBorder="1" applyAlignment="1">
      <alignment vertical="center"/>
    </xf>
    <xf numFmtId="0" fontId="41" fillId="0" borderId="0" xfId="69" applyFont="1" applyBorder="1"/>
    <xf numFmtId="0" fontId="41" fillId="0" borderId="0" xfId="69" applyFont="1" applyBorder="1" applyAlignment="1">
      <alignment vertical="center"/>
    </xf>
    <xf numFmtId="0" fontId="42" fillId="0" borderId="0" xfId="69" applyFont="1" applyBorder="1"/>
    <xf numFmtId="0" fontId="1" fillId="0" borderId="0" xfId="0" applyFont="1" applyBorder="1" applyAlignment="1" applyProtection="1">
      <alignment horizontal="center" vertical="center" wrapText="1"/>
    </xf>
    <xf numFmtId="0" fontId="1" fillId="0" borderId="0" xfId="0" quotePrefix="1" applyFont="1" applyFill="1" applyBorder="1" applyAlignment="1">
      <alignment vertical="center"/>
    </xf>
    <xf numFmtId="0" fontId="3" fillId="0" borderId="0" xfId="0" quotePrefix="1" applyFont="1" applyFill="1" applyBorder="1" applyAlignment="1">
      <alignment vertical="center"/>
    </xf>
    <xf numFmtId="0" fontId="6" fillId="0" borderId="0" xfId="0" applyFont="1" applyFill="1" applyBorder="1" applyAlignment="1" applyProtection="1">
      <alignment vertical="center" wrapText="1"/>
    </xf>
    <xf numFmtId="0" fontId="1" fillId="0" borderId="0" xfId="0" applyFont="1" applyBorder="1" applyAlignment="1" applyProtection="1">
      <alignment vertical="center" wrapText="1"/>
      <protection hidden="1"/>
    </xf>
    <xf numFmtId="0" fontId="1" fillId="0" borderId="0" xfId="0" applyFont="1" applyBorder="1" applyAlignment="1" applyProtection="1">
      <alignment vertical="center"/>
      <protection hidden="1"/>
    </xf>
    <xf numFmtId="0" fontId="0" fillId="0" borderId="0" xfId="0" applyBorder="1" applyAlignment="1"/>
    <xf numFmtId="0" fontId="23" fillId="0" borderId="17" xfId="19" applyFont="1" applyBorder="1" applyAlignment="1" applyProtection="1">
      <alignment horizontal="center" vertical="center" wrapText="1"/>
    </xf>
    <xf numFmtId="0" fontId="23" fillId="0" borderId="22" xfId="19" quotePrefix="1" applyFont="1" applyBorder="1" applyAlignment="1" applyProtection="1">
      <alignment horizontal="center" vertical="center" wrapText="1"/>
    </xf>
    <xf numFmtId="0" fontId="23" fillId="0" borderId="17" xfId="19" applyFont="1" applyFill="1" applyBorder="1" applyAlignment="1" applyProtection="1">
      <alignment horizontal="center" vertical="center" wrapText="1"/>
    </xf>
    <xf numFmtId="0" fontId="23" fillId="0" borderId="10" xfId="19" applyFont="1" applyBorder="1" applyAlignment="1" applyProtection="1">
      <alignment horizontal="center" vertical="center" wrapText="1"/>
    </xf>
    <xf numFmtId="0" fontId="23" fillId="0" borderId="18" xfId="19" applyFont="1" applyBorder="1" applyAlignment="1" applyProtection="1">
      <alignment horizontal="center" vertical="center" wrapText="1"/>
    </xf>
    <xf numFmtId="2" fontId="23" fillId="0" borderId="22" xfId="19" applyNumberFormat="1" applyFont="1" applyBorder="1" applyAlignment="1" applyProtection="1">
      <alignment horizontal="center" vertical="center" wrapText="1"/>
    </xf>
    <xf numFmtId="2" fontId="23" fillId="33" borderId="0" xfId="57" applyNumberFormat="1" applyFont="1" applyFill="1" applyBorder="1" applyAlignment="1" applyProtection="1">
      <alignment horizontal="center" vertical="center" wrapText="1"/>
      <protection hidden="1"/>
    </xf>
    <xf numFmtId="2" fontId="23" fillId="0" borderId="13" xfId="47" applyNumberFormat="1" applyFont="1" applyFill="1" applyBorder="1" applyAlignment="1" applyProtection="1">
      <alignment horizontal="center" vertical="center" wrapText="1"/>
      <protection hidden="1"/>
    </xf>
    <xf numFmtId="2" fontId="23" fillId="0" borderId="17" xfId="47" applyNumberFormat="1" applyFont="1" applyFill="1" applyBorder="1" applyAlignment="1" applyProtection="1">
      <alignment horizontal="center" vertical="center" wrapText="1"/>
      <protection hidden="1"/>
    </xf>
    <xf numFmtId="2" fontId="23" fillId="0" borderId="22" xfId="47" applyNumberFormat="1" applyFont="1" applyBorder="1" applyAlignment="1" applyProtection="1">
      <alignment horizontal="center" vertical="center" wrapText="1"/>
    </xf>
    <xf numFmtId="2" fontId="23" fillId="0" borderId="10" xfId="47" applyNumberFormat="1" applyFont="1" applyBorder="1" applyAlignment="1" applyProtection="1">
      <alignment horizontal="center" vertical="center" wrapText="1"/>
    </xf>
    <xf numFmtId="2" fontId="23" fillId="0" borderId="17" xfId="47" applyNumberFormat="1" applyFont="1" applyBorder="1" applyAlignment="1" applyProtection="1">
      <alignment horizontal="center" vertical="center" wrapText="1"/>
    </xf>
    <xf numFmtId="2" fontId="23" fillId="0" borderId="13" xfId="47" applyNumberFormat="1" applyFont="1" applyBorder="1" applyAlignment="1" applyProtection="1">
      <alignment horizontal="center" vertical="center" wrapText="1"/>
    </xf>
    <xf numFmtId="2" fontId="23" fillId="0" borderId="22" xfId="47" applyNumberFormat="1" applyFont="1" applyFill="1" applyBorder="1" applyAlignment="1" applyProtection="1">
      <alignment horizontal="center" vertical="center" wrapText="1"/>
    </xf>
    <xf numFmtId="2" fontId="23" fillId="0" borderId="17" xfId="47" applyNumberFormat="1" applyFont="1" applyFill="1" applyBorder="1" applyAlignment="1" applyProtection="1">
      <alignment horizontal="center" vertical="center" wrapText="1"/>
    </xf>
    <xf numFmtId="2" fontId="23" fillId="0" borderId="13" xfId="57" applyNumberFormat="1" applyFont="1" applyFill="1" applyBorder="1" applyAlignment="1" applyProtection="1">
      <alignment horizontal="center" vertical="center" wrapText="1"/>
    </xf>
    <xf numFmtId="2" fontId="23" fillId="0" borderId="22" xfId="57" applyNumberFormat="1" applyFont="1" applyFill="1" applyBorder="1" applyAlignment="1" applyProtection="1">
      <alignment horizontal="center" vertical="center" wrapText="1"/>
    </xf>
    <xf numFmtId="2" fontId="23" fillId="0" borderId="10" xfId="47" applyNumberFormat="1" applyFont="1" applyFill="1" applyBorder="1" applyAlignment="1" applyProtection="1">
      <alignment horizontal="center" vertical="center" wrapText="1"/>
    </xf>
    <xf numFmtId="0" fontId="6" fillId="0" borderId="23" xfId="0" applyFont="1" applyBorder="1" applyAlignment="1" applyProtection="1">
      <alignment vertical="center"/>
      <protection locked="0"/>
    </xf>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29"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0" fillId="0" borderId="25" xfId="0" applyBorder="1" applyAlignment="1">
      <alignment vertical="center"/>
    </xf>
    <xf numFmtId="0" fontId="6" fillId="0" borderId="23" xfId="0" applyFont="1" applyBorder="1" applyAlignment="1">
      <alignment vertical="center"/>
    </xf>
    <xf numFmtId="0" fontId="23" fillId="0" borderId="36" xfId="19" applyFont="1" applyFill="1" applyBorder="1" applyAlignment="1" applyProtection="1">
      <alignment horizontal="left" vertical="center" wrapText="1"/>
    </xf>
    <xf numFmtId="0" fontId="23" fillId="0" borderId="21" xfId="19" applyFont="1" applyFill="1" applyBorder="1" applyAlignment="1" applyProtection="1">
      <alignment horizontal="center" vertical="center" wrapText="1"/>
    </xf>
    <xf numFmtId="2" fontId="23" fillId="0" borderId="22" xfId="19" applyNumberFormat="1" applyFont="1" applyFill="1" applyBorder="1" applyAlignment="1" applyProtection="1">
      <alignment horizontal="center" vertical="center" wrapText="1"/>
    </xf>
    <xf numFmtId="2" fontId="23" fillId="0" borderId="22" xfId="19" quotePrefix="1" applyNumberFormat="1" applyFont="1" applyFill="1" applyBorder="1" applyAlignment="1" applyProtection="1">
      <alignment horizontal="center" vertical="center" wrapText="1"/>
    </xf>
    <xf numFmtId="2" fontId="23" fillId="33" borderId="10" xfId="57" applyNumberFormat="1" applyFont="1" applyFill="1" applyBorder="1" applyAlignment="1" applyProtection="1">
      <alignment horizontal="center" vertical="center" wrapText="1"/>
    </xf>
    <xf numFmtId="0" fontId="19" fillId="0" borderId="13" xfId="19" applyFont="1" applyFill="1" applyBorder="1" applyAlignment="1" applyProtection="1">
      <alignment horizontal="left" vertical="center" wrapText="1" indent="1"/>
    </xf>
    <xf numFmtId="10" fontId="23" fillId="0" borderId="13" xfId="70" applyNumberFormat="1" applyFont="1" applyFill="1" applyBorder="1" applyAlignment="1" applyProtection="1">
      <alignment horizontal="center" vertical="center" wrapText="1"/>
    </xf>
    <xf numFmtId="0" fontId="19" fillId="0" borderId="13" xfId="19" applyFont="1" applyBorder="1" applyAlignment="1" applyProtection="1">
      <alignment horizontal="center" vertical="center" wrapText="1"/>
    </xf>
    <xf numFmtId="0" fontId="19" fillId="0" borderId="17" xfId="57" applyFont="1" applyFill="1" applyBorder="1" applyAlignment="1" applyProtection="1">
      <alignment horizontal="left" vertical="center" wrapText="1"/>
    </xf>
    <xf numFmtId="0" fontId="23" fillId="0" borderId="11" xfId="19" applyFont="1" applyFill="1" applyBorder="1" applyAlignment="1" applyProtection="1">
      <alignment horizontal="center" vertical="center" wrapText="1"/>
    </xf>
    <xf numFmtId="2" fontId="23" fillId="0" borderId="22" xfId="47" applyNumberFormat="1" applyFont="1" applyFill="1" applyBorder="1" applyAlignment="1" applyProtection="1">
      <alignment horizontal="center" vertical="center" wrapText="1"/>
      <protection hidden="1"/>
    </xf>
    <xf numFmtId="2" fontId="23" fillId="0" borderId="10" xfId="47" applyNumberFormat="1" applyFont="1" applyFill="1" applyBorder="1" applyAlignment="1" applyProtection="1">
      <alignment horizontal="center" vertical="center" wrapText="1"/>
      <protection hidden="1"/>
    </xf>
    <xf numFmtId="2" fontId="23" fillId="34" borderId="22" xfId="19" applyNumberFormat="1" applyFont="1" applyFill="1" applyBorder="1" applyAlignment="1" applyProtection="1">
      <alignment horizontal="center" vertical="center" wrapText="1"/>
      <protection locked="0"/>
    </xf>
    <xf numFmtId="2" fontId="23" fillId="34" borderId="10" xfId="19" applyNumberFormat="1" applyFont="1" applyFill="1" applyBorder="1" applyAlignment="1" applyProtection="1">
      <alignment horizontal="center" vertical="center" wrapText="1"/>
      <protection locked="0"/>
    </xf>
    <xf numFmtId="2" fontId="23" fillId="34" borderId="17" xfId="19" applyNumberFormat="1" applyFont="1" applyFill="1" applyBorder="1" applyAlignment="1" applyProtection="1">
      <alignment horizontal="center" vertical="center" wrapText="1"/>
      <protection locked="0"/>
    </xf>
    <xf numFmtId="2" fontId="23" fillId="34" borderId="13" xfId="19" applyNumberFormat="1" applyFont="1" applyFill="1" applyBorder="1" applyAlignment="1" applyProtection="1">
      <alignment horizontal="center" vertical="center" wrapText="1"/>
      <protection locked="0"/>
    </xf>
    <xf numFmtId="0" fontId="23" fillId="0" borderId="21" xfId="19" applyFont="1" applyBorder="1" applyAlignment="1" applyProtection="1">
      <alignment horizontal="center" vertical="center" wrapText="1"/>
    </xf>
    <xf numFmtId="0" fontId="25" fillId="0" borderId="0" xfId="57" applyFont="1" applyBorder="1" applyAlignment="1" applyProtection="1">
      <alignment horizontal="center" vertical="center" wrapText="1"/>
    </xf>
    <xf numFmtId="0" fontId="39" fillId="0" borderId="12" xfId="69" applyFont="1" applyBorder="1" applyAlignment="1">
      <alignment horizontal="center"/>
    </xf>
    <xf numFmtId="0" fontId="39" fillId="0" borderId="0" xfId="69" applyFont="1" applyBorder="1" applyAlignment="1">
      <alignment horizontal="center"/>
    </xf>
    <xf numFmtId="0" fontId="39" fillId="0" borderId="15" xfId="69" applyFont="1" applyBorder="1" applyAlignment="1">
      <alignment horizontal="center"/>
    </xf>
    <xf numFmtId="0" fontId="19" fillId="0" borderId="21" xfId="19" applyFont="1" applyBorder="1" applyAlignment="1" applyProtection="1">
      <alignment horizontal="left" vertical="center" wrapText="1"/>
    </xf>
    <xf numFmtId="0" fontId="19" fillId="0" borderId="13" xfId="19" applyFont="1" applyBorder="1" applyAlignment="1" applyProtection="1">
      <alignment horizontal="left" vertical="center" wrapText="1"/>
    </xf>
    <xf numFmtId="0" fontId="24" fillId="0" borderId="12" xfId="57" applyFont="1" applyBorder="1" applyAlignment="1" applyProtection="1">
      <alignment horizontal="center" vertical="center" wrapText="1"/>
    </xf>
    <xf numFmtId="0" fontId="24" fillId="0" borderId="0" xfId="57" applyFont="1" applyBorder="1" applyAlignment="1" applyProtection="1">
      <alignment horizontal="center" vertical="center" wrapText="1"/>
    </xf>
    <xf numFmtId="0" fontId="1" fillId="0" borderId="13" xfId="0" applyFont="1" applyBorder="1" applyAlignment="1" applyProtection="1">
      <alignment vertical="top" wrapText="1"/>
      <protection hidden="1"/>
    </xf>
    <xf numFmtId="2" fontId="23" fillId="0" borderId="21" xfId="47" applyNumberFormat="1" applyFont="1" applyFill="1" applyBorder="1" applyAlignment="1" applyProtection="1">
      <alignment horizontal="center" vertical="center" wrapText="1"/>
      <protection hidden="1"/>
    </xf>
    <xf numFmtId="2" fontId="23" fillId="0" borderId="19" xfId="47" applyNumberFormat="1" applyFont="1" applyFill="1" applyBorder="1" applyAlignment="1" applyProtection="1">
      <alignment horizontal="center" vertical="center" wrapText="1"/>
      <protection hidden="1"/>
    </xf>
    <xf numFmtId="2" fontId="23" fillId="0" borderId="11" xfId="47" applyNumberFormat="1" applyFont="1" applyFill="1" applyBorder="1" applyAlignment="1" applyProtection="1">
      <alignment horizontal="center" vertical="center" wrapText="1"/>
      <protection hidden="1"/>
    </xf>
    <xf numFmtId="0" fontId="3" fillId="0" borderId="0" xfId="0" quotePrefix="1" applyFont="1" applyFill="1" applyBorder="1" applyAlignment="1">
      <alignment horizontal="left" vertical="top" wrapText="1"/>
    </xf>
    <xf numFmtId="0" fontId="3"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2" fontId="3" fillId="0" borderId="0" xfId="0" applyNumberFormat="1" applyFont="1" applyFill="1" applyBorder="1" applyAlignment="1">
      <alignment horizontal="left" vertical="top" wrapText="1"/>
    </xf>
    <xf numFmtId="0" fontId="3" fillId="0" borderId="0" xfId="19" applyFont="1" applyFill="1" applyBorder="1" applyAlignment="1" applyProtection="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7" fillId="0" borderId="0" xfId="0" applyFont="1" applyAlignment="1">
      <alignment horizontal="left" vertical="top" wrapText="1"/>
    </xf>
    <xf numFmtId="0" fontId="44" fillId="0" borderId="24" xfId="0" applyFont="1" applyBorder="1" applyAlignment="1">
      <alignment horizontal="center"/>
    </xf>
    <xf numFmtId="0" fontId="44" fillId="0" borderId="0" xfId="0" applyFont="1" applyBorder="1" applyAlignment="1">
      <alignment horizontal="center"/>
    </xf>
    <xf numFmtId="0" fontId="44" fillId="0" borderId="29" xfId="0" applyFont="1" applyBorder="1" applyAlignment="1">
      <alignment horizontal="center"/>
    </xf>
    <xf numFmtId="0" fontId="45" fillId="0" borderId="24" xfId="0" applyFont="1" applyBorder="1" applyAlignment="1">
      <alignment horizontal="center" vertical="center"/>
    </xf>
    <xf numFmtId="0" fontId="45" fillId="0" borderId="0" xfId="0" applyFont="1" applyBorder="1" applyAlignment="1">
      <alignment horizontal="center" vertical="center"/>
    </xf>
    <xf numFmtId="0" fontId="45" fillId="0" borderId="29" xfId="0" applyFont="1" applyBorder="1" applyAlignment="1">
      <alignment horizontal="center" vertical="center"/>
    </xf>
    <xf numFmtId="0" fontId="41" fillId="37" borderId="16" xfId="69" applyFont="1" applyFill="1" applyBorder="1" applyAlignment="1" applyProtection="1">
      <alignment horizontal="left" vertical="center"/>
      <protection locked="0"/>
    </xf>
    <xf numFmtId="0" fontId="41" fillId="37" borderId="20" xfId="69" applyFont="1" applyFill="1" applyBorder="1" applyAlignment="1" applyProtection="1">
      <alignment horizontal="left" vertical="center"/>
      <protection locked="0"/>
    </xf>
    <xf numFmtId="0" fontId="41" fillId="0" borderId="12" xfId="69" applyFont="1" applyBorder="1" applyAlignment="1">
      <alignment horizontal="left" vertical="center" wrapText="1"/>
    </xf>
    <xf numFmtId="0" fontId="41" fillId="0" borderId="0" xfId="69" applyFont="1" applyBorder="1" applyAlignment="1">
      <alignment horizontal="left" vertical="center" wrapText="1"/>
    </xf>
    <xf numFmtId="0" fontId="41" fillId="0" borderId="15" xfId="69" applyFont="1" applyBorder="1" applyAlignment="1">
      <alignment horizontal="left" vertical="center" wrapText="1"/>
    </xf>
    <xf numFmtId="0" fontId="39" fillId="0" borderId="12" xfId="69" applyFont="1" applyBorder="1" applyAlignment="1">
      <alignment horizontal="center" vertical="center"/>
    </xf>
    <xf numFmtId="0" fontId="39" fillId="0" borderId="0" xfId="69" applyFont="1" applyBorder="1" applyAlignment="1">
      <alignment horizontal="center" vertical="center"/>
    </xf>
    <xf numFmtId="0" fontId="39" fillId="0" borderId="15" xfId="69" applyFont="1" applyBorder="1" applyAlignment="1">
      <alignment horizontal="center" vertical="center"/>
    </xf>
    <xf numFmtId="0" fontId="43" fillId="0" borderId="12" xfId="69" applyFont="1" applyBorder="1" applyAlignment="1">
      <alignment horizontal="center"/>
    </xf>
    <xf numFmtId="0" fontId="43" fillId="0" borderId="0" xfId="69" applyFont="1" applyBorder="1" applyAlignment="1">
      <alignment horizontal="center"/>
    </xf>
    <xf numFmtId="0" fontId="43" fillId="0" borderId="15" xfId="69" applyFont="1" applyBorder="1" applyAlignment="1">
      <alignment horizontal="center"/>
    </xf>
    <xf numFmtId="0" fontId="39" fillId="0" borderId="12" xfId="69" applyFont="1" applyBorder="1" applyAlignment="1">
      <alignment horizontal="center"/>
    </xf>
    <xf numFmtId="0" fontId="39" fillId="0" borderId="0" xfId="69" applyFont="1" applyBorder="1" applyAlignment="1">
      <alignment horizontal="center"/>
    </xf>
    <xf numFmtId="0" fontId="39" fillId="0" borderId="15" xfId="69" applyFont="1" applyBorder="1" applyAlignment="1">
      <alignment horizontal="center"/>
    </xf>
    <xf numFmtId="0" fontId="41" fillId="37" borderId="18" xfId="69" applyFont="1" applyFill="1" applyBorder="1" applyAlignment="1" applyProtection="1">
      <alignment horizontal="center" vertical="center"/>
      <protection locked="0"/>
    </xf>
    <xf numFmtId="0" fontId="41" fillId="37" borderId="16" xfId="69" applyFont="1" applyFill="1" applyBorder="1" applyAlignment="1" applyProtection="1">
      <alignment horizontal="center" vertical="center"/>
      <protection locked="0"/>
    </xf>
    <xf numFmtId="0" fontId="41" fillId="37" borderId="20" xfId="69" applyFont="1" applyFill="1" applyBorder="1" applyAlignment="1" applyProtection="1">
      <alignment horizontal="center" vertical="center"/>
      <protection locked="0"/>
    </xf>
    <xf numFmtId="0" fontId="41" fillId="0" borderId="10" xfId="69" applyFont="1" applyBorder="1" applyAlignment="1">
      <alignment horizontal="center"/>
    </xf>
    <xf numFmtId="0" fontId="41" fillId="0" borderId="11" xfId="69" applyFont="1" applyBorder="1" applyAlignment="1">
      <alignment horizontal="center"/>
    </xf>
    <xf numFmtId="0" fontId="41" fillId="0" borderId="21" xfId="69" applyFont="1" applyBorder="1" applyAlignment="1">
      <alignment horizontal="center"/>
    </xf>
    <xf numFmtId="0" fontId="41" fillId="0" borderId="12" xfId="69" applyFont="1" applyBorder="1" applyAlignment="1">
      <alignment horizontal="left" vertical="top" wrapText="1"/>
    </xf>
    <xf numFmtId="0" fontId="41" fillId="0" borderId="0" xfId="69" applyFont="1" applyBorder="1" applyAlignment="1">
      <alignment horizontal="left" vertical="top" wrapText="1"/>
    </xf>
    <xf numFmtId="0" fontId="41" fillId="0" borderId="15" xfId="69" applyFont="1" applyBorder="1" applyAlignment="1">
      <alignment horizontal="left" vertical="top" wrapText="1"/>
    </xf>
    <xf numFmtId="0" fontId="1" fillId="0" borderId="12" xfId="69" applyFont="1" applyBorder="1" applyAlignment="1">
      <alignment horizontal="left" wrapText="1"/>
    </xf>
    <xf numFmtId="0" fontId="1" fillId="0" borderId="0" xfId="69" applyFont="1" applyBorder="1" applyAlignment="1">
      <alignment horizontal="left" wrapText="1"/>
    </xf>
    <xf numFmtId="0" fontId="1" fillId="0" borderId="15" xfId="69" applyFont="1" applyBorder="1" applyAlignment="1">
      <alignment horizontal="left" wrapText="1"/>
    </xf>
    <xf numFmtId="2" fontId="19" fillId="0" borderId="10" xfId="19" applyNumberFormat="1" applyFont="1" applyFill="1" applyBorder="1" applyAlignment="1" applyProtection="1">
      <alignment horizontal="center" vertical="center" wrapText="1"/>
    </xf>
    <xf numFmtId="2" fontId="19" fillId="0" borderId="11" xfId="19" applyNumberFormat="1" applyFont="1" applyFill="1" applyBorder="1" applyAlignment="1" applyProtection="1">
      <alignment horizontal="center" vertical="center" wrapText="1"/>
    </xf>
    <xf numFmtId="2" fontId="19" fillId="0" borderId="21" xfId="19" applyNumberFormat="1" applyFont="1" applyFill="1" applyBorder="1" applyAlignment="1" applyProtection="1">
      <alignment horizontal="center" vertical="center" wrapText="1"/>
    </xf>
    <xf numFmtId="2" fontId="19" fillId="0" borderId="17" xfId="19" applyNumberFormat="1" applyFont="1" applyFill="1" applyBorder="1" applyAlignment="1" applyProtection="1">
      <alignment horizontal="center" vertical="center" wrapText="1"/>
    </xf>
    <xf numFmtId="2" fontId="19" fillId="0" borderId="19" xfId="19" applyNumberFormat="1" applyFont="1" applyFill="1" applyBorder="1" applyAlignment="1" applyProtection="1">
      <alignment horizontal="center" vertical="center" wrapText="1"/>
    </xf>
    <xf numFmtId="2" fontId="19" fillId="0" borderId="37" xfId="19" applyNumberFormat="1" applyFont="1" applyFill="1" applyBorder="1" applyAlignment="1" applyProtection="1">
      <alignment horizontal="center" vertical="center" wrapText="1"/>
    </xf>
    <xf numFmtId="0" fontId="19" fillId="0" borderId="22" xfId="19" applyFont="1" applyFill="1" applyBorder="1" applyAlignment="1" applyProtection="1">
      <alignment horizontal="left" vertical="center" wrapText="1"/>
    </xf>
    <xf numFmtId="0" fontId="19" fillId="0" borderId="36" xfId="19" applyFont="1" applyFill="1" applyBorder="1" applyAlignment="1" applyProtection="1">
      <alignment horizontal="left" vertical="center" wrapText="1"/>
    </xf>
    <xf numFmtId="2" fontId="19" fillId="0" borderId="10" xfId="19" applyNumberFormat="1" applyFont="1" applyBorder="1" applyAlignment="1" applyProtection="1">
      <alignment horizontal="center" vertical="center" wrapText="1"/>
    </xf>
    <xf numFmtId="2" fontId="19" fillId="0" borderId="11" xfId="19" applyNumberFormat="1" applyFont="1" applyBorder="1" applyAlignment="1" applyProtection="1">
      <alignment horizontal="center" vertical="center" wrapText="1"/>
    </xf>
    <xf numFmtId="2" fontId="19" fillId="0" borderId="21" xfId="19" applyNumberFormat="1" applyFont="1" applyBorder="1" applyAlignment="1" applyProtection="1">
      <alignment horizontal="center" vertical="center" wrapText="1"/>
    </xf>
    <xf numFmtId="2" fontId="19" fillId="0" borderId="17" xfId="19" applyNumberFormat="1" applyFont="1" applyBorder="1" applyAlignment="1" applyProtection="1">
      <alignment horizontal="center" vertical="center" wrapText="1"/>
    </xf>
    <xf numFmtId="2" fontId="19" fillId="0" borderId="19" xfId="19" applyNumberFormat="1" applyFont="1" applyBorder="1" applyAlignment="1" applyProtection="1">
      <alignment horizontal="center" vertical="center" wrapText="1"/>
    </xf>
    <xf numFmtId="2" fontId="19" fillId="0" borderId="37" xfId="19" applyNumberFormat="1" applyFont="1" applyBorder="1" applyAlignment="1" applyProtection="1">
      <alignment horizontal="center" vertical="center" wrapText="1"/>
    </xf>
    <xf numFmtId="0" fontId="19" fillId="0" borderId="10" xfId="19" applyFont="1" applyBorder="1" applyAlignment="1" applyProtection="1">
      <alignment horizontal="left" vertical="center" wrapText="1"/>
    </xf>
    <xf numFmtId="0" fontId="19" fillId="0" borderId="11" xfId="19" applyFont="1" applyBorder="1" applyAlignment="1" applyProtection="1">
      <alignment horizontal="left" vertical="center" wrapText="1"/>
    </xf>
    <xf numFmtId="0" fontId="19" fillId="0" borderId="21" xfId="19" applyFont="1" applyBorder="1" applyAlignment="1" applyProtection="1">
      <alignment horizontal="left" vertical="center" wrapText="1"/>
    </xf>
    <xf numFmtId="0" fontId="19" fillId="0" borderId="12" xfId="19" applyFont="1" applyBorder="1" applyAlignment="1" applyProtection="1">
      <alignment horizontal="left" vertical="center" wrapText="1"/>
    </xf>
    <xf numFmtId="0" fontId="19" fillId="0" borderId="0" xfId="19" applyFont="1" applyBorder="1" applyAlignment="1" applyProtection="1">
      <alignment horizontal="left" vertical="center" wrapText="1"/>
    </xf>
    <xf numFmtId="0" fontId="19" fillId="0" borderId="15" xfId="19" applyFont="1" applyBorder="1" applyAlignment="1" applyProtection="1">
      <alignment horizontal="left" vertical="center" wrapText="1"/>
    </xf>
    <xf numFmtId="0" fontId="19" fillId="0" borderId="13" xfId="19" applyFont="1" applyBorder="1" applyAlignment="1" applyProtection="1">
      <alignment horizontal="left" vertical="center" wrapText="1"/>
    </xf>
    <xf numFmtId="0" fontId="19" fillId="0" borderId="36" xfId="19" applyFont="1" applyBorder="1" applyAlignment="1" applyProtection="1">
      <alignment horizontal="center" vertical="center" wrapText="1"/>
    </xf>
    <xf numFmtId="0" fontId="19" fillId="0" borderId="14" xfId="19" applyFont="1" applyBorder="1" applyAlignment="1" applyProtection="1">
      <alignment horizontal="center" vertical="center" wrapText="1"/>
    </xf>
    <xf numFmtId="0" fontId="19" fillId="0" borderId="18" xfId="19" applyFont="1" applyBorder="1" applyAlignment="1" applyProtection="1">
      <alignment horizontal="center" vertical="center" wrapText="1"/>
    </xf>
    <xf numFmtId="0" fontId="19" fillId="0" borderId="0" xfId="19" applyFont="1" applyBorder="1" applyAlignment="1" applyProtection="1">
      <alignment horizontal="center" vertical="center" wrapText="1"/>
    </xf>
    <xf numFmtId="0" fontId="19" fillId="0" borderId="16" xfId="19" applyFont="1" applyBorder="1" applyAlignment="1" applyProtection="1">
      <alignment horizontal="center" vertical="center" wrapText="1"/>
    </xf>
    <xf numFmtId="0" fontId="19" fillId="0" borderId="15" xfId="19" applyFont="1" applyBorder="1" applyAlignment="1" applyProtection="1">
      <alignment horizontal="center" vertical="center" wrapText="1"/>
    </xf>
    <xf numFmtId="2" fontId="26" fillId="0" borderId="12" xfId="55" applyNumberFormat="1" applyFont="1" applyBorder="1" applyAlignment="1" applyProtection="1">
      <alignment horizontal="center" vertical="center" wrapText="1"/>
    </xf>
    <xf numFmtId="2" fontId="26" fillId="0" borderId="0" xfId="55" applyNumberFormat="1" applyFont="1" applyBorder="1" applyAlignment="1" applyProtection="1">
      <alignment horizontal="center" vertical="center" wrapText="1"/>
    </xf>
    <xf numFmtId="2" fontId="26" fillId="0" borderId="15" xfId="55" applyNumberFormat="1" applyFont="1" applyBorder="1" applyAlignment="1" applyProtection="1">
      <alignment horizontal="center" vertical="center" wrapText="1"/>
    </xf>
    <xf numFmtId="0" fontId="24" fillId="0" borderId="12" xfId="57" applyFont="1" applyBorder="1" applyAlignment="1" applyProtection="1">
      <alignment horizontal="center" vertical="center" wrapText="1"/>
    </xf>
    <xf numFmtId="0" fontId="24" fillId="0" borderId="0" xfId="57" applyFont="1" applyBorder="1" applyAlignment="1" applyProtection="1">
      <alignment horizontal="center" vertical="center" wrapText="1"/>
    </xf>
    <xf numFmtId="0" fontId="24" fillId="0" borderId="15" xfId="57" applyFont="1" applyBorder="1" applyAlignment="1" applyProtection="1">
      <alignment horizontal="center" vertical="center" wrapText="1"/>
    </xf>
    <xf numFmtId="49" fontId="15" fillId="0" borderId="18" xfId="55" applyFont="1" applyBorder="1" applyAlignment="1" applyProtection="1">
      <alignment vertical="center" wrapText="1"/>
    </xf>
    <xf numFmtId="49" fontId="15" fillId="0" borderId="16" xfId="55" applyFont="1" applyBorder="1" applyAlignment="1" applyProtection="1">
      <alignment vertical="center" wrapText="1"/>
    </xf>
    <xf numFmtId="49" fontId="15" fillId="0" borderId="20" xfId="55" applyFont="1" applyBorder="1" applyAlignment="1" applyProtection="1">
      <alignment vertical="center" wrapText="1"/>
    </xf>
    <xf numFmtId="0" fontId="19" fillId="0" borderId="10" xfId="19" applyFont="1" applyBorder="1" applyAlignment="1" applyProtection="1">
      <alignment horizontal="center" vertical="center" wrapText="1"/>
    </xf>
    <xf numFmtId="0" fontId="19" fillId="0" borderId="11" xfId="19" applyFont="1" applyBorder="1" applyAlignment="1" applyProtection="1">
      <alignment horizontal="center" vertical="center" wrapText="1"/>
    </xf>
    <xf numFmtId="0" fontId="19" fillId="0" borderId="21" xfId="19" applyFont="1" applyBorder="1" applyAlignment="1" applyProtection="1">
      <alignment horizontal="center" vertical="center" wrapText="1"/>
    </xf>
    <xf numFmtId="0" fontId="19" fillId="0" borderId="18" xfId="19" applyFont="1" applyBorder="1" applyAlignment="1" applyProtection="1">
      <alignment horizontal="left" vertical="center" wrapText="1"/>
    </xf>
    <xf numFmtId="0" fontId="19" fillId="0" borderId="16" xfId="19" applyFont="1" applyBorder="1" applyAlignment="1" applyProtection="1">
      <alignment horizontal="left" vertical="center" wrapText="1"/>
    </xf>
    <xf numFmtId="0" fontId="19" fillId="0" borderId="20" xfId="19" applyFont="1" applyBorder="1" applyAlignment="1" applyProtection="1">
      <alignment horizontal="left" vertical="center" wrapText="1"/>
    </xf>
    <xf numFmtId="0" fontId="25" fillId="0" borderId="17" xfId="57" applyFont="1" applyBorder="1" applyAlignment="1" applyProtection="1">
      <alignment horizontal="center" vertical="center" wrapText="1"/>
    </xf>
    <xf numFmtId="0" fontId="25" fillId="0" borderId="19" xfId="57" applyFont="1" applyBorder="1" applyAlignment="1" applyProtection="1">
      <alignment horizontal="center" vertical="center" wrapText="1"/>
    </xf>
    <xf numFmtId="0" fontId="25" fillId="0" borderId="37" xfId="57" applyFont="1" applyBorder="1" applyAlignment="1" applyProtection="1">
      <alignment horizontal="center" vertical="center" wrapText="1"/>
    </xf>
    <xf numFmtId="14" fontId="13" fillId="34" borderId="17" xfId="19" applyNumberFormat="1" applyFont="1" applyFill="1" applyBorder="1" applyAlignment="1" applyProtection="1">
      <alignment horizontal="center" vertical="center" wrapText="1"/>
      <protection locked="0"/>
    </xf>
    <xf numFmtId="14" fontId="13" fillId="34" borderId="13" xfId="19" applyNumberFormat="1" applyFont="1" applyFill="1" applyBorder="1" applyAlignment="1" applyProtection="1">
      <alignment horizontal="center" vertical="center" wrapText="1"/>
      <protection locked="0"/>
    </xf>
    <xf numFmtId="0" fontId="6" fillId="9" borderId="17" xfId="0" applyFont="1" applyFill="1" applyBorder="1" applyAlignment="1" applyProtection="1">
      <alignment horizontal="left" vertical="center" indent="1"/>
      <protection hidden="1"/>
    </xf>
    <xf numFmtId="0" fontId="6" fillId="9" borderId="19" xfId="0" applyFont="1" applyFill="1" applyBorder="1" applyAlignment="1" applyProtection="1">
      <alignment horizontal="left" vertical="center" indent="1"/>
      <protection hidden="1"/>
    </xf>
    <xf numFmtId="0" fontId="6" fillId="9" borderId="37" xfId="0" applyFont="1" applyFill="1" applyBorder="1" applyAlignment="1" applyProtection="1">
      <alignment horizontal="left" vertical="center" indent="1"/>
      <protection hidden="1"/>
    </xf>
    <xf numFmtId="0" fontId="6" fillId="0" borderId="22" xfId="0" applyFont="1" applyBorder="1" applyAlignment="1" applyProtection="1">
      <alignment vertical="top" wrapText="1"/>
      <protection hidden="1"/>
    </xf>
    <xf numFmtId="0" fontId="1" fillId="0" borderId="22" xfId="0" applyFont="1" applyBorder="1" applyAlignment="1" applyProtection="1">
      <alignment vertical="top"/>
      <protection hidden="1"/>
    </xf>
    <xf numFmtId="0" fontId="6" fillId="35" borderId="13" xfId="0" applyFont="1" applyFill="1" applyBorder="1" applyAlignment="1" applyProtection="1">
      <alignment horizontal="left" vertical="center"/>
      <protection hidden="1"/>
    </xf>
    <xf numFmtId="0" fontId="1" fillId="0" borderId="17" xfId="0" applyFont="1" applyBorder="1" applyAlignment="1" applyProtection="1">
      <alignment vertical="center" wrapText="1"/>
      <protection hidden="1"/>
    </xf>
    <xf numFmtId="0" fontId="1" fillId="0" borderId="19" xfId="0" applyFont="1" applyBorder="1" applyAlignment="1" applyProtection="1">
      <alignment vertical="center" wrapText="1"/>
      <protection hidden="1"/>
    </xf>
    <xf numFmtId="0" fontId="1" fillId="0" borderId="37" xfId="0" applyFont="1" applyBorder="1" applyAlignment="1" applyProtection="1">
      <alignment vertical="center" wrapText="1"/>
      <protection hidden="1"/>
    </xf>
    <xf numFmtId="0" fontId="6" fillId="0" borderId="11" xfId="0" applyFont="1" applyBorder="1" applyAlignment="1" applyProtection="1">
      <alignment vertical="center"/>
      <protection hidden="1"/>
    </xf>
    <xf numFmtId="0" fontId="1" fillId="0" borderId="13" xfId="0" applyFont="1" applyBorder="1" applyAlignment="1" applyProtection="1">
      <alignment vertical="top" wrapText="1"/>
      <protection hidden="1"/>
    </xf>
    <xf numFmtId="0" fontId="1" fillId="0" borderId="13" xfId="0" applyFont="1" applyBorder="1" applyAlignment="1" applyProtection="1">
      <alignment vertical="top"/>
      <protection hidden="1"/>
    </xf>
  </cellXfs>
  <cellStyles count="71">
    <cellStyle name="20% - Accent1" xfId="20" xr:uid="{00000000-0005-0000-0000-000014000000}"/>
    <cellStyle name="20% - Accent2" xfId="21" xr:uid="{00000000-0005-0000-0000-000015000000}"/>
    <cellStyle name="20% - Accent3" xfId="22" xr:uid="{00000000-0005-0000-0000-000016000000}"/>
    <cellStyle name="20% - Accent4" xfId="23" xr:uid="{00000000-0005-0000-0000-000017000000}"/>
    <cellStyle name="20% - Accent5" xfId="24" xr:uid="{00000000-0005-0000-0000-000018000000}"/>
    <cellStyle name="20% - Accent6" xfId="25" xr:uid="{00000000-0005-0000-0000-000019000000}"/>
    <cellStyle name="40% - Accent1" xfId="26" xr:uid="{00000000-0005-0000-0000-00001A000000}"/>
    <cellStyle name="40% - Accent2" xfId="27" xr:uid="{00000000-0005-0000-0000-00001B000000}"/>
    <cellStyle name="40% - Accent3" xfId="28" xr:uid="{00000000-0005-0000-0000-00001C000000}"/>
    <cellStyle name="40% - Accent4" xfId="29" xr:uid="{00000000-0005-0000-0000-00001D000000}"/>
    <cellStyle name="40% - Accent5" xfId="30" xr:uid="{00000000-0005-0000-0000-00001E000000}"/>
    <cellStyle name="40% - Accent6" xfId="31" xr:uid="{00000000-0005-0000-0000-00001F000000}"/>
    <cellStyle name="60% - Accent1" xfId="32" xr:uid="{00000000-0005-0000-0000-000020000000}"/>
    <cellStyle name="60% - Accent2" xfId="33" xr:uid="{00000000-0005-0000-0000-000021000000}"/>
    <cellStyle name="60% - Accent3" xfId="34" xr:uid="{00000000-0005-0000-0000-000022000000}"/>
    <cellStyle name="60% - Accent4" xfId="35" xr:uid="{00000000-0005-0000-0000-000023000000}"/>
    <cellStyle name="60% - Accent5" xfId="36" xr:uid="{00000000-0005-0000-0000-000024000000}"/>
    <cellStyle name="60% - Accent6" xfId="37" xr:uid="{00000000-0005-0000-0000-000025000000}"/>
    <cellStyle name="Accent1 2" xfId="38" xr:uid="{00000000-0005-0000-0000-000026000000}"/>
    <cellStyle name="Accent2 2" xfId="39" xr:uid="{00000000-0005-0000-0000-000027000000}"/>
    <cellStyle name="Accent3 2" xfId="40" xr:uid="{00000000-0005-0000-0000-000028000000}"/>
    <cellStyle name="Accent4 2" xfId="41" xr:uid="{00000000-0005-0000-0000-000029000000}"/>
    <cellStyle name="Accent5 2" xfId="42" xr:uid="{00000000-0005-0000-0000-00002A000000}"/>
    <cellStyle name="Accent6 2" xfId="43" xr:uid="{00000000-0005-0000-0000-00002B000000}"/>
    <cellStyle name="Bad" xfId="44" xr:uid="{00000000-0005-0000-0000-00002C000000}"/>
    <cellStyle name="Calcul" xfId="6" xr:uid="{00000000-0005-0000-0000-000006000000}"/>
    <cellStyle name="Calculated Cell" xfId="8" xr:uid="{00000000-0005-0000-0000-000008000000}"/>
    <cellStyle name="Calculation" xfId="45" xr:uid="{00000000-0005-0000-0000-00002D000000}"/>
    <cellStyle name="Check Cell" xfId="46" xr:uid="{00000000-0005-0000-0000-00002E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PA" xfId="7" xr:uid="{00000000-0005-0000-0000-000007000000}"/>
    <cellStyle name="DPA 2" xfId="47" xr:uid="{00000000-0005-0000-0000-00002F000000}"/>
    <cellStyle name="Explanatory Text" xfId="48" xr:uid="{00000000-0005-0000-0000-000030000000}"/>
    <cellStyle name="Good" xfId="49" xr:uid="{00000000-0005-0000-0000-000031000000}"/>
    <cellStyle name="Greyed Out Cell" xfId="9" xr:uid="{00000000-0005-0000-0000-000009000000}"/>
    <cellStyle name="Greyed Out Cell 2" xfId="50" xr:uid="{00000000-0005-0000-0000-000032000000}"/>
    <cellStyle name="Heading 1" xfId="51" xr:uid="{00000000-0005-0000-0000-000033000000}"/>
    <cellStyle name="Heading 2" xfId="52" xr:uid="{00000000-0005-0000-0000-000034000000}"/>
    <cellStyle name="Heading 3" xfId="53" xr:uid="{00000000-0005-0000-0000-000035000000}"/>
    <cellStyle name="Heading 4" xfId="54" xr:uid="{00000000-0005-0000-0000-000036000000}"/>
    <cellStyle name="Heading Style 1" xfId="10" xr:uid="{00000000-0005-0000-0000-00000A000000}"/>
    <cellStyle name="Heading Style 1 2" xfId="55" xr:uid="{00000000-0005-0000-0000-000037000000}"/>
    <cellStyle name="HStyle 2" xfId="11" xr:uid="{00000000-0005-0000-0000-00000B000000}"/>
    <cellStyle name="HStyle 2 2" xfId="56" xr:uid="{00000000-0005-0000-0000-000038000000}"/>
    <cellStyle name="HStyle 3" xfId="12" xr:uid="{00000000-0005-0000-0000-00000C000000}"/>
    <cellStyle name="HStyle 3 2" xfId="57" xr:uid="{00000000-0005-0000-0000-000039000000}"/>
    <cellStyle name="HStyle 4" xfId="13" xr:uid="{00000000-0005-0000-0000-00000D000000}"/>
    <cellStyle name="Input" xfId="58" xr:uid="{00000000-0005-0000-0000-00003A000000}"/>
    <cellStyle name="Lien hypertexte" xfId="15" xr:uid="{00000000-0005-0000-0000-00000F000000}"/>
    <cellStyle name="Lien hypertexte 2" xfId="59" xr:uid="{00000000-0005-0000-0000-00003B000000}"/>
    <cellStyle name="Linked Cell" xfId="60" xr:uid="{00000000-0005-0000-0000-00003C000000}"/>
    <cellStyle name="Milliers" xfId="14" xr:uid="{00000000-0005-0000-0000-00000E000000}"/>
    <cellStyle name="Milliers 2" xfId="18" xr:uid="{00000000-0005-0000-0000-000012000000}"/>
    <cellStyle name="Milliers 3" xfId="61" xr:uid="{00000000-0005-0000-0000-00003D000000}"/>
    <cellStyle name="Neutral" xfId="62" xr:uid="{00000000-0005-0000-0000-00003E000000}"/>
    <cellStyle name="Normal" xfId="0" builtinId="0"/>
    <cellStyle name="Normal 2" xfId="17" xr:uid="{00000000-0005-0000-0000-000011000000}"/>
    <cellStyle name="Normal 2 2 2 2" xfId="16" xr:uid="{00000000-0005-0000-0000-000010000000}"/>
    <cellStyle name="Normal 3" xfId="19" xr:uid="{00000000-0005-0000-0000-000013000000}"/>
    <cellStyle name="Normal 4" xfId="68" xr:uid="{00000000-0005-0000-0000-000044000000}"/>
    <cellStyle name="Normal 5" xfId="69" xr:uid="{00000000-0005-0000-0000-000045000000}"/>
    <cellStyle name="Note" xfId="63" xr:uid="{00000000-0005-0000-0000-00003F000000}"/>
    <cellStyle name="Output" xfId="64" xr:uid="{00000000-0005-0000-0000-000040000000}"/>
    <cellStyle name="Percent" xfId="1" xr:uid="{00000000-0005-0000-0000-000001000000}"/>
    <cellStyle name="Pourcentage" xfId="70" xr:uid="{00000000-0005-0000-0000-000046000000}"/>
    <cellStyle name="Title" xfId="65" xr:uid="{00000000-0005-0000-0000-000041000000}"/>
    <cellStyle name="Total 2" xfId="66" xr:uid="{00000000-0005-0000-0000-000042000000}"/>
    <cellStyle name="Warning Text" xfId="67"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126724</xdr:rowOff>
    </xdr:from>
    <xdr:to>
      <xdr:col>3</xdr:col>
      <xdr:colOff>434340</xdr:colOff>
      <xdr:row>11</xdr:row>
      <xdr:rowOff>20873</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419100"/>
          <a:ext cx="2543175" cy="1009650"/>
        </a:xfrm>
        <a:prstGeom prst="rect">
          <a:avLst/>
        </a:prstGeom>
        <a:noFill/>
      </xdr:spPr>
    </xdr:pic>
    <xdr:clientData/>
  </xdr:twoCellAnchor>
  <xdr:twoCellAnchor>
    <xdr:from>
      <xdr:col>0</xdr:col>
      <xdr:colOff>0</xdr:colOff>
      <xdr:row>11</xdr:row>
      <xdr:rowOff>0</xdr:rowOff>
    </xdr:from>
    <xdr:to>
      <xdr:col>8</xdr:col>
      <xdr:colOff>49530</xdr:colOff>
      <xdr:row>31</xdr:row>
      <xdr:rowOff>0</xdr:rowOff>
    </xdr:to>
    <xdr:sp macro="" textlink="" fLocksText="0">
      <xdr:nvSpPr>
        <xdr:cNvPr id="7" name="Graphic 2">
          <a:extLst>
            <a:ext uri="{FF2B5EF4-FFF2-40B4-BE49-F238E27FC236}">
              <a16:creationId xmlns:a16="http://schemas.microsoft.com/office/drawing/2014/main" id="{00000000-0008-0000-0000-000007000000}"/>
            </a:ext>
          </a:extLst>
        </xdr:cNvPr>
        <xdr:cNvSpPr/>
      </xdr:nvSpPr>
      <xdr:spPr bwMode="auto">
        <a:xfrm>
          <a:off x="0" y="1409700"/>
          <a:ext cx="5486400" cy="2476500"/>
        </a:xfrm>
        <a:custGeom>
          <a:avLst/>
          <a:gdLst>
            <a:gd name="T0" fmla="*/ 7200900 w 7200900"/>
            <a:gd name="T1" fmla="*/ 0 h 4121785"/>
            <a:gd name="T2" fmla="*/ 0 w 7200900"/>
            <a:gd name="T3" fmla="*/ 0 h 4121785"/>
            <a:gd name="T4" fmla="*/ 0 w 7200900"/>
            <a:gd name="T5" fmla="*/ 4121416 h 4121785"/>
            <a:gd name="T6" fmla="*/ 7200900 w 7200900"/>
            <a:gd name="T7" fmla="*/ 4121416 h 4121785"/>
            <a:gd name="T8" fmla="*/ 7200900 w 7200900"/>
            <a:gd name="T9" fmla="*/ 0 h 4121785"/>
          </a:gdLst>
          <a:ahLst/>
          <a:cxnLst/>
          <a:rect l="0" t="0" r="r" b="b"/>
          <a:pathLst>
            <a:path w="7200900" h="4121785">
              <a:moveTo>
                <a:pt x="7200900" y="0"/>
              </a:moveTo>
              <a:lnTo>
                <a:pt x="0" y="0"/>
              </a:lnTo>
              <a:lnTo>
                <a:pt x="0" y="4121416"/>
              </a:lnTo>
              <a:lnTo>
                <a:pt x="7200900" y="4121416"/>
              </a:lnTo>
              <a:lnTo>
                <a:pt x="7200900" y="0"/>
              </a:lnTo>
              <a:close/>
            </a:path>
          </a:pathLst>
        </a:custGeom>
        <a:solidFill>
          <a:srgbClr val="FFBA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anchor="t" anchorCtr="0" upright="1">
          <a:noAutofit/>
        </a:bodyPr>
        <a:lstStyle/>
        <a:p>
          <a:endParaRPr lang="fr-CA"/>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2</xdr:row>
      <xdr:rowOff>81229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971550" cy="4286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782955</xdr:colOff>
      <xdr:row>1</xdr:row>
      <xdr:rowOff>20269</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923925" cy="4381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ageTitre"/>
  <dimension ref="A1:O48"/>
  <sheetViews>
    <sheetView showGridLines="0" view="pageBreakPreview" zoomScaleNormal="115" zoomScaleSheetLayoutView="100" workbookViewId="0">
      <selection activeCell="C1" sqref="C1"/>
    </sheetView>
  </sheetViews>
  <sheetFormatPr baseColWidth="10" defaultColWidth="11.7109375" defaultRowHeight="10.199999999999999"/>
  <cols>
    <col min="1" max="1" width="11.7109375" style="56"/>
    <col min="2" max="2" width="13.42578125" style="56" customWidth="1"/>
    <col min="3" max="16384" width="11.7109375" style="56"/>
  </cols>
  <sheetData>
    <row r="1" spans="1:9" ht="13.8" thickBot="1">
      <c r="B1" s="100" t="s">
        <v>662</v>
      </c>
      <c r="C1" s="86" t="s">
        <v>1403</v>
      </c>
      <c r="I1" s="99"/>
    </row>
    <row r="2" spans="1:9">
      <c r="I2" s="99"/>
    </row>
    <row r="3" spans="1:9">
      <c r="I3" s="99"/>
    </row>
    <row r="4" spans="1:9">
      <c r="A4" s="87"/>
      <c r="B4" s="67"/>
      <c r="C4" s="67"/>
      <c r="D4" s="67"/>
      <c r="E4" s="67"/>
      <c r="F4" s="67"/>
      <c r="G4" s="67"/>
      <c r="H4" s="67"/>
      <c r="I4" s="88"/>
    </row>
    <row r="5" spans="1:9">
      <c r="A5" s="87"/>
      <c r="B5" s="67"/>
      <c r="C5" s="67"/>
      <c r="D5" s="67"/>
      <c r="E5" s="67"/>
      <c r="F5" s="67"/>
      <c r="G5" s="67"/>
      <c r="H5" s="67"/>
      <c r="I5" s="88"/>
    </row>
    <row r="6" spans="1:9">
      <c r="A6" s="87"/>
      <c r="B6" s="67"/>
      <c r="C6" s="67"/>
      <c r="D6" s="67"/>
      <c r="E6" s="67"/>
      <c r="F6" s="67"/>
      <c r="G6" s="67"/>
      <c r="H6" s="67"/>
      <c r="I6" s="88"/>
    </row>
    <row r="7" spans="1:9">
      <c r="A7" s="87"/>
      <c r="B7" s="67"/>
      <c r="C7" s="67"/>
      <c r="D7" s="67"/>
      <c r="E7" s="67"/>
      <c r="F7" s="67"/>
      <c r="G7" s="67"/>
      <c r="H7" s="67"/>
      <c r="I7" s="88"/>
    </row>
    <row r="8" spans="1:9">
      <c r="A8" s="87"/>
      <c r="B8" s="67"/>
      <c r="C8" s="67"/>
      <c r="D8" s="67"/>
      <c r="E8" s="67"/>
      <c r="F8" s="67"/>
      <c r="G8" s="67"/>
      <c r="H8" s="67"/>
      <c r="I8" s="88"/>
    </row>
    <row r="9" spans="1:9">
      <c r="A9" s="87"/>
      <c r="B9" s="67"/>
      <c r="C9" s="67"/>
      <c r="D9" s="67"/>
      <c r="E9" s="67"/>
      <c r="F9" s="67"/>
      <c r="G9" s="67"/>
      <c r="H9" s="67"/>
      <c r="I9" s="88"/>
    </row>
    <row r="10" spans="1:9">
      <c r="A10" s="87"/>
      <c r="B10" s="67"/>
      <c r="C10" s="67"/>
      <c r="D10" s="67"/>
      <c r="E10" s="67"/>
      <c r="F10" s="67"/>
      <c r="G10" s="67"/>
      <c r="H10" s="67"/>
      <c r="I10" s="88"/>
    </row>
    <row r="11" spans="1:9">
      <c r="A11" s="87"/>
      <c r="B11" s="67"/>
      <c r="C11" s="67"/>
      <c r="D11" s="67"/>
      <c r="E11" s="67"/>
      <c r="F11" s="67"/>
      <c r="G11" s="67"/>
      <c r="H11" s="67"/>
      <c r="I11" s="88"/>
    </row>
    <row r="12" spans="1:9">
      <c r="A12" s="87"/>
      <c r="B12" s="67"/>
      <c r="C12" s="67"/>
      <c r="D12" s="67"/>
      <c r="E12" s="67"/>
      <c r="F12" s="67"/>
      <c r="G12" s="67"/>
      <c r="H12" s="67"/>
      <c r="I12" s="88"/>
    </row>
    <row r="13" spans="1:9">
      <c r="A13" s="87"/>
      <c r="B13" s="67"/>
      <c r="C13" s="67"/>
      <c r="D13" s="67"/>
      <c r="E13" s="67"/>
      <c r="F13" s="67"/>
      <c r="G13" s="67"/>
      <c r="H13" s="67"/>
      <c r="I13" s="88"/>
    </row>
    <row r="14" spans="1:9">
      <c r="A14" s="87"/>
      <c r="B14" s="67"/>
      <c r="C14" s="67"/>
      <c r="D14" s="67"/>
      <c r="E14" s="67"/>
      <c r="F14" s="67"/>
      <c r="G14" s="67"/>
      <c r="H14" s="67"/>
      <c r="I14" s="88"/>
    </row>
    <row r="15" spans="1:9">
      <c r="A15" s="87"/>
      <c r="B15" s="67"/>
      <c r="C15" s="67"/>
      <c r="D15" s="67"/>
      <c r="E15" s="67"/>
      <c r="F15" s="67"/>
      <c r="G15" s="67"/>
      <c r="H15" s="67"/>
      <c r="I15" s="88"/>
    </row>
    <row r="16" spans="1:9">
      <c r="A16" s="87"/>
      <c r="B16" s="67"/>
      <c r="C16" s="67"/>
      <c r="D16" s="67"/>
      <c r="E16" s="67"/>
      <c r="F16" s="67"/>
      <c r="G16" s="67"/>
      <c r="H16" s="67"/>
      <c r="I16" s="88"/>
    </row>
    <row r="17" spans="1:9">
      <c r="A17" s="87"/>
      <c r="B17" s="67"/>
      <c r="C17" s="67"/>
      <c r="D17" s="67"/>
      <c r="E17" s="67"/>
      <c r="F17" s="67"/>
      <c r="G17" s="67"/>
      <c r="H17" s="67"/>
      <c r="I17" s="88"/>
    </row>
    <row r="18" spans="1:9">
      <c r="A18" s="87"/>
      <c r="B18" s="67"/>
      <c r="C18" s="67"/>
      <c r="D18" s="67"/>
      <c r="E18" s="67"/>
      <c r="F18" s="67"/>
      <c r="G18" s="67"/>
      <c r="H18" s="67"/>
      <c r="I18" s="88"/>
    </row>
    <row r="19" spans="1:9">
      <c r="A19" s="87"/>
      <c r="B19" s="67"/>
      <c r="C19" s="67"/>
      <c r="D19" s="67"/>
      <c r="E19" s="67"/>
      <c r="F19" s="67"/>
      <c r="G19" s="67"/>
      <c r="H19" s="67"/>
      <c r="I19" s="88"/>
    </row>
    <row r="20" spans="1:9">
      <c r="A20" s="87"/>
      <c r="B20" s="67"/>
      <c r="C20" s="67"/>
      <c r="D20" s="67"/>
      <c r="E20" s="67"/>
      <c r="F20" s="67"/>
      <c r="G20" s="67"/>
      <c r="H20" s="67"/>
      <c r="I20" s="88"/>
    </row>
    <row r="21" spans="1:9">
      <c r="A21" s="87"/>
      <c r="B21" s="67"/>
      <c r="C21" s="67"/>
      <c r="D21" s="67"/>
      <c r="E21" s="67"/>
      <c r="F21" s="67"/>
      <c r="G21" s="67"/>
      <c r="H21" s="67"/>
      <c r="I21" s="88"/>
    </row>
    <row r="22" spans="1:9">
      <c r="A22" s="87"/>
      <c r="B22" s="67"/>
      <c r="C22" s="67"/>
      <c r="D22" s="67"/>
      <c r="E22" s="67"/>
      <c r="F22" s="67"/>
      <c r="G22" s="67"/>
      <c r="H22" s="67"/>
      <c r="I22" s="88"/>
    </row>
    <row r="23" spans="1:9">
      <c r="A23" s="87"/>
      <c r="B23" s="67"/>
      <c r="C23" s="67"/>
      <c r="D23" s="67"/>
      <c r="E23" s="67"/>
      <c r="F23" s="67"/>
      <c r="G23" s="67"/>
      <c r="H23" s="67"/>
      <c r="I23" s="88"/>
    </row>
    <row r="24" spans="1:9">
      <c r="A24" s="87"/>
      <c r="B24" s="67"/>
      <c r="C24" s="67"/>
      <c r="D24" s="67"/>
      <c r="E24" s="67"/>
      <c r="F24" s="67"/>
      <c r="G24" s="67"/>
      <c r="H24" s="67"/>
      <c r="I24" s="88"/>
    </row>
    <row r="25" spans="1:9">
      <c r="A25" s="87"/>
      <c r="B25" s="67"/>
      <c r="C25" s="67"/>
      <c r="D25" s="67"/>
      <c r="E25" s="67"/>
      <c r="F25" s="67"/>
      <c r="G25" s="67"/>
      <c r="H25" s="67"/>
      <c r="I25" s="88"/>
    </row>
    <row r="26" spans="1:9">
      <c r="A26" s="87"/>
      <c r="B26" s="67"/>
      <c r="C26" s="67"/>
      <c r="D26" s="67"/>
      <c r="E26" s="67"/>
      <c r="F26" s="67"/>
      <c r="G26" s="67"/>
      <c r="H26" s="67"/>
      <c r="I26" s="88"/>
    </row>
    <row r="27" spans="1:9">
      <c r="A27" s="87"/>
      <c r="B27" s="67"/>
      <c r="C27" s="67"/>
      <c r="D27" s="67"/>
      <c r="E27" s="67"/>
      <c r="F27" s="67"/>
      <c r="G27" s="67"/>
      <c r="H27" s="67"/>
      <c r="I27" s="88"/>
    </row>
    <row r="28" spans="1:9">
      <c r="A28" s="87"/>
      <c r="B28" s="67"/>
      <c r="C28" s="67"/>
      <c r="D28" s="67"/>
      <c r="E28" s="67"/>
      <c r="F28" s="67"/>
      <c r="G28" s="67"/>
      <c r="H28" s="67"/>
      <c r="I28" s="88"/>
    </row>
    <row r="29" spans="1:9">
      <c r="A29" s="87"/>
      <c r="B29" s="67"/>
      <c r="C29" s="67"/>
      <c r="D29" s="67"/>
      <c r="E29" s="67"/>
      <c r="F29" s="67"/>
      <c r="G29" s="67"/>
      <c r="H29" s="67"/>
      <c r="I29" s="88"/>
    </row>
    <row r="30" spans="1:9">
      <c r="A30" s="87"/>
      <c r="B30" s="67"/>
      <c r="C30" s="67"/>
      <c r="D30" s="67"/>
      <c r="E30" s="67"/>
      <c r="F30" s="67"/>
      <c r="G30" s="67"/>
      <c r="H30" s="67"/>
      <c r="I30" s="88"/>
    </row>
    <row r="31" spans="1:9">
      <c r="A31" s="87"/>
      <c r="B31" s="67"/>
      <c r="C31" s="67"/>
      <c r="D31" s="67"/>
      <c r="E31" s="67"/>
      <c r="F31" s="67"/>
      <c r="G31" s="67"/>
      <c r="H31" s="67"/>
      <c r="I31" s="88"/>
    </row>
    <row r="32" spans="1:9" ht="10.8" thickBot="1">
      <c r="A32" s="87"/>
      <c r="B32" s="67"/>
      <c r="C32" s="67"/>
      <c r="D32" s="67"/>
      <c r="E32" s="67"/>
      <c r="F32" s="67"/>
      <c r="G32" s="67"/>
      <c r="H32" s="67"/>
      <c r="I32" s="88"/>
    </row>
    <row r="33" spans="1:15" ht="10.8" thickTop="1">
      <c r="A33" s="89"/>
      <c r="B33" s="90"/>
      <c r="C33" s="90"/>
      <c r="D33" s="90"/>
      <c r="E33" s="90"/>
      <c r="F33" s="90"/>
      <c r="G33" s="90"/>
      <c r="H33" s="91"/>
      <c r="I33" s="88"/>
    </row>
    <row r="34" spans="1:15">
      <c r="A34" s="87"/>
      <c r="B34" s="67"/>
      <c r="C34" s="67"/>
      <c r="D34" s="67"/>
      <c r="E34" s="67"/>
      <c r="F34" s="67"/>
      <c r="G34" s="67"/>
      <c r="H34" s="92"/>
      <c r="I34" s="88"/>
    </row>
    <row r="35" spans="1:15" ht="22.8">
      <c r="A35" s="138" t="str">
        <f>IF(EXACT('Page Titre'!LANGUE_FR_ENG,"Fr"),MatchTrad!A2,MatchTrad!B2)</f>
        <v>Reporting</v>
      </c>
      <c r="B35" s="139"/>
      <c r="C35" s="139"/>
      <c r="D35" s="139"/>
      <c r="E35" s="139"/>
      <c r="F35" s="139"/>
      <c r="G35" s="139"/>
      <c r="H35" s="140"/>
      <c r="I35" s="88"/>
      <c r="O35" s="57"/>
    </row>
    <row r="36" spans="1:15">
      <c r="A36" s="87"/>
      <c r="B36" s="67"/>
      <c r="C36" s="67"/>
      <c r="D36" s="67"/>
      <c r="E36" s="67"/>
      <c r="F36" s="67"/>
      <c r="G36" s="67"/>
      <c r="H36" s="92"/>
      <c r="I36" s="88"/>
    </row>
    <row r="37" spans="1:15">
      <c r="A37" s="87"/>
      <c r="B37" s="67"/>
      <c r="C37" s="67"/>
      <c r="D37" s="67"/>
      <c r="E37" s="67"/>
      <c r="F37" s="67"/>
      <c r="G37" s="67"/>
      <c r="H37" s="92"/>
      <c r="I37" s="88"/>
    </row>
    <row r="38" spans="1:15">
      <c r="A38" s="87"/>
      <c r="B38" s="67"/>
      <c r="C38" s="67"/>
      <c r="D38" s="67"/>
      <c r="E38" s="67"/>
      <c r="F38" s="67"/>
      <c r="G38" s="67"/>
      <c r="H38" s="92"/>
      <c r="I38" s="88"/>
    </row>
    <row r="39" spans="1:15">
      <c r="A39" s="141" t="str">
        <f>IF(EXACT('Page Titre'!LANGUE_FR_ENG,"Fr"),MatchTrad!A3,MatchTrad!B3)</f>
        <v>Net Stable Funding Ratio (NSFR)</v>
      </c>
      <c r="B39" s="142"/>
      <c r="C39" s="142"/>
      <c r="D39" s="142"/>
      <c r="E39" s="142"/>
      <c r="F39" s="142"/>
      <c r="G39" s="142"/>
      <c r="H39" s="143"/>
      <c r="I39" s="88"/>
    </row>
    <row r="40" spans="1:15">
      <c r="A40" s="141"/>
      <c r="B40" s="142"/>
      <c r="C40" s="142"/>
      <c r="D40" s="142"/>
      <c r="E40" s="142"/>
      <c r="F40" s="142"/>
      <c r="G40" s="142"/>
      <c r="H40" s="143"/>
      <c r="I40" s="88"/>
    </row>
    <row r="41" spans="1:15">
      <c r="A41" s="87"/>
      <c r="B41" s="67"/>
      <c r="C41" s="67"/>
      <c r="D41" s="67"/>
      <c r="E41" s="67"/>
      <c r="F41" s="67"/>
      <c r="G41" s="67"/>
      <c r="H41" s="92"/>
      <c r="I41" s="88"/>
    </row>
    <row r="42" spans="1:15">
      <c r="A42" s="87"/>
      <c r="B42" s="67"/>
      <c r="C42" s="67"/>
      <c r="D42" s="67"/>
      <c r="E42" s="67"/>
      <c r="F42" s="67"/>
      <c r="G42" s="67"/>
      <c r="H42" s="92"/>
      <c r="I42" s="88"/>
    </row>
    <row r="43" spans="1:15" ht="16.2">
      <c r="A43" s="87"/>
      <c r="B43" s="139" t="s">
        <v>706</v>
      </c>
      <c r="C43" s="139"/>
      <c r="D43" s="139"/>
      <c r="E43" s="139"/>
      <c r="F43" s="139"/>
      <c r="G43" s="139"/>
      <c r="H43" s="92"/>
      <c r="I43" s="88"/>
    </row>
    <row r="44" spans="1:15" ht="10.8" thickBot="1">
      <c r="A44" s="93"/>
      <c r="B44" s="94"/>
      <c r="C44" s="94"/>
      <c r="D44" s="94"/>
      <c r="E44" s="94"/>
      <c r="F44" s="94"/>
      <c r="G44" s="94"/>
      <c r="H44" s="95"/>
      <c r="I44" s="88"/>
    </row>
    <row r="45" spans="1:15" ht="10.8" thickTop="1">
      <c r="A45" s="87"/>
      <c r="B45" s="67"/>
      <c r="C45" s="67"/>
      <c r="D45" s="67"/>
      <c r="E45" s="67"/>
      <c r="F45" s="67"/>
      <c r="G45" s="67"/>
      <c r="H45" s="67"/>
      <c r="I45" s="88"/>
    </row>
    <row r="46" spans="1:15">
      <c r="A46" s="87"/>
      <c r="B46" s="67"/>
      <c r="C46" s="67"/>
      <c r="D46" s="67"/>
      <c r="E46" s="67"/>
      <c r="F46" s="67"/>
      <c r="G46" s="67"/>
      <c r="H46" s="67"/>
      <c r="I46" s="88"/>
    </row>
    <row r="47" spans="1:15">
      <c r="A47" s="87"/>
      <c r="B47" s="67"/>
      <c r="C47" s="67"/>
      <c r="D47" s="67"/>
      <c r="E47" s="67"/>
      <c r="F47" s="67"/>
      <c r="G47" s="67"/>
      <c r="H47" s="67"/>
      <c r="I47" s="88"/>
    </row>
    <row r="48" spans="1:15" ht="10.8" thickBot="1">
      <c r="A48" s="96"/>
      <c r="B48" s="97"/>
      <c r="C48" s="97"/>
      <c r="D48" s="97"/>
      <c r="E48" s="97"/>
      <c r="F48" s="97"/>
      <c r="G48" s="97"/>
      <c r="H48" s="97"/>
      <c r="I48" s="98"/>
    </row>
  </sheetData>
  <sheetProtection algorithmName="SHA-512" hashValue="8sxi7yOk4+83row1zfbesZn3AVR5cLw1Hj+EQc/V0tvmw3dSNubB+D29gfoVurmoR0hQRUgPPaV5B/UqBzH7dQ==" saltValue="STczQYB4pQVceNl6lNZyOw==" spinCount="100000" sheet="1" objects="1" scenarios="1" formatColumns="0" formatRows="0" selectLockedCells="1"/>
  <mergeCells count="3">
    <mergeCell ref="A35:H35"/>
    <mergeCell ref="A39:H40"/>
    <mergeCell ref="B43:G43"/>
  </mergeCells>
  <dataValidations count="1">
    <dataValidation type="list" allowBlank="1" showInputMessage="1" showErrorMessage="1" sqref="C1" xr:uid="{00000000-0002-0000-0000-000000000000}">
      <formula1>"Fr,Eng"</formula1>
    </dataValidation>
  </dataValidations>
  <printOptions horizontalCentered="1"/>
  <pageMargins left="0" right="0" top="0.78740157480314998" bottom="0" header="0.31496062992126" footer="0.31496062992126"/>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3ADC-9D69-4E9D-8777-B4187E01ED1C}">
  <sheetPr codeName="Attestation"/>
  <dimension ref="A1:L45"/>
  <sheetViews>
    <sheetView showGridLines="0" view="pageBreakPreview" zoomScale="85" zoomScaleNormal="100" zoomScaleSheetLayoutView="85" workbookViewId="0">
      <selection activeCell="F40" sqref="F40:H40"/>
    </sheetView>
  </sheetViews>
  <sheetFormatPr baseColWidth="10" defaultColWidth="11.42578125" defaultRowHeight="13.8"/>
  <cols>
    <col min="1" max="10" width="12.7109375" style="58" customWidth="1"/>
    <col min="11" max="16384" width="11.42578125" style="58"/>
  </cols>
  <sheetData>
    <row r="1" spans="1:12">
      <c r="A1" s="55"/>
      <c r="B1" s="54"/>
      <c r="C1" s="54"/>
      <c r="D1" s="54"/>
      <c r="E1" s="54"/>
      <c r="F1" s="54"/>
      <c r="G1" s="54"/>
      <c r="H1" s="53"/>
    </row>
    <row r="2" spans="1:12">
      <c r="A2" s="51"/>
      <c r="H2" s="50"/>
    </row>
    <row r="3" spans="1:12">
      <c r="A3" s="51"/>
      <c r="H3" s="50"/>
    </row>
    <row r="4" spans="1:12">
      <c r="A4" s="51"/>
      <c r="H4" s="50"/>
    </row>
    <row r="5" spans="1:12">
      <c r="A5" s="51"/>
      <c r="G5" s="156" t="str">
        <f>IF(EXACT('Page Titre'!LANGUE_FR_ENG,"Fr"),MatchTrad!A633,MatchTrad!B633)</f>
        <v>Confidential</v>
      </c>
      <c r="H5" s="157"/>
    </row>
    <row r="6" spans="1:12" ht="32.4" customHeight="1">
      <c r="A6" s="149" t="str">
        <f>IF(EXACT('Page Titre'!LANGUE_FR_ENG,"Fr"),MatchTrad!A634,MatchTrad!B634)</f>
        <v>Liquidity Adequacy Guideline</v>
      </c>
      <c r="B6" s="150"/>
      <c r="C6" s="150"/>
      <c r="D6" s="150"/>
      <c r="E6" s="150"/>
      <c r="F6" s="150"/>
      <c r="G6" s="150"/>
      <c r="H6" s="151"/>
    </row>
    <row r="7" spans="1:12">
      <c r="A7" s="51"/>
      <c r="H7" s="50"/>
    </row>
    <row r="8" spans="1:12" ht="15.6">
      <c r="A8" s="152" t="str">
        <f>IF(EXACT('Page Titre'!LANGUE_FR_ENG,"Fr"),MatchTrad!A635,MatchTrad!B635)</f>
        <v>Net Stable Funding Ratio (NSFR)</v>
      </c>
      <c r="B8" s="153"/>
      <c r="C8" s="153"/>
      <c r="D8" s="153"/>
      <c r="E8" s="153"/>
      <c r="F8" s="153"/>
      <c r="G8" s="153"/>
      <c r="H8" s="154"/>
    </row>
    <row r="9" spans="1:12">
      <c r="A9" s="155" t="str">
        <f>IF(EXACT('Page Titre'!LANGUE_FR_ENG,"Fr"),MatchTrad!A636,MatchTrad!B636)</f>
        <v>Assurance Attestation</v>
      </c>
      <c r="B9" s="156"/>
      <c r="C9" s="156"/>
      <c r="D9" s="156"/>
      <c r="E9" s="156"/>
      <c r="F9" s="156"/>
      <c r="G9" s="156"/>
      <c r="H9" s="157"/>
    </row>
    <row r="10" spans="1:12">
      <c r="A10" s="51"/>
      <c r="H10" s="50"/>
    </row>
    <row r="11" spans="1:12">
      <c r="A11" s="52" t="str">
        <f>IF(EXACT('Page Titre'!LANGUE_FR_ENG,"Fr"),MatchTrad!A637,MatchTrad!B637)</f>
        <v>Identification</v>
      </c>
      <c r="H11" s="50"/>
    </row>
    <row r="12" spans="1:12">
      <c r="A12" s="51" t="str">
        <f>IF(EXACT('Page Titre'!LANGUE_FR_ENG,"Fr"),MatchTrad!A638,MatchTrad!B638)</f>
        <v>Financial Institution Name:</v>
      </c>
      <c r="D12" s="144"/>
      <c r="E12" s="144"/>
      <c r="F12" s="144"/>
      <c r="G12" s="144"/>
      <c r="H12" s="145"/>
      <c r="L12" s="59"/>
    </row>
    <row r="13" spans="1:12">
      <c r="A13" s="51"/>
      <c r="H13" s="50"/>
    </row>
    <row r="14" spans="1:12">
      <c r="A14" s="51" t="str">
        <f>IF(EXACT('Page Titre'!LANGUE_FR_ENG,"Fr"),MatchTrad!A639,MatchTrad!B639)</f>
        <v>Period Ending Date:</v>
      </c>
      <c r="D14" s="144"/>
      <c r="E14" s="144"/>
      <c r="F14" s="144"/>
      <c r="G14" s="144"/>
      <c r="H14" s="145"/>
    </row>
    <row r="15" spans="1:12">
      <c r="A15" s="51"/>
      <c r="H15" s="50"/>
    </row>
    <row r="16" spans="1:12">
      <c r="A16" s="52" t="str">
        <f>IF(EXACT('Page Titre'!LANGUE_FR_ENG,"Fr"),MatchTrad!A640,MatchTrad!B640)</f>
        <v>Contact person</v>
      </c>
      <c r="H16" s="50"/>
    </row>
    <row r="17" spans="1:12">
      <c r="A17" s="51" t="str">
        <f>IF(EXACT('Page Titre'!LANGUE_FR_ENG,"Fr"),MatchTrad!A641,MatchTrad!B641)</f>
        <v xml:space="preserve">Name: </v>
      </c>
      <c r="D17" s="144"/>
      <c r="E17" s="144"/>
      <c r="F17" s="144"/>
      <c r="G17" s="144"/>
      <c r="H17" s="145"/>
    </row>
    <row r="18" spans="1:12">
      <c r="A18" s="51"/>
      <c r="H18" s="50"/>
    </row>
    <row r="19" spans="1:12">
      <c r="A19" s="51" t="str">
        <f>IF(EXACT('Page Titre'!LANGUE_FR_ENG,"Fr"),MatchTrad!A642,MatchTrad!B642)</f>
        <v>Function:</v>
      </c>
      <c r="D19" s="144"/>
      <c r="E19" s="144"/>
      <c r="F19" s="144"/>
      <c r="G19" s="144"/>
      <c r="H19" s="145"/>
    </row>
    <row r="20" spans="1:12">
      <c r="A20" s="51"/>
      <c r="H20" s="50"/>
    </row>
    <row r="21" spans="1:12">
      <c r="A21" s="51" t="str">
        <f>IF(EXACT('Page Titre'!LANGUE_FR_ENG,"Fr"),MatchTrad!A643,MatchTrad!B643)</f>
        <v xml:space="preserve">Telephone: </v>
      </c>
      <c r="B21" s="144"/>
      <c r="C21" s="144"/>
      <c r="D21" s="144"/>
      <c r="F21" s="58" t="str">
        <f>IF(EXACT('Page Titre'!LANGUE_FR_ENG,"Fr"),MatchTrad!A644,MatchTrad!B644)</f>
        <v>Extension:</v>
      </c>
      <c r="G21" s="144"/>
      <c r="H21" s="145"/>
    </row>
    <row r="22" spans="1:12">
      <c r="A22" s="51"/>
      <c r="H22" s="50"/>
    </row>
    <row r="23" spans="1:12">
      <c r="A23" s="51" t="str">
        <f>IF(EXACT('Page Titre'!LANGUE_FR_ENG,"Fr"),MatchTrad!A645,MatchTrad!B645)</f>
        <v xml:space="preserve">Email: </v>
      </c>
      <c r="D23" s="144"/>
      <c r="E23" s="144"/>
      <c r="F23" s="144"/>
      <c r="G23" s="144"/>
      <c r="H23" s="145"/>
    </row>
    <row r="24" spans="1:12">
      <c r="A24" s="51"/>
      <c r="H24" s="50"/>
    </row>
    <row r="25" spans="1:12">
      <c r="A25" s="155" t="str">
        <f>IF(EXACT('Page Titre'!LANGUE_FR_ENG,"Fr"),MatchTrad!A646,MatchTrad!B646)</f>
        <v>Designated Senior Management Attestation</v>
      </c>
      <c r="B25" s="156"/>
      <c r="C25" s="156"/>
      <c r="D25" s="156"/>
      <c r="E25" s="156"/>
      <c r="F25" s="156"/>
      <c r="G25" s="156"/>
      <c r="H25" s="157"/>
    </row>
    <row r="26" spans="1:12">
      <c r="A26" s="51"/>
      <c r="H26" s="50"/>
    </row>
    <row r="27" spans="1:12" ht="58.8" customHeight="1">
      <c r="A27" s="164" t="str">
        <f>IF(EXACT('Page Titre'!LANGUE_FR_ENG,"Fr"),MatchTrad!A647,MatchTrad!B647)</f>
        <v>I hereby confirm that I have read and understand Chapters 1 and 6 of the Liquidity Adequacy Guideline and any relevant instructions issued by the Autorité des marchés financiers (the "AMF"), that the form is completed in accordance with these documents and that it is accurate and complete.</v>
      </c>
      <c r="B27" s="165"/>
      <c r="C27" s="165"/>
      <c r="D27" s="165"/>
      <c r="E27" s="165"/>
      <c r="F27" s="165"/>
      <c r="G27" s="165"/>
      <c r="H27" s="166"/>
      <c r="L27" s="60"/>
    </row>
    <row r="28" spans="1:12">
      <c r="A28" s="51"/>
      <c r="H28" s="50"/>
    </row>
    <row r="29" spans="1:12">
      <c r="A29" s="158"/>
      <c r="B29" s="159"/>
      <c r="C29" s="159"/>
      <c r="D29" s="159"/>
      <c r="F29" s="159"/>
      <c r="G29" s="159"/>
      <c r="H29" s="160"/>
    </row>
    <row r="30" spans="1:12">
      <c r="A30" s="161" t="str">
        <f>IF(EXACT('Page Titre'!LANGUE_FR_ENG,"Fr"),MatchTrad!A648,MatchTrad!B648)</f>
        <v>Name</v>
      </c>
      <c r="B30" s="162"/>
      <c r="C30" s="162"/>
      <c r="D30" s="162"/>
      <c r="F30" s="162" t="str">
        <f>IF(EXACT('Page Titre'!LANGUE_FR_ENG,"Fr"),MatchTrad!A649,MatchTrad!B649)</f>
        <v>Signature</v>
      </c>
      <c r="G30" s="162"/>
      <c r="H30" s="163"/>
    </row>
    <row r="31" spans="1:12">
      <c r="A31" s="51"/>
      <c r="H31" s="50"/>
    </row>
    <row r="32" spans="1:12">
      <c r="A32" s="155" t="str">
        <f>IF(EXACT('Page Titre'!LANGUE_FR_ENG,"Fr"),MatchTrad!A650,MatchTrad!B650)</f>
        <v>Opinion of Internal Auditor (to be signed at a minimum once every three years)</v>
      </c>
      <c r="B32" s="156"/>
      <c r="C32" s="156"/>
      <c r="D32" s="156"/>
      <c r="E32" s="156"/>
      <c r="F32" s="156"/>
      <c r="G32" s="156"/>
      <c r="H32" s="157"/>
    </row>
    <row r="33" spans="1:8">
      <c r="A33" s="119"/>
      <c r="B33" s="120"/>
      <c r="C33" s="120"/>
      <c r="D33" s="120"/>
      <c r="E33" s="120"/>
      <c r="F33" s="120"/>
      <c r="G33" s="120"/>
      <c r="H33" s="121"/>
    </row>
    <row r="34" spans="1:8" ht="70.2" customHeight="1">
      <c r="A34" s="146" t="str">
        <f>IF(EXACT('Page Titre'!LANGUE_FR_ENG,"Fr"),MatchTrad!A651,MatchTrad!B651)</f>
        <v>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B34" s="147"/>
      <c r="C34" s="147"/>
      <c r="D34" s="147"/>
      <c r="E34" s="147"/>
      <c r="F34" s="147"/>
      <c r="G34" s="147"/>
      <c r="H34" s="148"/>
    </row>
    <row r="35" spans="1:8">
      <c r="A35" s="51"/>
      <c r="H35" s="50"/>
    </row>
    <row r="36" spans="1:8">
      <c r="A36" s="51" t="str">
        <f>IF(EXACT('Page Titre'!LANGUE_FR_ENG,"Fr"),MatchTrad!A652,MatchTrad!B652)</f>
        <v>Internal Audit Date</v>
      </c>
      <c r="D36" s="144"/>
      <c r="E36" s="144"/>
      <c r="F36" s="144"/>
      <c r="G36" s="144"/>
      <c r="H36" s="145"/>
    </row>
    <row r="37" spans="1:8">
      <c r="A37" s="51"/>
      <c r="H37" s="50"/>
    </row>
    <row r="38" spans="1:8">
      <c r="A38" s="155" t="str">
        <f>IF(EXACT('Page Titre'!LANGUE_FR_ENG,"Fr"),MatchTrad!A653,MatchTrad!B653)</f>
        <v>Internal Auditor</v>
      </c>
      <c r="B38" s="156"/>
      <c r="C38" s="156"/>
      <c r="D38" s="156"/>
      <c r="E38" s="156"/>
      <c r="F38" s="156"/>
      <c r="G38" s="156"/>
      <c r="H38" s="157"/>
    </row>
    <row r="39" spans="1:8">
      <c r="A39" s="51"/>
      <c r="H39" s="50"/>
    </row>
    <row r="40" spans="1:8">
      <c r="A40" s="158"/>
      <c r="B40" s="159"/>
      <c r="C40" s="159"/>
      <c r="D40" s="159"/>
      <c r="F40" s="159"/>
      <c r="G40" s="159"/>
      <c r="H40" s="160"/>
    </row>
    <row r="41" spans="1:8">
      <c r="A41" s="161" t="str">
        <f>IF(EXACT('Page Titre'!LANGUE_FR_ENG,"Fr"),MatchTrad!A654,MatchTrad!B654)</f>
        <v>Name</v>
      </c>
      <c r="B41" s="162"/>
      <c r="C41" s="162"/>
      <c r="D41" s="162"/>
      <c r="F41" s="162" t="str">
        <f>IF(EXACT('Page Titre'!LANGUE_FR_ENG,"Fr"),MatchTrad!A655,MatchTrad!B655)</f>
        <v>Signature</v>
      </c>
      <c r="G41" s="162"/>
      <c r="H41" s="163"/>
    </row>
    <row r="42" spans="1:8">
      <c r="A42" s="51"/>
      <c r="H42" s="50"/>
    </row>
    <row r="43" spans="1:8">
      <c r="A43" s="51"/>
      <c r="H43" s="50"/>
    </row>
    <row r="44" spans="1:8" ht="29.4" customHeight="1">
      <c r="A44" s="167" t="str">
        <f>IF(EXACT('Page Titre'!LANGUE_FR_ENG,"Fr"),MatchTrad!A656,MatchTrad!B656)</f>
        <v>The financial institution's designated senior management representative must not be directly involved in preparing the NSFR form.</v>
      </c>
      <c r="B44" s="168"/>
      <c r="C44" s="168"/>
      <c r="D44" s="168"/>
      <c r="E44" s="168"/>
      <c r="F44" s="168"/>
      <c r="G44" s="168"/>
      <c r="H44" s="169"/>
    </row>
    <row r="45" spans="1:8" ht="14.4" thickBot="1">
      <c r="A45" s="49"/>
      <c r="B45" s="49"/>
      <c r="C45" s="49"/>
      <c r="D45" s="49"/>
      <c r="E45" s="49"/>
      <c r="F45" s="49"/>
      <c r="G45" s="49"/>
      <c r="H45" s="48"/>
    </row>
  </sheetData>
  <sheetProtection algorithmName="SHA-512" hashValue="SgEee4kR9Ofr7yAsdtneLF6Ne96h8bbXBfifwt4zrxoc6hWPDRQscgbNNbM3garKlBIZPxGBofMC0dAQ4g1Xlw==" saltValue="8nRJR6iZSTHolHXX7vBLHQ==" spinCount="100000" sheet="1" objects="1" scenarios="1" formatColumns="0" formatRows="0" selectLockedCells="1"/>
  <mergeCells count="26">
    <mergeCell ref="A44:H44"/>
    <mergeCell ref="A38:H38"/>
    <mergeCell ref="A40:D40"/>
    <mergeCell ref="A41:D41"/>
    <mergeCell ref="F40:H40"/>
    <mergeCell ref="F41:H41"/>
    <mergeCell ref="G5:H5"/>
    <mergeCell ref="A25:H25"/>
    <mergeCell ref="A27:H27"/>
    <mergeCell ref="G21:H21"/>
    <mergeCell ref="D23:H23"/>
    <mergeCell ref="D12:H12"/>
    <mergeCell ref="D14:H14"/>
    <mergeCell ref="D17:H17"/>
    <mergeCell ref="D19:H19"/>
    <mergeCell ref="B21:D21"/>
    <mergeCell ref="D36:H36"/>
    <mergeCell ref="A34:H34"/>
    <mergeCell ref="A6:H6"/>
    <mergeCell ref="A8:H8"/>
    <mergeCell ref="A9:H9"/>
    <mergeCell ref="A29:D29"/>
    <mergeCell ref="F29:H29"/>
    <mergeCell ref="A30:D30"/>
    <mergeCell ref="F30:H30"/>
    <mergeCell ref="A32:H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NSFR"/>
  <dimension ref="A1:Q242"/>
  <sheetViews>
    <sheetView tabSelected="1" view="pageBreakPreview" zoomScale="85" zoomScaleNormal="100" zoomScaleSheetLayoutView="85" workbookViewId="0">
      <pane xSplit="3" ySplit="9" topLeftCell="D230" activePane="bottomRight" state="frozen"/>
      <selection pane="topRight" activeCell="D1" sqref="D1"/>
      <selection pane="bottomLeft" activeCell="A10" sqref="A10"/>
      <selection pane="bottomRight" activeCell="D16" sqref="D16"/>
    </sheetView>
  </sheetViews>
  <sheetFormatPr baseColWidth="10" defaultColWidth="9.28515625" defaultRowHeight="13.2"/>
  <cols>
    <col min="1" max="1" width="2.42578125" style="10" customWidth="1"/>
    <col min="2" max="2" width="76" style="10" customWidth="1"/>
    <col min="3" max="3" width="14.28515625" style="10" customWidth="1"/>
    <col min="4" max="4" width="18.42578125" style="61" customWidth="1"/>
    <col min="5" max="5" width="21" style="61" customWidth="1"/>
    <col min="6" max="6" width="33.140625" style="61" customWidth="1"/>
    <col min="7" max="7" width="20.42578125" style="61" customWidth="1"/>
    <col min="8" max="8" width="17.7109375" style="61" customWidth="1"/>
    <col min="9" max="9" width="15.140625" style="61" customWidth="1"/>
    <col min="10" max="10" width="29.28515625" style="61" customWidth="1"/>
    <col min="11" max="11" width="14.7109375" style="61" customWidth="1"/>
    <col min="12" max="12" width="21.85546875" style="61" customWidth="1"/>
    <col min="13" max="13" width="16" style="61" customWidth="1"/>
    <col min="14" max="14" width="31.85546875" style="61" customWidth="1"/>
    <col min="15" max="15" width="16.42578125" style="61" customWidth="1"/>
    <col min="16" max="16" width="21.140625" style="61" customWidth="1"/>
    <col min="17" max="17" width="41.140625" style="10" customWidth="1"/>
    <col min="18" max="16384" width="9.28515625" style="10"/>
  </cols>
  <sheetData>
    <row r="1" spans="1:17" ht="33" customHeight="1">
      <c r="A1" s="1"/>
      <c r="B1" s="2"/>
      <c r="C1" s="2"/>
      <c r="D1" s="3"/>
      <c r="E1" s="3"/>
      <c r="F1" s="3"/>
      <c r="G1" s="3"/>
      <c r="H1" s="3"/>
      <c r="I1" s="3"/>
      <c r="J1" s="3"/>
      <c r="K1" s="3"/>
      <c r="L1" s="3"/>
      <c r="M1" s="3"/>
      <c r="N1" s="3"/>
      <c r="O1" s="3"/>
      <c r="P1" s="117"/>
    </row>
    <row r="2" spans="1:17" ht="23.25" customHeight="1">
      <c r="A2" s="197" t="str">
        <f>IF(EXACT('Page Titre'!LANGUE_FR_ENG,"Fr"),MatchTrad!A4,MatchTrad!B4)</f>
        <v>NSFR Requirements</v>
      </c>
      <c r="B2" s="198"/>
      <c r="C2" s="198"/>
      <c r="D2" s="198"/>
      <c r="E2" s="198"/>
      <c r="F2" s="198"/>
      <c r="G2" s="198"/>
      <c r="H2" s="198"/>
      <c r="I2" s="198"/>
      <c r="J2" s="198"/>
      <c r="K2" s="198"/>
      <c r="L2" s="198"/>
      <c r="M2" s="198"/>
      <c r="N2" s="198"/>
      <c r="O2" s="198"/>
      <c r="P2" s="199"/>
    </row>
    <row r="3" spans="1:17" ht="23.25" customHeight="1">
      <c r="A3" s="200" t="str">
        <f>IF(EXACT('Page Titre'!LANGUE_FR_ENG,"Fr"),MatchTrad!A5,MatchTrad!B5)</f>
        <v>(In thousands of Canadian dollars)</v>
      </c>
      <c r="B3" s="201"/>
      <c r="C3" s="201"/>
      <c r="D3" s="201"/>
      <c r="E3" s="201"/>
      <c r="F3" s="201"/>
      <c r="G3" s="201"/>
      <c r="H3" s="201"/>
      <c r="I3" s="201"/>
      <c r="J3" s="201"/>
      <c r="K3" s="201"/>
      <c r="L3" s="201"/>
      <c r="M3" s="201"/>
      <c r="N3" s="201"/>
      <c r="O3" s="201"/>
      <c r="P3" s="202"/>
    </row>
    <row r="4" spans="1:17" ht="18.600000000000001" customHeight="1">
      <c r="A4" s="124"/>
      <c r="B4" s="109" t="str">
        <f>IF(EXACT('Page Titre'!LANGUE_FR_ENG,"Fr"),MatchTrad!A6,MatchTrad!B6)</f>
        <v>Reporting date (yyyy-mm-dd)</v>
      </c>
      <c r="C4" s="215"/>
      <c r="D4" s="216"/>
      <c r="E4" s="125"/>
      <c r="F4" s="125"/>
      <c r="H4" s="118"/>
      <c r="I4" s="118"/>
      <c r="J4" s="118"/>
      <c r="K4" s="118"/>
      <c r="M4" s="212" t="str">
        <f>IF(EXACT('Page Titre'!LANGUE_FR_ENG,"Fr"),MatchTrad!A7,MatchTrad!B7)</f>
        <v>Legend</v>
      </c>
      <c r="N4" s="213"/>
      <c r="O4" s="213"/>
      <c r="P4" s="214"/>
    </row>
    <row r="5" spans="1:17" ht="23.1" customHeight="1">
      <c r="A5" s="124"/>
      <c r="B5" s="125"/>
      <c r="C5" s="125"/>
      <c r="D5" s="125"/>
      <c r="E5" s="125"/>
      <c r="F5" s="125"/>
      <c r="H5" s="125"/>
      <c r="I5" s="125"/>
      <c r="M5" s="5" t="str">
        <f>IF(EXACT('Page Titre'!LANGUE_FR_ENG,"Fr"),MatchTrad!A8,MatchTrad!B8)</f>
        <v>Blank</v>
      </c>
      <c r="N5" s="6" t="str">
        <f>IF(EXACT('Page Titre'!LANGUE_FR_ENG,"Fr"),MatchTrad!A9,MatchTrad!B9)</f>
        <v>Formula</v>
      </c>
      <c r="O5" s="7" t="str">
        <f>IF(EXACT('Page Titre'!LANGUE_FR_ENG,"Fr"),MatchTrad!A10,MatchTrad!B10)</f>
        <v>Entry
field</v>
      </c>
      <c r="P5" s="8" t="str">
        <f>IF(EXACT('Page Titre'!LANGUE_FR_ENG,"Fr"),MatchTrad!A11,MatchTrad!B11)</f>
        <v>Deferral
field</v>
      </c>
    </row>
    <row r="6" spans="1:17" ht="10.5" customHeight="1">
      <c r="A6" s="203"/>
      <c r="B6" s="204"/>
      <c r="C6" s="204"/>
      <c r="D6" s="204"/>
      <c r="E6" s="204"/>
      <c r="F6" s="204"/>
      <c r="G6" s="204"/>
      <c r="H6" s="204"/>
      <c r="I6" s="204"/>
      <c r="J6" s="204"/>
      <c r="K6" s="204"/>
      <c r="L6" s="204"/>
      <c r="M6" s="204"/>
      <c r="N6" s="204"/>
      <c r="O6" s="204"/>
      <c r="P6" s="205"/>
    </row>
    <row r="7" spans="1:17">
      <c r="A7" s="184" t="str">
        <f>IF(EXACT('Page Titre'!LANGUE_FR_ENG,"Fr"),MatchTrad!A12,MatchTrad!B12)</f>
        <v>Section 1 - Available stable funding (ASF) 
1.1 Available stable funding (ASF)</v>
      </c>
      <c r="B7" s="185"/>
      <c r="C7" s="186"/>
      <c r="D7" s="206" t="str">
        <f>IF(EXACT('Page Titre'!LANGUE_FR_ENG,"Fr"),MatchTrad!A13,MatchTrad!B13)</f>
        <v>Amount</v>
      </c>
      <c r="E7" s="207"/>
      <c r="F7" s="207"/>
      <c r="G7" s="208"/>
      <c r="H7" s="206" t="str">
        <f>IF(EXACT('Page Titre'!LANGUE_FR_ENG,"Fr"),MatchTrad!A14,MatchTrad!B14)</f>
        <v>ASF factor</v>
      </c>
      <c r="I7" s="207"/>
      <c r="J7" s="207"/>
      <c r="K7" s="208"/>
      <c r="L7" s="207" t="str">
        <f>IF(EXACT('Page Titre'!LANGUE_FR_ENG,"Fr"),MatchTrad!A15,MatchTrad!B15)</f>
        <v>Calculated ASF</v>
      </c>
      <c r="M7" s="207"/>
      <c r="N7" s="207"/>
      <c r="O7" s="207"/>
      <c r="P7" s="208"/>
    </row>
    <row r="8" spans="1:17" ht="59.25" customHeight="1">
      <c r="A8" s="187"/>
      <c r="B8" s="188"/>
      <c r="C8" s="189"/>
      <c r="D8" s="11" t="str">
        <f>IF(EXACT('Page Titre'!LANGUE_FR_ENG,"Fr"),MatchTrad!A16,MatchTrad!B16)</f>
        <v>Non-maturity</v>
      </c>
      <c r="E8" s="11" t="str">
        <f>IF(EXACT('Page Titre'!LANGUE_FR_ENG,"Fr"),MatchTrad!A17,MatchTrad!B17)</f>
        <v>&lt; 6 months</v>
      </c>
      <c r="F8" s="11" t="str">
        <f>IF(EXACT('Page Titre'!LANGUE_FR_ENG,"Fr"),MatchTrad!A18,MatchTrad!B18)</f>
        <v>&gt;= 6 months and &lt; 1 year</v>
      </c>
      <c r="G8" s="11" t="str">
        <f>IF(EXACT('Page Titre'!LANGUE_FR_ENG,"Fr"),MatchTrad!A19,MatchTrad!B19)</f>
        <v>&gt;= 1 year</v>
      </c>
      <c r="H8" s="11" t="str">
        <f>IF(EXACT('Page Titre'!LANGUE_FR_ENG,"Fr"),MatchTrad!A20,MatchTrad!B20)</f>
        <v>Non-maturity</v>
      </c>
      <c r="I8" s="11" t="str">
        <f>IF(EXACT('Page Titre'!LANGUE_FR_ENG,"Fr"),MatchTrad!A21,MatchTrad!B21)</f>
        <v>&lt; 6 months</v>
      </c>
      <c r="J8" s="11" t="str">
        <f>IF(EXACT('Page Titre'!LANGUE_FR_ENG,"Fr"),MatchTrad!A22,MatchTrad!B22)</f>
        <v>&gt;=  6 months and &lt; 1 year</v>
      </c>
      <c r="K8" s="11" t="str">
        <f>IF(EXACT('Page Titre'!LANGUE_FR_ENG,"Fr"),MatchTrad!A23,MatchTrad!B23)</f>
        <v>&gt;=  1 year</v>
      </c>
      <c r="L8" s="11" t="str">
        <f>IF(EXACT('Page Titre'!LANGUE_FR_ENG,"Fr"),MatchTrad!A24,MatchTrad!B24)</f>
        <v>Non-maturity</v>
      </c>
      <c r="M8" s="11" t="str">
        <f>IF(EXACT('Page Titre'!LANGUE_FR_ENG,"Fr"),MatchTrad!A25,MatchTrad!B25)</f>
        <v>&lt; 6 months</v>
      </c>
      <c r="N8" s="11" t="str">
        <f>IF(EXACT('Page Titre'!LANGUE_FR_ENG,"Fr"),MatchTrad!A26,MatchTrad!B26)</f>
        <v>≥ 6 months and &lt; 1 year</v>
      </c>
      <c r="O8" s="11" t="str">
        <f>IF(EXACT('Page Titre'!LANGUE_FR_ENG,"Fr"),MatchTrad!A27,MatchTrad!B27)</f>
        <v>&gt;=  1 year</v>
      </c>
      <c r="P8" s="11" t="str">
        <f>IF(EXACT('Page Titre'!LANGUE_FR_ENG,"Fr"),MatchTrad!A28,MatchTrad!B28)</f>
        <v>Total ASF</v>
      </c>
    </row>
    <row r="9" spans="1:17">
      <c r="A9" s="209"/>
      <c r="B9" s="210"/>
      <c r="C9" s="211"/>
      <c r="D9" s="69" t="s">
        <v>215</v>
      </c>
      <c r="E9" s="12" t="s">
        <v>216</v>
      </c>
      <c r="F9" s="12" t="s">
        <v>217</v>
      </c>
      <c r="G9" s="69" t="s">
        <v>218</v>
      </c>
      <c r="H9" s="69" t="s">
        <v>219</v>
      </c>
      <c r="I9" s="12" t="s">
        <v>220</v>
      </c>
      <c r="J9" s="12" t="s">
        <v>221</v>
      </c>
      <c r="K9" s="69" t="s">
        <v>222</v>
      </c>
      <c r="L9" s="69" t="s">
        <v>223</v>
      </c>
      <c r="M9" s="12" t="s">
        <v>224</v>
      </c>
      <c r="N9" s="12" t="s">
        <v>225</v>
      </c>
      <c r="O9" s="69" t="s">
        <v>226</v>
      </c>
      <c r="P9" s="69" t="s">
        <v>227</v>
      </c>
    </row>
    <row r="10" spans="1:17" ht="57.6" customHeight="1">
      <c r="A10" s="9"/>
      <c r="B10" s="101" t="str">
        <f>IF(EXACT('Page Titre'!LANGUE_FR_ENG,"Fr"),MatchTrad!A29,MatchTrad!B29)</f>
        <v>Tier 1 and Tier 2 capital (Basel III 2022), before the application of capital deductions and excluding the proportion of Tier 2 instruments with residual maturity of less than one year</v>
      </c>
      <c r="C10" s="72">
        <v>1010</v>
      </c>
      <c r="D10" s="113"/>
      <c r="E10" s="13"/>
      <c r="F10" s="13"/>
      <c r="G10" s="113"/>
      <c r="H10" s="127">
        <v>1</v>
      </c>
      <c r="I10" s="74"/>
      <c r="J10" s="74"/>
      <c r="K10" s="112">
        <v>1</v>
      </c>
      <c r="L10" s="77" t="str">
        <f>IF(AND(ISNUMBER(D10),ISNUMBER(H10)),D10*H10,"")</f>
        <v/>
      </c>
      <c r="M10" s="13"/>
      <c r="N10" s="13"/>
      <c r="O10" s="78" t="str">
        <f t="shared" ref="O10:O11" si="0">IF(AND(ISNUMBER(G10),ISNUMBER(K10)),G10*K10,"")</f>
        <v/>
      </c>
      <c r="P10" s="77" t="str">
        <f>IF(AND(ISNUMBER(L10),ISNUMBER(O10)),L10+O10,"")</f>
        <v/>
      </c>
      <c r="Q10" s="62"/>
    </row>
    <row r="11" spans="1:17" ht="26.4">
      <c r="A11" s="9"/>
      <c r="B11" s="39" t="str">
        <f>IF(EXACT('Page Titre'!LANGUE_FR_ENG,"Fr"),MatchTrad!A30,MatchTrad!B30)</f>
        <v>Capital instruments not included above with an effective residual maturity of one year or more</v>
      </c>
      <c r="C11" s="68">
        <f>C10+10</f>
        <v>1020</v>
      </c>
      <c r="D11" s="113"/>
      <c r="E11" s="13"/>
      <c r="F11" s="13"/>
      <c r="G11" s="113"/>
      <c r="H11" s="127">
        <v>1</v>
      </c>
      <c r="I11" s="74"/>
      <c r="J11" s="74"/>
      <c r="K11" s="112">
        <v>1</v>
      </c>
      <c r="L11" s="77" t="str">
        <f>IF(AND(ISNUMBER(D11),ISNUMBER(H11)),D11*H11,"")</f>
        <v/>
      </c>
      <c r="M11" s="13"/>
      <c r="N11" s="13"/>
      <c r="O11" s="78" t="str">
        <f t="shared" si="0"/>
        <v/>
      </c>
      <c r="P11" s="77" t="str">
        <f>O11</f>
        <v/>
      </c>
      <c r="Q11" s="62"/>
    </row>
    <row r="12" spans="1:17" ht="26.4">
      <c r="A12" s="9"/>
      <c r="B12" s="39" t="str">
        <f>IF(EXACT('Page Titre'!LANGUE_FR_ENG,"Fr"),MatchTrad!A31,MatchTrad!B31)</f>
        <v>"Stable" (as defined in the LCR) demand and/or term deposits from retail and small business customers</v>
      </c>
      <c r="C12" s="68">
        <f t="shared" ref="C12:C41" si="1">C11+10</f>
        <v>1030</v>
      </c>
      <c r="D12" s="114"/>
      <c r="E12" s="114"/>
      <c r="F12" s="114"/>
      <c r="G12" s="113"/>
      <c r="H12" s="128">
        <v>0.95</v>
      </c>
      <c r="I12" s="76">
        <v>0.95</v>
      </c>
      <c r="J12" s="76">
        <v>0.95</v>
      </c>
      <c r="K12" s="76">
        <v>1</v>
      </c>
      <c r="L12" s="79" t="str">
        <f>IF(AND(ISNUMBER(D12),ISNUMBER(H12)),D12*H12,"")</f>
        <v/>
      </c>
      <c r="M12" s="79" t="str">
        <f>IF(AND(ISNUMBER(E12),ISNUMBER(I12)),E12*I12,"")</f>
        <v/>
      </c>
      <c r="N12" s="79" t="str">
        <f>IF(AND(ISNUMBER(F12),ISNUMBER(J12)),F12*J12,"")</f>
        <v/>
      </c>
      <c r="O12" s="79" t="str">
        <f>IF(AND(ISNUMBER(G12),ISNUMBER(K12)),G12*K12,"")</f>
        <v/>
      </c>
      <c r="P12" s="80" t="str">
        <f>IF(AND(ISNUMBER(L12),ISNUMBER(M12),ISNUMBER(N12),ISNUMBER(O12)),SUM(L12:O12),"")</f>
        <v/>
      </c>
      <c r="Q12" s="62"/>
    </row>
    <row r="13" spans="1:17" ht="26.4">
      <c r="A13" s="9"/>
      <c r="B13" s="39" t="str">
        <f>IF(EXACT('Page Titre'!LANGUE_FR_ENG,"Fr"),MatchTrad!A32,MatchTrad!B32)</f>
        <v>"Less stable" (as defined in the LCR) demand and/or term deposits from retail and small business customers; of which:</v>
      </c>
      <c r="C13" s="68">
        <f t="shared" si="1"/>
        <v>1040</v>
      </c>
      <c r="D13" s="78">
        <f>SUM(D14:D19,D21:D22)</f>
        <v>0</v>
      </c>
      <c r="E13" s="78">
        <f>SUM(E14:E17,E20,E22)</f>
        <v>0</v>
      </c>
      <c r="F13" s="78">
        <f>SUM(F14:F17,F22)</f>
        <v>0</v>
      </c>
      <c r="G13" s="77">
        <f>SUM(G14:G17,G22)</f>
        <v>0</v>
      </c>
      <c r="H13" s="74"/>
      <c r="I13" s="74"/>
      <c r="J13" s="74"/>
      <c r="K13" s="74"/>
      <c r="L13" s="13"/>
      <c r="M13" s="13"/>
      <c r="N13" s="13"/>
      <c r="O13" s="13"/>
      <c r="P13" s="13"/>
      <c r="Q13" s="62"/>
    </row>
    <row r="14" spans="1:17" ht="24" customHeight="1">
      <c r="A14" s="9"/>
      <c r="B14" s="40" t="str">
        <f>IF(EXACT('Page Titre'!LANGUE_FR_ENG,"Fr"),MatchTrad!A33,MatchTrad!B33)</f>
        <v>Insured - no established relationship, account not transactional</v>
      </c>
      <c r="C14" s="68">
        <f t="shared" si="1"/>
        <v>1050</v>
      </c>
      <c r="D14" s="114"/>
      <c r="E14" s="114"/>
      <c r="F14" s="114"/>
      <c r="G14" s="113"/>
      <c r="H14" s="129">
        <v>0.9</v>
      </c>
      <c r="I14" s="112">
        <v>0.9</v>
      </c>
      <c r="J14" s="112">
        <v>0.9</v>
      </c>
      <c r="K14" s="112">
        <v>1</v>
      </c>
      <c r="L14" s="78" t="str">
        <f t="shared" ref="L14:L17" si="2">IF(AND(ISNUMBER(D14),ISNUMBER(H14)),D14*H14,"")</f>
        <v/>
      </c>
      <c r="M14" s="78" t="str">
        <f t="shared" ref="M14:M17" si="3">IF(AND(ISNUMBER(E14),ISNUMBER(I14)),E14*I14,"")</f>
        <v/>
      </c>
      <c r="N14" s="78" t="str">
        <f t="shared" ref="N14:N17" si="4">IF(AND(ISNUMBER(F14),ISNUMBER(J14)),F14*J14,"")</f>
        <v/>
      </c>
      <c r="O14" s="78" t="str">
        <f t="shared" ref="O14:O17" si="5">IF(AND(ISNUMBER(G14),ISNUMBER(K14)),G14*K14,"")</f>
        <v/>
      </c>
      <c r="P14" s="77" t="str">
        <f t="shared" ref="P14:P16" si="6">IF(AND(ISNUMBER(L14),ISNUMBER(M14),ISNUMBER(N14),ISNUMBER(O14)),SUM(L14:O14),"")</f>
        <v/>
      </c>
      <c r="Q14" s="62"/>
    </row>
    <row r="15" spans="1:17" ht="26.4">
      <c r="A15" s="9"/>
      <c r="B15" s="40" t="str">
        <f>IF(EXACT('Page Titre'!LANGUE_FR_ENG,"Fr"),MatchTrad!A34,MatchTrad!B34)</f>
        <v>Insured - deposits received from funds or trusts controlled by retail customer</v>
      </c>
      <c r="C15" s="68">
        <f t="shared" si="1"/>
        <v>1060</v>
      </c>
      <c r="D15" s="114"/>
      <c r="E15" s="114"/>
      <c r="F15" s="114"/>
      <c r="G15" s="113"/>
      <c r="H15" s="129">
        <v>0.9</v>
      </c>
      <c r="I15" s="112">
        <v>0.9</v>
      </c>
      <c r="J15" s="112">
        <v>0.9</v>
      </c>
      <c r="K15" s="112">
        <v>1</v>
      </c>
      <c r="L15" s="78" t="str">
        <f t="shared" si="2"/>
        <v/>
      </c>
      <c r="M15" s="78" t="str">
        <f t="shared" si="3"/>
        <v/>
      </c>
      <c r="N15" s="78" t="str">
        <f t="shared" si="4"/>
        <v/>
      </c>
      <c r="O15" s="78" t="str">
        <f t="shared" si="5"/>
        <v/>
      </c>
      <c r="P15" s="77" t="str">
        <f t="shared" si="6"/>
        <v/>
      </c>
      <c r="Q15" s="62"/>
    </row>
    <row r="16" spans="1:17" ht="34.200000000000003" customHeight="1">
      <c r="A16" s="9"/>
      <c r="B16" s="40" t="str">
        <f>IF(EXACT('Page Titre'!LANGUE_FR_ENG,"Fr"),MatchTrad!A35,MatchTrad!B35)</f>
        <v>Deposits sourced in home jurisdiction but denominated in foreign currency</v>
      </c>
      <c r="C16" s="68">
        <f t="shared" si="1"/>
        <v>1070</v>
      </c>
      <c r="D16" s="114"/>
      <c r="E16" s="114"/>
      <c r="F16" s="114"/>
      <c r="G16" s="113"/>
      <c r="H16" s="129">
        <v>0.9</v>
      </c>
      <c r="I16" s="112">
        <v>0.9</v>
      </c>
      <c r="J16" s="112">
        <v>0.9</v>
      </c>
      <c r="K16" s="112">
        <v>1</v>
      </c>
      <c r="L16" s="78" t="str">
        <f t="shared" si="2"/>
        <v/>
      </c>
      <c r="M16" s="78" t="str">
        <f t="shared" si="3"/>
        <v/>
      </c>
      <c r="N16" s="78" t="str">
        <f t="shared" si="4"/>
        <v/>
      </c>
      <c r="O16" s="78" t="str">
        <f t="shared" si="5"/>
        <v/>
      </c>
      <c r="P16" s="77" t="str">
        <f t="shared" si="6"/>
        <v/>
      </c>
      <c r="Q16" s="62"/>
    </row>
    <row r="17" spans="1:17" ht="22.8" customHeight="1">
      <c r="A17" s="9"/>
      <c r="B17" s="40" t="str">
        <f>IF(EXACT('Page Titre'!LANGUE_FR_ENG,"Fr"),MatchTrad!A36,MatchTrad!B36)</f>
        <v>Uninsured deposits</v>
      </c>
      <c r="C17" s="68">
        <f t="shared" si="1"/>
        <v>1080</v>
      </c>
      <c r="D17" s="114"/>
      <c r="E17" s="115"/>
      <c r="F17" s="115"/>
      <c r="G17" s="116"/>
      <c r="H17" s="129">
        <v>0.9</v>
      </c>
      <c r="I17" s="76">
        <v>0.9</v>
      </c>
      <c r="J17" s="76">
        <v>0.9</v>
      </c>
      <c r="K17" s="76">
        <v>1</v>
      </c>
      <c r="L17" s="78" t="str">
        <f t="shared" si="2"/>
        <v/>
      </c>
      <c r="M17" s="79" t="str">
        <f t="shared" si="3"/>
        <v/>
      </c>
      <c r="N17" s="79" t="str">
        <f t="shared" si="4"/>
        <v/>
      </c>
      <c r="O17" s="79" t="str">
        <f t="shared" si="5"/>
        <v/>
      </c>
      <c r="P17" s="77" t="str">
        <f>IF(AND(ISNUMBER(L17),ISNUMBER(M17),ISNUMBER(N17),ISNUMBER(O17)),SUM(L17:O17),"")</f>
        <v/>
      </c>
      <c r="Q17" s="62"/>
    </row>
    <row r="18" spans="1:17" ht="46.2" customHeight="1">
      <c r="A18" s="9"/>
      <c r="B18" s="40" t="str">
        <f>IF(EXACT('Page Titre'!LANGUE_FR_ENG,"Fr"),MatchTrad!A37,MatchTrad!B37)</f>
        <v>Rate sensitive deposits directly managed by the client - established relationship or deposit in a transactional account</v>
      </c>
      <c r="C18" s="68">
        <f t="shared" si="1"/>
        <v>1090</v>
      </c>
      <c r="D18" s="113"/>
      <c r="E18" s="13"/>
      <c r="F18" s="13"/>
      <c r="G18" s="13"/>
      <c r="H18" s="111">
        <v>0.9</v>
      </c>
      <c r="I18" s="74"/>
      <c r="J18" s="74"/>
      <c r="K18" s="74"/>
      <c r="L18" s="77" t="str">
        <f>IF(AND(ISNUMBER(D18),ISNUMBER(H18)),D18*H18,"")</f>
        <v/>
      </c>
      <c r="M18" s="13"/>
      <c r="N18" s="13"/>
      <c r="O18" s="13"/>
      <c r="P18" s="77" t="str">
        <f>IF(ISNUMBER(L18),L18,"")</f>
        <v/>
      </c>
      <c r="Q18" s="62"/>
    </row>
    <row r="19" spans="1:17" ht="45" customHeight="1">
      <c r="A19" s="9"/>
      <c r="B19" s="40" t="str">
        <f>IF(EXACT('Page Titre'!LANGUE_FR_ENG,"Fr"),MatchTrad!A38,MatchTrad!B38)</f>
        <v>Rate sensitive deposits directly managed by the client - no established relationship and not in a transactional account</v>
      </c>
      <c r="C19" s="68">
        <f t="shared" si="1"/>
        <v>1100</v>
      </c>
      <c r="D19" s="116"/>
      <c r="E19" s="13"/>
      <c r="F19" s="13"/>
      <c r="G19" s="13"/>
      <c r="H19" s="75">
        <v>0.8</v>
      </c>
      <c r="I19" s="74"/>
      <c r="J19" s="74"/>
      <c r="K19" s="74"/>
      <c r="L19" s="80" t="str">
        <f>IF(AND(ISNUMBER(D19),ISNUMBER(H19)),D19*H19,"")</f>
        <v/>
      </c>
      <c r="M19" s="13"/>
      <c r="N19" s="13"/>
      <c r="O19" s="13"/>
      <c r="P19" s="77" t="str">
        <f>IF(ISNUMBER(L19),L19,"")</f>
        <v/>
      </c>
      <c r="Q19" s="62"/>
    </row>
    <row r="20" spans="1:17" ht="26.4">
      <c r="A20" s="9"/>
      <c r="B20" s="40" t="str">
        <f>IF(EXACT('Page Titre'!LANGUE_FR_ENG,"Fr"),MatchTrad!A39,MatchTrad!B39)</f>
        <v>Term deposits managed by an unaffiliated third-party - cashable or maturing in the next 30 days</v>
      </c>
      <c r="C20" s="11">
        <f t="shared" si="1"/>
        <v>1110</v>
      </c>
      <c r="D20" s="13"/>
      <c r="E20" s="116"/>
      <c r="F20" s="13"/>
      <c r="G20" s="13"/>
      <c r="H20" s="74"/>
      <c r="I20" s="75">
        <v>0.7</v>
      </c>
      <c r="J20" s="74"/>
      <c r="K20" s="74"/>
      <c r="L20" s="13"/>
      <c r="M20" s="80" t="str">
        <f>IF(AND(ISNUMBER(E20),ISNUMBER(I20)),E20*I20,"")</f>
        <v/>
      </c>
      <c r="N20" s="13"/>
      <c r="O20" s="13"/>
      <c r="P20" s="77" t="str">
        <f>IF(ISNUMBER(M20),M20,"")</f>
        <v/>
      </c>
      <c r="Q20" s="62"/>
    </row>
    <row r="21" spans="1:17">
      <c r="A21" s="9"/>
      <c r="B21" s="40" t="str">
        <f>IF(EXACT('Page Titre'!LANGUE_FR_ENG,"Fr"),MatchTrad!A40,MatchTrad!B40)</f>
        <v>Demand deposits managed by unaffiliated third-party</v>
      </c>
      <c r="C21" s="70">
        <f t="shared" si="1"/>
        <v>1120</v>
      </c>
      <c r="D21" s="113"/>
      <c r="E21" s="13"/>
      <c r="F21" s="13"/>
      <c r="G21" s="13"/>
      <c r="H21" s="75">
        <v>0.6</v>
      </c>
      <c r="I21" s="74"/>
      <c r="J21" s="74"/>
      <c r="K21" s="74"/>
      <c r="L21" s="77" t="str">
        <f>IF(AND(ISNUMBER(D21),ISNUMBER(H21)),D21*H21,"")</f>
        <v/>
      </c>
      <c r="M21" s="13"/>
      <c r="N21" s="13"/>
      <c r="O21" s="13"/>
      <c r="P21" s="77" t="str">
        <f>IF(ISNUMBER(L21),L21,"")</f>
        <v/>
      </c>
      <c r="Q21" s="62"/>
    </row>
    <row r="22" spans="1:17">
      <c r="A22" s="9"/>
      <c r="B22" s="40" t="str">
        <f>IF(EXACT('Page Titre'!LANGUE_FR_ENG,"Fr"),MatchTrad!A41,MatchTrad!B41)</f>
        <v>Deposits subject to host jurisdiction requirements</v>
      </c>
      <c r="C22" s="70">
        <f t="shared" si="1"/>
        <v>1130</v>
      </c>
      <c r="D22" s="114"/>
      <c r="E22" s="114"/>
      <c r="F22" s="114"/>
      <c r="G22" s="113"/>
      <c r="H22" s="74"/>
      <c r="I22" s="74"/>
      <c r="J22" s="74"/>
      <c r="K22" s="74"/>
      <c r="L22" s="115"/>
      <c r="M22" s="115"/>
      <c r="N22" s="115"/>
      <c r="O22" s="115"/>
      <c r="P22" s="80" t="str">
        <f>IF(AND(ISNUMBER(L22),ISNUMBER(M22),ISNUMBER(N22),ISNUMBER(O22)),SUM(L22:O22),"")</f>
        <v/>
      </c>
      <c r="Q22" s="62"/>
    </row>
    <row r="23" spans="1:17" ht="30" customHeight="1">
      <c r="A23" s="9"/>
      <c r="B23" s="42" t="str">
        <f>IF(EXACT('Page Titre'!LANGUE_FR_ENG,"Fr"),MatchTrad!A42,MatchTrad!B42)</f>
        <v>Unsecured funding from non-financial corporates</v>
      </c>
      <c r="C23" s="68">
        <f t="shared" si="1"/>
        <v>1140</v>
      </c>
      <c r="D23" s="114"/>
      <c r="E23" s="114"/>
      <c r="F23" s="114"/>
      <c r="G23" s="113"/>
      <c r="H23" s="74"/>
      <c r="I23" s="74"/>
      <c r="J23" s="74"/>
      <c r="K23" s="74"/>
      <c r="L23" s="13"/>
      <c r="M23" s="13"/>
      <c r="N23" s="13"/>
      <c r="O23" s="13"/>
      <c r="P23" s="14"/>
      <c r="Q23" s="62"/>
    </row>
    <row r="24" spans="1:17">
      <c r="A24" s="9"/>
      <c r="B24" s="40" t="str">
        <f>IF(EXACT('Page Titre'!LANGUE_FR_ENG,"Fr"),MatchTrad!A43,MatchTrad!B43)</f>
        <v>Of which is an operational deposit (as defined in the LCR)</v>
      </c>
      <c r="C24" s="68">
        <f t="shared" si="1"/>
        <v>1150</v>
      </c>
      <c r="D24" s="114"/>
      <c r="E24" s="114"/>
      <c r="F24" s="114"/>
      <c r="G24" s="113"/>
      <c r="H24" s="129">
        <v>0.5</v>
      </c>
      <c r="I24" s="112">
        <v>0.5</v>
      </c>
      <c r="J24" s="112">
        <v>0.5</v>
      </c>
      <c r="K24" s="112">
        <v>1</v>
      </c>
      <c r="L24" s="78" t="str">
        <f t="shared" ref="L24:M26" si="7">IF(AND(ISNUMBER(D24),ISNUMBER(H24)),D24*H24,"")</f>
        <v/>
      </c>
      <c r="M24" s="78" t="str">
        <f t="shared" si="7"/>
        <v/>
      </c>
      <c r="N24" s="78" t="str">
        <f t="shared" ref="N24:N26" si="8">IF(AND(ISNUMBER(F24),ISNUMBER(J24)),F24*J24,"")</f>
        <v/>
      </c>
      <c r="O24" s="78" t="str">
        <f t="shared" ref="O24:O26" si="9">IF(AND(ISNUMBER(G24),ISNUMBER(K24)),G24*K24,"")</f>
        <v/>
      </c>
      <c r="P24" s="77" t="str">
        <f t="shared" ref="P24:P25" si="10">IF(AND(ISNUMBER(L24),ISNUMBER(M24),ISNUMBER(N24),ISNUMBER(O24)),SUM(L24:O24),"")</f>
        <v/>
      </c>
      <c r="Q24" s="62"/>
    </row>
    <row r="25" spans="1:17">
      <c r="A25" s="9"/>
      <c r="B25" s="40" t="str">
        <f>IF(EXACT('Page Titre'!LANGUE_FR_ENG,"Fr"),MatchTrad!A44,MatchTrad!B44)</f>
        <v>Of which is a non-operational deposit (as defined in the LCR)</v>
      </c>
      <c r="C25" s="68">
        <f t="shared" si="1"/>
        <v>1160</v>
      </c>
      <c r="D25" s="114"/>
      <c r="E25" s="114"/>
      <c r="F25" s="114"/>
      <c r="G25" s="113"/>
      <c r="H25" s="129">
        <v>0.5</v>
      </c>
      <c r="I25" s="112">
        <v>0.5</v>
      </c>
      <c r="J25" s="112">
        <v>0.5</v>
      </c>
      <c r="K25" s="112">
        <v>1</v>
      </c>
      <c r="L25" s="78" t="str">
        <f t="shared" si="7"/>
        <v/>
      </c>
      <c r="M25" s="78" t="str">
        <f t="shared" si="7"/>
        <v/>
      </c>
      <c r="N25" s="78" t="str">
        <f t="shared" si="8"/>
        <v/>
      </c>
      <c r="O25" s="78" t="str">
        <f t="shared" si="9"/>
        <v/>
      </c>
      <c r="P25" s="77" t="str">
        <f t="shared" si="10"/>
        <v/>
      </c>
      <c r="Q25" s="62"/>
    </row>
    <row r="26" spans="1:17">
      <c r="A26" s="9"/>
      <c r="B26" s="40" t="str">
        <f>IF(EXACT('Page Titre'!LANGUE_FR_ENG,"Fr"),MatchTrad!A45,MatchTrad!B45)</f>
        <v>Of which is non-deposit unsecured funding</v>
      </c>
      <c r="C26" s="68">
        <f t="shared" si="1"/>
        <v>1170</v>
      </c>
      <c r="D26" s="114"/>
      <c r="E26" s="114"/>
      <c r="F26" s="114"/>
      <c r="G26" s="113"/>
      <c r="H26" s="128">
        <v>0.5</v>
      </c>
      <c r="I26" s="76">
        <v>0.5</v>
      </c>
      <c r="J26" s="76">
        <v>0.5</v>
      </c>
      <c r="K26" s="76">
        <v>1</v>
      </c>
      <c r="L26" s="79" t="str">
        <f t="shared" si="7"/>
        <v/>
      </c>
      <c r="M26" s="79" t="str">
        <f t="shared" si="7"/>
        <v/>
      </c>
      <c r="N26" s="79" t="str">
        <f t="shared" si="8"/>
        <v/>
      </c>
      <c r="O26" s="79" t="str">
        <f t="shared" si="9"/>
        <v/>
      </c>
      <c r="P26" s="80" t="str">
        <f>IF(AND(ISNUMBER(L26),ISNUMBER(M26),ISNUMBER(N26),ISNUMBER(O26)),SUM(L26:O26),"")</f>
        <v/>
      </c>
      <c r="Q26" s="62"/>
    </row>
    <row r="27" spans="1:17">
      <c r="A27" s="9"/>
      <c r="B27" s="43" t="str">
        <f>IF(EXACT('Page Titre'!LANGUE_FR_ENG,"Fr"),MatchTrad!A46,MatchTrad!B46)</f>
        <v>Unsecured funding from central banks</v>
      </c>
      <c r="C27" s="68">
        <f t="shared" si="1"/>
        <v>1180</v>
      </c>
      <c r="D27" s="114"/>
      <c r="E27" s="114"/>
      <c r="F27" s="114"/>
      <c r="G27" s="113"/>
      <c r="H27" s="74"/>
      <c r="I27" s="74"/>
      <c r="J27" s="74"/>
      <c r="K27" s="74"/>
      <c r="L27" s="13"/>
      <c r="M27" s="13"/>
      <c r="N27" s="13"/>
      <c r="O27" s="13"/>
      <c r="P27" s="14"/>
      <c r="Q27" s="62"/>
    </row>
    <row r="28" spans="1:17">
      <c r="A28" s="9"/>
      <c r="B28" s="40" t="str">
        <f>IF(EXACT('Page Titre'!LANGUE_FR_ENG,"Fr"),MatchTrad!A47,MatchTrad!B47)</f>
        <v>Of which is an operational deposit (as defined in the LCR)</v>
      </c>
      <c r="C28" s="68">
        <f t="shared" si="1"/>
        <v>1190</v>
      </c>
      <c r="D28" s="114"/>
      <c r="E28" s="114"/>
      <c r="F28" s="114"/>
      <c r="G28" s="113"/>
      <c r="H28" s="129">
        <v>0.5</v>
      </c>
      <c r="I28" s="112">
        <v>0.5</v>
      </c>
      <c r="J28" s="112">
        <v>0.5</v>
      </c>
      <c r="K28" s="112">
        <v>1</v>
      </c>
      <c r="L28" s="78" t="str">
        <f t="shared" ref="L28:M30" si="11">IF(AND(ISNUMBER(D28),ISNUMBER(H28)),D28*H28,"")</f>
        <v/>
      </c>
      <c r="M28" s="78" t="str">
        <f t="shared" si="11"/>
        <v/>
      </c>
      <c r="N28" s="78" t="str">
        <f t="shared" ref="N28:N30" si="12">IF(AND(ISNUMBER(F28),ISNUMBER(J28)),F28*J28,"")</f>
        <v/>
      </c>
      <c r="O28" s="78" t="str">
        <f t="shared" ref="O28:O30" si="13">IF(AND(ISNUMBER(G28),ISNUMBER(K28)),G28*K28,"")</f>
        <v/>
      </c>
      <c r="P28" s="77" t="str">
        <f t="shared" ref="P28:P30" si="14">IF(AND(ISNUMBER(L28),ISNUMBER(M28),ISNUMBER(N28),ISNUMBER(O28)),SUM(L28:O28),"")</f>
        <v/>
      </c>
      <c r="Q28" s="63"/>
    </row>
    <row r="29" spans="1:17">
      <c r="A29" s="9"/>
      <c r="B29" s="40" t="str">
        <f>IF(EXACT('Page Titre'!LANGUE_FR_ENG,"Fr"),MatchTrad!A48,MatchTrad!B48)</f>
        <v>Of which is a non-operational deposit (as defined in the LCR)</v>
      </c>
      <c r="C29" s="68">
        <f t="shared" si="1"/>
        <v>1200</v>
      </c>
      <c r="D29" s="114"/>
      <c r="E29" s="114"/>
      <c r="F29" s="114"/>
      <c r="G29" s="113"/>
      <c r="H29" s="129">
        <v>0</v>
      </c>
      <c r="I29" s="112">
        <v>0</v>
      </c>
      <c r="J29" s="112">
        <v>0.5</v>
      </c>
      <c r="K29" s="112">
        <v>1</v>
      </c>
      <c r="L29" s="78" t="str">
        <f t="shared" si="11"/>
        <v/>
      </c>
      <c r="M29" s="78" t="str">
        <f t="shared" si="11"/>
        <v/>
      </c>
      <c r="N29" s="78" t="str">
        <f t="shared" si="12"/>
        <v/>
      </c>
      <c r="O29" s="78" t="str">
        <f t="shared" si="13"/>
        <v/>
      </c>
      <c r="P29" s="77" t="str">
        <f t="shared" si="14"/>
        <v/>
      </c>
      <c r="Q29" s="62"/>
    </row>
    <row r="30" spans="1:17">
      <c r="A30" s="9"/>
      <c r="B30" s="40" t="str">
        <f>IF(EXACT('Page Titre'!LANGUE_FR_ENG,"Fr"),MatchTrad!A49,MatchTrad!B49)</f>
        <v>Of which is non-deposit unsecured funding</v>
      </c>
      <c r="C30" s="68">
        <f t="shared" si="1"/>
        <v>1210</v>
      </c>
      <c r="D30" s="114"/>
      <c r="E30" s="114"/>
      <c r="F30" s="114"/>
      <c r="G30" s="113"/>
      <c r="H30" s="128">
        <v>0</v>
      </c>
      <c r="I30" s="76">
        <v>0</v>
      </c>
      <c r="J30" s="76">
        <v>0.5</v>
      </c>
      <c r="K30" s="76">
        <v>1</v>
      </c>
      <c r="L30" s="79" t="str">
        <f t="shared" si="11"/>
        <v/>
      </c>
      <c r="M30" s="79" t="str">
        <f t="shared" si="11"/>
        <v/>
      </c>
      <c r="N30" s="79" t="str">
        <f t="shared" si="12"/>
        <v/>
      </c>
      <c r="O30" s="79" t="str">
        <f t="shared" si="13"/>
        <v/>
      </c>
      <c r="P30" s="80" t="str">
        <f t="shared" si="14"/>
        <v/>
      </c>
      <c r="Q30" s="62"/>
    </row>
    <row r="31" spans="1:17">
      <c r="A31" s="9"/>
      <c r="B31" s="43" t="str">
        <f>IF(EXACT('Page Titre'!LANGUE_FR_ENG,"Fr"),MatchTrad!A50,MatchTrad!B50)</f>
        <v>Unsecured funding from sovereigns/PSEs/MDBs/NDBs</v>
      </c>
      <c r="C31" s="68">
        <f t="shared" si="1"/>
        <v>1220</v>
      </c>
      <c r="D31" s="114"/>
      <c r="E31" s="114"/>
      <c r="F31" s="114"/>
      <c r="G31" s="113"/>
      <c r="H31" s="74"/>
      <c r="I31" s="74"/>
      <c r="J31" s="74"/>
      <c r="K31" s="74"/>
      <c r="L31" s="13"/>
      <c r="M31" s="13"/>
      <c r="N31" s="13"/>
      <c r="O31" s="13"/>
      <c r="P31" s="14"/>
      <c r="Q31" s="62"/>
    </row>
    <row r="32" spans="1:17">
      <c r="A32" s="9"/>
      <c r="B32" s="40" t="str">
        <f>IF(EXACT('Page Titre'!LANGUE_FR_ENG,"Fr"),MatchTrad!A51,MatchTrad!B51)</f>
        <v>Of which is an operational deposit (as defined in the LCR)</v>
      </c>
      <c r="C32" s="68">
        <f t="shared" si="1"/>
        <v>1230</v>
      </c>
      <c r="D32" s="114"/>
      <c r="E32" s="114"/>
      <c r="F32" s="114"/>
      <c r="G32" s="113"/>
      <c r="H32" s="129">
        <v>0.5</v>
      </c>
      <c r="I32" s="112">
        <v>0.5</v>
      </c>
      <c r="J32" s="112">
        <v>0.5</v>
      </c>
      <c r="K32" s="112">
        <v>1</v>
      </c>
      <c r="L32" s="78" t="str">
        <f t="shared" ref="L32:M34" si="15">IF(AND(ISNUMBER(D32),ISNUMBER(H32)),D32*H32,"")</f>
        <v/>
      </c>
      <c r="M32" s="78" t="str">
        <f t="shared" si="15"/>
        <v/>
      </c>
      <c r="N32" s="78" t="str">
        <f t="shared" ref="N32:N34" si="16">IF(AND(ISNUMBER(F32),ISNUMBER(J32)),F32*J32,"")</f>
        <v/>
      </c>
      <c r="O32" s="78" t="str">
        <f t="shared" ref="O32:O34" si="17">IF(AND(ISNUMBER(G32),ISNUMBER(K32)),G32*K32,"")</f>
        <v/>
      </c>
      <c r="P32" s="77" t="str">
        <f t="shared" ref="P32:P34" si="18">IF(AND(ISNUMBER(L32),ISNUMBER(M32),ISNUMBER(N32),ISNUMBER(O32)),SUM(L32:O32),"")</f>
        <v/>
      </c>
      <c r="Q32" s="62"/>
    </row>
    <row r="33" spans="1:17">
      <c r="A33" s="9"/>
      <c r="B33" s="40" t="str">
        <f>IF(EXACT('Page Titre'!LANGUE_FR_ENG,"Fr"),MatchTrad!A52,MatchTrad!B52)</f>
        <v>Of which is a non-operational deposit (as defined in the LCR)</v>
      </c>
      <c r="C33" s="68">
        <f t="shared" si="1"/>
        <v>1240</v>
      </c>
      <c r="D33" s="114"/>
      <c r="E33" s="114"/>
      <c r="F33" s="114"/>
      <c r="G33" s="113"/>
      <c r="H33" s="129">
        <v>0.5</v>
      </c>
      <c r="I33" s="112">
        <v>0.5</v>
      </c>
      <c r="J33" s="112">
        <v>0.5</v>
      </c>
      <c r="K33" s="112">
        <v>1</v>
      </c>
      <c r="L33" s="78" t="str">
        <f t="shared" si="15"/>
        <v/>
      </c>
      <c r="M33" s="78" t="str">
        <f t="shared" si="15"/>
        <v/>
      </c>
      <c r="N33" s="78" t="str">
        <f t="shared" si="16"/>
        <v/>
      </c>
      <c r="O33" s="78" t="str">
        <f t="shared" si="17"/>
        <v/>
      </c>
      <c r="P33" s="77" t="str">
        <f t="shared" si="18"/>
        <v/>
      </c>
      <c r="Q33" s="62"/>
    </row>
    <row r="34" spans="1:17">
      <c r="A34" s="9"/>
      <c r="B34" s="40" t="str">
        <f>IF(EXACT('Page Titre'!LANGUE_FR_ENG,"Fr"),MatchTrad!A53,MatchTrad!B53)</f>
        <v>Of which is non-deposit unsecured funding</v>
      </c>
      <c r="C34" s="68">
        <f t="shared" si="1"/>
        <v>1250</v>
      </c>
      <c r="D34" s="114"/>
      <c r="E34" s="114"/>
      <c r="F34" s="114"/>
      <c r="G34" s="113"/>
      <c r="H34" s="128">
        <v>0.5</v>
      </c>
      <c r="I34" s="76">
        <v>0.5</v>
      </c>
      <c r="J34" s="76">
        <v>0.5</v>
      </c>
      <c r="K34" s="76">
        <v>1</v>
      </c>
      <c r="L34" s="79" t="str">
        <f t="shared" si="15"/>
        <v/>
      </c>
      <c r="M34" s="79" t="str">
        <f t="shared" si="15"/>
        <v/>
      </c>
      <c r="N34" s="79" t="str">
        <f t="shared" si="16"/>
        <v/>
      </c>
      <c r="O34" s="79" t="str">
        <f t="shared" si="17"/>
        <v/>
      </c>
      <c r="P34" s="80" t="str">
        <f t="shared" si="18"/>
        <v/>
      </c>
      <c r="Q34" s="62"/>
    </row>
    <row r="35" spans="1:17" ht="41.4" customHeight="1">
      <c r="A35" s="9"/>
      <c r="B35" s="64" t="str">
        <f>IF(EXACT('Page Titre'!LANGUE_FR_ENG,"Fr"),MatchTrad!A54,MatchTrad!B54)</f>
        <v>Unsecured funding from other legal entities (including financial corporates and financial institutions)</v>
      </c>
      <c r="C35" s="68">
        <f t="shared" si="1"/>
        <v>1260</v>
      </c>
      <c r="D35" s="114"/>
      <c r="E35" s="114"/>
      <c r="F35" s="114"/>
      <c r="G35" s="113"/>
      <c r="H35" s="74"/>
      <c r="I35" s="74"/>
      <c r="J35" s="74"/>
      <c r="K35" s="74"/>
      <c r="L35" s="13"/>
      <c r="M35" s="13"/>
      <c r="N35" s="13"/>
      <c r="O35" s="13"/>
      <c r="P35" s="14"/>
      <c r="Q35" s="62"/>
    </row>
    <row r="36" spans="1:17">
      <c r="A36" s="9"/>
      <c r="B36" s="40" t="str">
        <f>IF(EXACT('Page Titre'!LANGUE_FR_ENG,"Fr"),MatchTrad!A55,MatchTrad!B55)</f>
        <v>Of which is an operational deposit (as defined in the LCR)</v>
      </c>
      <c r="C36" s="68">
        <f t="shared" si="1"/>
        <v>1270</v>
      </c>
      <c r="D36" s="114"/>
      <c r="E36" s="114"/>
      <c r="F36" s="114"/>
      <c r="G36" s="113"/>
      <c r="H36" s="129">
        <v>0.5</v>
      </c>
      <c r="I36" s="112">
        <v>0.5</v>
      </c>
      <c r="J36" s="112">
        <v>0.5</v>
      </c>
      <c r="K36" s="112">
        <v>1</v>
      </c>
      <c r="L36" s="78" t="str">
        <f t="shared" ref="L36:M40" si="19">IF(AND(ISNUMBER(D36),ISNUMBER(H36)),D36*H36,"")</f>
        <v/>
      </c>
      <c r="M36" s="78" t="str">
        <f t="shared" si="19"/>
        <v/>
      </c>
      <c r="N36" s="78" t="str">
        <f t="shared" ref="N36:N40" si="20">IF(AND(ISNUMBER(F36),ISNUMBER(J36)),F36*J36,"")</f>
        <v/>
      </c>
      <c r="O36" s="78" t="str">
        <f t="shared" ref="O36:O40" si="21">IF(AND(ISNUMBER(G36),ISNUMBER(K36)),G36*K36,"")</f>
        <v/>
      </c>
      <c r="P36" s="77" t="str">
        <f t="shared" ref="P36:P40" si="22">IF(AND(ISNUMBER(L36),ISNUMBER(M36),ISNUMBER(N36),ISNUMBER(O36)),SUM(L36:O36),"")</f>
        <v/>
      </c>
      <c r="Q36" s="62"/>
    </row>
    <row r="37" spans="1:17">
      <c r="A37" s="9"/>
      <c r="B37" s="40" t="str">
        <f>IF(EXACT('Page Titre'!LANGUE_FR_ENG,"Fr"),MatchTrad!A56,MatchTrad!B56)</f>
        <v>Of which is a non-operational deposit (as defined in the LCR)</v>
      </c>
      <c r="C37" s="68">
        <f t="shared" si="1"/>
        <v>1280</v>
      </c>
      <c r="D37" s="114"/>
      <c r="E37" s="114"/>
      <c r="F37" s="114"/>
      <c r="G37" s="113"/>
      <c r="H37" s="129">
        <v>0</v>
      </c>
      <c r="I37" s="112">
        <v>0</v>
      </c>
      <c r="J37" s="112">
        <v>0.5</v>
      </c>
      <c r="K37" s="112">
        <v>1</v>
      </c>
      <c r="L37" s="78" t="str">
        <f t="shared" si="19"/>
        <v/>
      </c>
      <c r="M37" s="78" t="str">
        <f t="shared" si="19"/>
        <v/>
      </c>
      <c r="N37" s="78" t="str">
        <f t="shared" si="20"/>
        <v/>
      </c>
      <c r="O37" s="78" t="str">
        <f t="shared" si="21"/>
        <v/>
      </c>
      <c r="P37" s="77" t="str">
        <f t="shared" si="22"/>
        <v/>
      </c>
      <c r="Q37" s="62"/>
    </row>
    <row r="38" spans="1:17">
      <c r="A38" s="9"/>
      <c r="B38" s="40" t="str">
        <f>IF(EXACT('Page Titre'!LANGUE_FR_ENG,"Fr"),MatchTrad!A57,MatchTrad!B57)</f>
        <v>Of which is non-deposit unsecured funding</v>
      </c>
      <c r="C38" s="68">
        <f t="shared" si="1"/>
        <v>1290</v>
      </c>
      <c r="D38" s="114"/>
      <c r="E38" s="114"/>
      <c r="F38" s="114"/>
      <c r="G38" s="113"/>
      <c r="H38" s="129">
        <v>0</v>
      </c>
      <c r="I38" s="112">
        <v>0</v>
      </c>
      <c r="J38" s="112">
        <v>0.5</v>
      </c>
      <c r="K38" s="112">
        <v>1</v>
      </c>
      <c r="L38" s="78" t="str">
        <f t="shared" si="19"/>
        <v/>
      </c>
      <c r="M38" s="78" t="str">
        <f t="shared" si="19"/>
        <v/>
      </c>
      <c r="N38" s="78" t="str">
        <f t="shared" si="20"/>
        <v/>
      </c>
      <c r="O38" s="78" t="str">
        <f t="shared" si="21"/>
        <v/>
      </c>
      <c r="P38" s="77" t="str">
        <f t="shared" si="22"/>
        <v/>
      </c>
      <c r="Q38" s="62"/>
    </row>
    <row r="39" spans="1:17" ht="26.4">
      <c r="A39" s="9"/>
      <c r="B39" s="39" t="str">
        <f>IF(EXACT('Page Titre'!LANGUE_FR_ENG,"Fr"),MatchTrad!A58,MatchTrad!B58)</f>
        <v>Deposits from members of the same cooperative within a federation subject to national discretions set out in paragraph 25 (a).</v>
      </c>
      <c r="C39" s="68">
        <f t="shared" si="1"/>
        <v>1300</v>
      </c>
      <c r="D39" s="114"/>
      <c r="E39" s="114"/>
      <c r="F39" s="114"/>
      <c r="G39" s="113"/>
      <c r="H39" s="129">
        <v>0</v>
      </c>
      <c r="I39" s="112">
        <v>0</v>
      </c>
      <c r="J39" s="112">
        <v>0.5</v>
      </c>
      <c r="K39" s="112">
        <v>1</v>
      </c>
      <c r="L39" s="78" t="str">
        <f t="shared" si="19"/>
        <v/>
      </c>
      <c r="M39" s="78" t="str">
        <f t="shared" si="19"/>
        <v/>
      </c>
      <c r="N39" s="78" t="str">
        <f t="shared" si="20"/>
        <v/>
      </c>
      <c r="O39" s="78" t="str">
        <f t="shared" si="21"/>
        <v/>
      </c>
      <c r="P39" s="77" t="str">
        <f t="shared" si="22"/>
        <v/>
      </c>
      <c r="Q39" s="62"/>
    </row>
    <row r="40" spans="1:17" ht="26.4">
      <c r="A40" s="9"/>
      <c r="B40" s="39" t="str">
        <f>IF(EXACT('Page Titre'!LANGUE_FR_ENG,"Fr"),MatchTrad!A59,MatchTrad!B59)</f>
        <v>Other deposits provided by members of a cooperative within a federation</v>
      </c>
      <c r="C40" s="71">
        <f t="shared" si="1"/>
        <v>1310</v>
      </c>
      <c r="D40" s="115"/>
      <c r="E40" s="114"/>
      <c r="F40" s="114"/>
      <c r="G40" s="113"/>
      <c r="H40" s="128">
        <v>0</v>
      </c>
      <c r="I40" s="112">
        <v>0</v>
      </c>
      <c r="J40" s="112">
        <v>0.5</v>
      </c>
      <c r="K40" s="112">
        <v>1</v>
      </c>
      <c r="L40" s="79" t="str">
        <f t="shared" si="19"/>
        <v/>
      </c>
      <c r="M40" s="78" t="str">
        <f t="shared" si="19"/>
        <v/>
      </c>
      <c r="N40" s="78" t="str">
        <f t="shared" si="20"/>
        <v/>
      </c>
      <c r="O40" s="78" t="str">
        <f t="shared" si="21"/>
        <v/>
      </c>
      <c r="P40" s="77" t="str">
        <f t="shared" si="22"/>
        <v/>
      </c>
      <c r="Q40" s="62"/>
    </row>
    <row r="41" spans="1:17" ht="25.5" customHeight="1">
      <c r="A41" s="9"/>
      <c r="B41" s="39" t="str">
        <f>IF(EXACT('Page Titre'!LANGUE_FR_ENG,"Fr"),MatchTrad!A60,MatchTrad!B60)</f>
        <v>Stamped bankers' acceptances</v>
      </c>
      <c r="C41" s="11">
        <f t="shared" si="1"/>
        <v>1320</v>
      </c>
      <c r="D41" s="17"/>
      <c r="E41" s="115"/>
      <c r="F41" s="115"/>
      <c r="G41" s="116"/>
      <c r="H41" s="74"/>
      <c r="I41" s="76">
        <v>0</v>
      </c>
      <c r="J41" s="76">
        <v>0.5</v>
      </c>
      <c r="K41" s="75">
        <v>1</v>
      </c>
      <c r="L41" s="13"/>
      <c r="M41" s="79" t="str">
        <f>IF(AND(ISNUMBER(E41),ISNUMBER(I41)),E41*I41,"")</f>
        <v/>
      </c>
      <c r="N41" s="79" t="str">
        <f>IF(AND(ISNUMBER(F41),ISNUMBER(J41)),F41*J41,"")</f>
        <v/>
      </c>
      <c r="O41" s="79" t="str">
        <f>IF(AND(ISNUMBER(G41),ISNUMBER(K41)),G41*K41,"")</f>
        <v/>
      </c>
      <c r="P41" s="80" t="str">
        <f>IF(AND(ISNUMBER(M41),ISNUMBER(N41),ISNUMBER(O41)),SUM(M41:O41),"")</f>
        <v/>
      </c>
      <c r="Q41" s="62"/>
    </row>
    <row r="42" spans="1:17" ht="26.4">
      <c r="A42" s="9"/>
      <c r="B42" s="43" t="str">
        <f>IF(EXACT('Page Titre'!LANGUE_FR_ENG,"Fr"),MatchTrad!A61,MatchTrad!B61)</f>
        <v>Secured borrowings and liabilities (including secured term deposits): of which are from:</v>
      </c>
      <c r="C42" s="19"/>
      <c r="D42" s="13"/>
      <c r="E42" s="13"/>
      <c r="F42" s="13"/>
      <c r="G42" s="14"/>
      <c r="H42" s="74"/>
      <c r="I42" s="74"/>
      <c r="J42" s="74"/>
      <c r="K42" s="74"/>
      <c r="L42" s="13"/>
      <c r="M42" s="13"/>
      <c r="N42" s="13"/>
      <c r="O42" s="13"/>
      <c r="P42" s="14"/>
      <c r="Q42" s="62"/>
    </row>
    <row r="43" spans="1:17">
      <c r="A43" s="9"/>
      <c r="B43" s="40" t="str">
        <f>IF(EXACT('Page Titre'!LANGUE_FR_ENG,"Fr"),MatchTrad!A62,MatchTrad!B62)</f>
        <v>Retail and small business customers</v>
      </c>
      <c r="C43" s="72">
        <f>C41+10</f>
        <v>1330</v>
      </c>
      <c r="D43" s="114"/>
      <c r="E43" s="114"/>
      <c r="F43" s="114"/>
      <c r="G43" s="113"/>
      <c r="H43" s="129">
        <v>0</v>
      </c>
      <c r="I43" s="112">
        <v>0</v>
      </c>
      <c r="J43" s="112">
        <v>0.5</v>
      </c>
      <c r="K43" s="112">
        <v>1</v>
      </c>
      <c r="L43" s="78" t="str">
        <f t="shared" ref="L43:M47" si="23">IF(AND(ISNUMBER(D43),ISNUMBER(H43)),D43*H43,"")</f>
        <v/>
      </c>
      <c r="M43" s="78" t="str">
        <f t="shared" si="23"/>
        <v/>
      </c>
      <c r="N43" s="78" t="str">
        <f t="shared" ref="N43:N47" si="24">IF(AND(ISNUMBER(F43),ISNUMBER(J43)),F43*J43,"")</f>
        <v/>
      </c>
      <c r="O43" s="78" t="str">
        <f t="shared" ref="O43:O47" si="25">IF(AND(ISNUMBER(G43),ISNUMBER(K43)),G43*K43,"")</f>
        <v/>
      </c>
      <c r="P43" s="77" t="str">
        <f t="shared" ref="P43:P47" si="26">IF(AND(ISNUMBER(L43),ISNUMBER(M43),ISNUMBER(N43),ISNUMBER(O43)),SUM(L43:O43),"")</f>
        <v/>
      </c>
      <c r="Q43" s="62"/>
    </row>
    <row r="44" spans="1:17">
      <c r="A44" s="9"/>
      <c r="B44" s="40" t="str">
        <f>IF(EXACT('Page Titre'!LANGUE_FR_ENG,"Fr"),MatchTrad!A63,MatchTrad!B63)</f>
        <v>Non-financial corporates</v>
      </c>
      <c r="C44" s="68">
        <f>C43+10</f>
        <v>1340</v>
      </c>
      <c r="D44" s="114"/>
      <c r="E44" s="114"/>
      <c r="F44" s="114"/>
      <c r="G44" s="113"/>
      <c r="H44" s="129">
        <v>0.5</v>
      </c>
      <c r="I44" s="112">
        <v>0.5</v>
      </c>
      <c r="J44" s="112">
        <v>0.5</v>
      </c>
      <c r="K44" s="112">
        <v>1</v>
      </c>
      <c r="L44" s="78" t="str">
        <f t="shared" si="23"/>
        <v/>
      </c>
      <c r="M44" s="78" t="str">
        <f t="shared" si="23"/>
        <v/>
      </c>
      <c r="N44" s="78" t="str">
        <f t="shared" si="24"/>
        <v/>
      </c>
      <c r="O44" s="78" t="str">
        <f t="shared" si="25"/>
        <v/>
      </c>
      <c r="P44" s="77" t="str">
        <f t="shared" si="26"/>
        <v/>
      </c>
      <c r="Q44" s="62"/>
    </row>
    <row r="45" spans="1:17">
      <c r="A45" s="9"/>
      <c r="B45" s="40" t="str">
        <f>IF(EXACT('Page Titre'!LANGUE_FR_ENG,"Fr"),MatchTrad!A64,MatchTrad!B64)</f>
        <v>Central banks</v>
      </c>
      <c r="C45" s="68">
        <f t="shared" ref="C45:C48" si="27">C44+10</f>
        <v>1350</v>
      </c>
      <c r="D45" s="114"/>
      <c r="E45" s="114"/>
      <c r="F45" s="114"/>
      <c r="G45" s="113"/>
      <c r="H45" s="129">
        <v>0</v>
      </c>
      <c r="I45" s="112">
        <v>0</v>
      </c>
      <c r="J45" s="112">
        <v>0.5</v>
      </c>
      <c r="K45" s="112">
        <v>1</v>
      </c>
      <c r="L45" s="78" t="str">
        <f t="shared" si="23"/>
        <v/>
      </c>
      <c r="M45" s="78" t="str">
        <f t="shared" si="23"/>
        <v/>
      </c>
      <c r="N45" s="78" t="str">
        <f t="shared" si="24"/>
        <v/>
      </c>
      <c r="O45" s="78" t="str">
        <f t="shared" si="25"/>
        <v/>
      </c>
      <c r="P45" s="77" t="str">
        <f t="shared" si="26"/>
        <v/>
      </c>
      <c r="Q45" s="62"/>
    </row>
    <row r="46" spans="1:17">
      <c r="A46" s="9"/>
      <c r="B46" s="40" t="str">
        <f>IF(EXACT('Page Titre'!LANGUE_FR_ENG,"Fr"),MatchTrad!A65,MatchTrad!B65)</f>
        <v>Sovereigns/PSEs/MDBs/NDBs</v>
      </c>
      <c r="C46" s="68">
        <f t="shared" si="27"/>
        <v>1360</v>
      </c>
      <c r="D46" s="114"/>
      <c r="E46" s="114"/>
      <c r="F46" s="114"/>
      <c r="G46" s="113"/>
      <c r="H46" s="129">
        <v>0.5</v>
      </c>
      <c r="I46" s="112">
        <v>0.5</v>
      </c>
      <c r="J46" s="112">
        <v>0.5</v>
      </c>
      <c r="K46" s="112">
        <v>1</v>
      </c>
      <c r="L46" s="78" t="str">
        <f t="shared" si="23"/>
        <v/>
      </c>
      <c r="M46" s="78" t="str">
        <f t="shared" si="23"/>
        <v/>
      </c>
      <c r="N46" s="78" t="str">
        <f>IF(AND(ISNUMBER(F46),ISNUMBER(J46)),F46*J46,"")</f>
        <v/>
      </c>
      <c r="O46" s="78" t="str">
        <f t="shared" si="25"/>
        <v/>
      </c>
      <c r="P46" s="77" t="str">
        <f t="shared" si="26"/>
        <v/>
      </c>
      <c r="Q46" s="62"/>
    </row>
    <row r="47" spans="1:17" ht="26.4">
      <c r="A47" s="9"/>
      <c r="B47" s="40" t="str">
        <f>IF(EXACT('Page Titre'!LANGUE_FR_ENG,"Fr"),MatchTrad!A66,MatchTrad!B66)</f>
        <v>Other legal entities (including financial corporates and financial institutions)</v>
      </c>
      <c r="C47" s="68">
        <f t="shared" si="27"/>
        <v>1370</v>
      </c>
      <c r="D47" s="114"/>
      <c r="E47" s="114"/>
      <c r="F47" s="115"/>
      <c r="G47" s="116"/>
      <c r="H47" s="129">
        <v>0</v>
      </c>
      <c r="I47" s="112">
        <v>0</v>
      </c>
      <c r="J47" s="76">
        <v>0.5</v>
      </c>
      <c r="K47" s="76">
        <v>1</v>
      </c>
      <c r="L47" s="78" t="str">
        <f t="shared" si="23"/>
        <v/>
      </c>
      <c r="M47" s="78" t="str">
        <f t="shared" si="23"/>
        <v/>
      </c>
      <c r="N47" s="79" t="str">
        <f t="shared" si="24"/>
        <v/>
      </c>
      <c r="O47" s="79" t="str">
        <f t="shared" si="25"/>
        <v/>
      </c>
      <c r="P47" s="77" t="str">
        <f t="shared" si="26"/>
        <v/>
      </c>
      <c r="Q47" s="62"/>
    </row>
    <row r="48" spans="1:17" ht="31.2" customHeight="1">
      <c r="A48" s="9"/>
      <c r="B48" s="39" t="str">
        <f>IF(EXACT('Page Titre'!LANGUE_FR_ENG,"Fr"),MatchTrad!A67,MatchTrad!B67)</f>
        <v>SFT liabilities that are eligible for the "matched book" treatment</v>
      </c>
      <c r="C48" s="68">
        <f t="shared" si="27"/>
        <v>1380</v>
      </c>
      <c r="D48" s="115"/>
      <c r="E48" s="116"/>
      <c r="F48" s="13"/>
      <c r="G48" s="13"/>
      <c r="H48" s="76">
        <v>0</v>
      </c>
      <c r="I48" s="75">
        <v>0</v>
      </c>
      <c r="J48" s="74"/>
      <c r="K48" s="74"/>
      <c r="L48" s="79" t="str">
        <f>IF(AND(ISNUMBER(D48),ISNUMBER(H48)),D48*H48,"")</f>
        <v/>
      </c>
      <c r="M48" s="80" t="str">
        <f>IF(AND(ISNUMBER(E48),ISNUMBER(I48)),E48*I48,"")</f>
        <v/>
      </c>
      <c r="N48" s="13"/>
      <c r="O48" s="13"/>
      <c r="P48" s="80" t="str">
        <f>IF(AND(ISNUMBER(L48),ISNUMBER(M48)),SUM(L48:M48),"")</f>
        <v/>
      </c>
      <c r="Q48" s="62"/>
    </row>
    <row r="49" spans="1:17">
      <c r="A49" s="9"/>
      <c r="B49" s="39" t="str">
        <f>IF(EXACT('Page Titre'!LANGUE_FR_ENG,"Fr"),MatchTrad!A68,MatchTrad!B68)</f>
        <v>Derivatives:</v>
      </c>
      <c r="C49" s="18"/>
      <c r="D49" s="13"/>
      <c r="E49" s="13"/>
      <c r="F49" s="13"/>
      <c r="G49" s="13"/>
      <c r="H49" s="74"/>
      <c r="I49" s="74"/>
      <c r="J49" s="74"/>
      <c r="K49" s="74"/>
      <c r="L49" s="13"/>
      <c r="M49" s="13"/>
      <c r="N49" s="13"/>
      <c r="O49" s="13"/>
      <c r="P49" s="14"/>
      <c r="Q49" s="62"/>
    </row>
    <row r="50" spans="1:17">
      <c r="A50" s="9"/>
      <c r="B50" s="40" t="str">
        <f>IF(EXACT('Page Titre'!LANGUE_FR_ENG,"Fr"),MatchTrad!A69,MatchTrad!B69)</f>
        <v>Derivative liabilities, gross of variation margin posted</v>
      </c>
      <c r="C50" s="11">
        <f>C48+10</f>
        <v>1390</v>
      </c>
      <c r="D50" s="17"/>
      <c r="E50" s="13"/>
      <c r="F50" s="13"/>
      <c r="G50" s="113"/>
      <c r="H50" s="74"/>
      <c r="I50" s="74"/>
      <c r="J50" s="74"/>
      <c r="K50" s="74"/>
      <c r="L50" s="13"/>
      <c r="M50" s="13"/>
      <c r="N50" s="13"/>
      <c r="O50" s="13"/>
      <c r="P50" s="14"/>
      <c r="Q50" s="62"/>
    </row>
    <row r="51" spans="1:17">
      <c r="A51" s="9"/>
      <c r="B51" s="40" t="str">
        <f>IF(EXACT('Page Titre'!LANGUE_FR_ENG,"Fr"),MatchTrad!A70,MatchTrad!B70)</f>
        <v>Total variation margin posted</v>
      </c>
      <c r="C51" s="11">
        <f t="shared" ref="C51:C52" si="28">C50+10</f>
        <v>1400</v>
      </c>
      <c r="D51" s="17"/>
      <c r="E51" s="13"/>
      <c r="F51" s="13"/>
      <c r="G51" s="113"/>
      <c r="H51" s="74"/>
      <c r="I51" s="74"/>
      <c r="J51" s="74"/>
      <c r="K51" s="74"/>
      <c r="L51" s="13"/>
      <c r="M51" s="13"/>
      <c r="N51" s="13"/>
      <c r="O51" s="13"/>
      <c r="P51" s="14"/>
      <c r="Q51" s="62"/>
    </row>
    <row r="52" spans="1:17" ht="26.4">
      <c r="A52" s="9"/>
      <c r="B52" s="40" t="str">
        <f>IF(EXACT('Page Titre'!LANGUE_FR_ENG,"Fr"),MatchTrad!A71,MatchTrad!B71)</f>
        <v xml:space="preserve">NSFR derivative liabilities (derivative liabilities less total collateral posted as variation margin on derivative liabilities) </v>
      </c>
      <c r="C52" s="11">
        <f t="shared" si="28"/>
        <v>1410</v>
      </c>
      <c r="D52" s="17"/>
      <c r="E52" s="13"/>
      <c r="F52" s="13"/>
      <c r="G52" s="81" t="str">
        <f>IF(AND(ISNUMBER(G50),ISNUMBER(G50)),G50-G51,"")</f>
        <v/>
      </c>
      <c r="H52" s="74"/>
      <c r="I52" s="74"/>
      <c r="J52" s="74"/>
      <c r="K52" s="75">
        <v>0</v>
      </c>
      <c r="L52" s="13"/>
      <c r="M52" s="13"/>
      <c r="N52" s="13"/>
      <c r="O52" s="82" t="str">
        <f>IF(AND(ISNUMBER(G52),ISNUMBER(G201),ISNUMBER(K52)),MAX((G52-G201),0)*K52,"")</f>
        <v/>
      </c>
      <c r="P52" s="41" t="str">
        <f>IF(ISNUMBER(O52),O52,"")</f>
        <v/>
      </c>
      <c r="Q52" s="62"/>
    </row>
    <row r="53" spans="1:17">
      <c r="A53" s="9"/>
      <c r="B53" s="40" t="str">
        <f>IF(EXACT('Page Titre'!LANGUE_FR_ENG,"Fr"),MatchTrad!A72,MatchTrad!B72)</f>
        <v>Total initial margin received</v>
      </c>
      <c r="C53" s="11">
        <f t="shared" ref="C53:C57" si="29">C52+10</f>
        <v>1420</v>
      </c>
      <c r="D53" s="17"/>
      <c r="E53" s="13"/>
      <c r="F53" s="13"/>
      <c r="G53" s="113"/>
      <c r="H53" s="74"/>
      <c r="I53" s="74"/>
      <c r="J53" s="74"/>
      <c r="K53" s="74"/>
      <c r="L53" s="13"/>
      <c r="M53" s="13"/>
      <c r="N53" s="13"/>
      <c r="O53" s="13"/>
      <c r="P53" s="14"/>
      <c r="Q53" s="62"/>
    </row>
    <row r="54" spans="1:17">
      <c r="A54" s="9"/>
      <c r="B54" s="44" t="str">
        <f>IF(EXACT('Page Titre'!LANGUE_FR_ENG,"Fr"),MatchTrad!A73,MatchTrad!B73)</f>
        <v>Of which, initial margin received in the form of cash</v>
      </c>
      <c r="C54" s="11">
        <f t="shared" si="29"/>
        <v>1430</v>
      </c>
      <c r="D54" s="17"/>
      <c r="E54" s="13"/>
      <c r="F54" s="13"/>
      <c r="G54" s="113"/>
      <c r="H54" s="74"/>
      <c r="I54" s="74"/>
      <c r="J54" s="74"/>
      <c r="K54" s="74"/>
      <c r="L54" s="13"/>
      <c r="M54" s="13"/>
      <c r="N54" s="13"/>
      <c r="O54" s="13"/>
      <c r="P54" s="14"/>
      <c r="Q54" s="62"/>
    </row>
    <row r="55" spans="1:17">
      <c r="A55" s="9"/>
      <c r="B55" s="44" t="str">
        <f>IF(EXACT('Page Titre'!LANGUE_FR_ENG,"Fr"),MatchTrad!A74,MatchTrad!B74)</f>
        <v>Of which, initial margin received in the form of Level 1 securities</v>
      </c>
      <c r="C55" s="11">
        <f t="shared" si="29"/>
        <v>1440</v>
      </c>
      <c r="D55" s="17"/>
      <c r="E55" s="13"/>
      <c r="F55" s="13"/>
      <c r="G55" s="113"/>
      <c r="H55" s="74"/>
      <c r="I55" s="74"/>
      <c r="J55" s="74"/>
      <c r="K55" s="74"/>
      <c r="L55" s="13"/>
      <c r="M55" s="13"/>
      <c r="N55" s="13"/>
      <c r="O55" s="13"/>
      <c r="P55" s="14"/>
      <c r="Q55" s="62"/>
    </row>
    <row r="56" spans="1:17">
      <c r="A56" s="9"/>
      <c r="B56" s="44" t="str">
        <f>IF(EXACT('Page Titre'!LANGUE_FR_ENG,"Fr"),MatchTrad!A75,MatchTrad!B75)</f>
        <v>Of which, initial margin received in the form of all other collateral</v>
      </c>
      <c r="C56" s="11">
        <f t="shared" si="29"/>
        <v>1450</v>
      </c>
      <c r="D56" s="17"/>
      <c r="E56" s="13"/>
      <c r="F56" s="13"/>
      <c r="G56" s="113"/>
      <c r="H56" s="74"/>
      <c r="I56" s="74"/>
      <c r="J56" s="74"/>
      <c r="K56" s="74"/>
      <c r="L56" s="13"/>
      <c r="M56" s="13"/>
      <c r="N56" s="13"/>
      <c r="O56" s="13"/>
      <c r="P56" s="14"/>
      <c r="Q56" s="62"/>
    </row>
    <row r="57" spans="1:17" ht="26.4">
      <c r="A57" s="9"/>
      <c r="B57" s="40" t="str">
        <f>IF(EXACT('Page Titre'!LANGUE_FR_ENG,"Fr"),MatchTrad!A76,MatchTrad!B76)</f>
        <v>Total initial margin received, in the form of any collateral type, according to residual maturity of associated derivative contract(s)</v>
      </c>
      <c r="C57" s="68">
        <f t="shared" si="29"/>
        <v>1460</v>
      </c>
      <c r="D57" s="115"/>
      <c r="E57" s="115"/>
      <c r="F57" s="115"/>
      <c r="G57" s="116"/>
      <c r="H57" s="74"/>
      <c r="I57" s="74"/>
      <c r="J57" s="74"/>
      <c r="K57" s="74"/>
      <c r="L57" s="13"/>
      <c r="M57" s="13"/>
      <c r="N57" s="13"/>
      <c r="O57" s="13"/>
      <c r="P57" s="14"/>
      <c r="Q57" s="62"/>
    </row>
    <row r="58" spans="1:17">
      <c r="A58" s="9"/>
      <c r="B58" s="39" t="str">
        <f>IF(EXACT('Page Titre'!LANGUE_FR_ENG,"Fr"),MatchTrad!A77,MatchTrad!B77)</f>
        <v>Other liability and equity categories</v>
      </c>
      <c r="C58" s="18"/>
      <c r="D58" s="13"/>
      <c r="E58" s="13"/>
      <c r="F58" s="13"/>
      <c r="G58" s="13"/>
      <c r="H58" s="74"/>
      <c r="I58" s="74"/>
      <c r="J58" s="74"/>
      <c r="K58" s="74"/>
      <c r="L58" s="13"/>
      <c r="M58" s="13"/>
      <c r="N58" s="13"/>
      <c r="O58" s="13"/>
      <c r="P58" s="14"/>
      <c r="Q58" s="62"/>
    </row>
    <row r="59" spans="1:17">
      <c r="A59" s="9"/>
      <c r="B59" s="40" t="str">
        <f>IF(EXACT('Page Titre'!LANGUE_FR_ENG,"Fr"),MatchTrad!A78,MatchTrad!B78)</f>
        <v>Deferred tax liabilities (DTLs)</v>
      </c>
      <c r="C59" s="68">
        <f>C57+10</f>
        <v>1470</v>
      </c>
      <c r="D59" s="114"/>
      <c r="E59" s="114"/>
      <c r="F59" s="114"/>
      <c r="G59" s="113"/>
      <c r="H59" s="129">
        <v>0</v>
      </c>
      <c r="I59" s="112">
        <v>0</v>
      </c>
      <c r="J59" s="112">
        <v>0.5</v>
      </c>
      <c r="K59" s="112">
        <v>1</v>
      </c>
      <c r="L59" s="78" t="str">
        <f t="shared" ref="L59:M60" si="30">IF(AND(ISNUMBER(D59),ISNUMBER(H59)),D59*H59,"")</f>
        <v/>
      </c>
      <c r="M59" s="78" t="str">
        <f t="shared" si="30"/>
        <v/>
      </c>
      <c r="N59" s="78" t="str">
        <f t="shared" ref="N59:N60" si="31">IF(AND(ISNUMBER(F59),ISNUMBER(J59)),F59*J59,"")</f>
        <v/>
      </c>
      <c r="O59" s="78" t="str">
        <f t="shared" ref="O59:O60" si="32">IF(AND(ISNUMBER(G59),ISNUMBER(K59)),G59*K59,"")</f>
        <v/>
      </c>
      <c r="P59" s="77" t="str">
        <f t="shared" ref="P59:P60" si="33">IF(AND(ISNUMBER(L59),ISNUMBER(M59),ISNUMBER(N59),ISNUMBER(O59)),SUM(L59:O59),"")</f>
        <v/>
      </c>
      <c r="Q59" s="62"/>
    </row>
    <row r="60" spans="1:17">
      <c r="A60" s="9"/>
      <c r="B60" s="40" t="str">
        <f>IF(EXACT('Page Titre'!LANGUE_FR_ENG,"Fr"),MatchTrad!A79,MatchTrad!B79)</f>
        <v>Minority interest</v>
      </c>
      <c r="C60" s="68">
        <f t="shared" ref="C60:C66" si="34">C59+10</f>
        <v>1480</v>
      </c>
      <c r="D60" s="115"/>
      <c r="E60" s="114"/>
      <c r="F60" s="115"/>
      <c r="G60" s="116"/>
      <c r="H60" s="128">
        <v>0</v>
      </c>
      <c r="I60" s="112">
        <v>0</v>
      </c>
      <c r="J60" s="76">
        <v>0.5</v>
      </c>
      <c r="K60" s="76">
        <v>1</v>
      </c>
      <c r="L60" s="79" t="str">
        <f t="shared" si="30"/>
        <v/>
      </c>
      <c r="M60" s="78" t="str">
        <f t="shared" si="30"/>
        <v/>
      </c>
      <c r="N60" s="79" t="str">
        <f t="shared" si="31"/>
        <v/>
      </c>
      <c r="O60" s="79" t="str">
        <f t="shared" si="32"/>
        <v/>
      </c>
      <c r="P60" s="77" t="str">
        <f t="shared" si="33"/>
        <v/>
      </c>
      <c r="Q60" s="62"/>
    </row>
    <row r="61" spans="1:17">
      <c r="A61" s="9"/>
      <c r="B61" s="40" t="str">
        <f>IF(EXACT('Page Titre'!LANGUE_FR_ENG,"Fr"),MatchTrad!A80,MatchTrad!B80)</f>
        <v>Trade date payables</v>
      </c>
      <c r="C61" s="11">
        <f t="shared" si="34"/>
        <v>1490</v>
      </c>
      <c r="D61" s="17"/>
      <c r="E61" s="113"/>
      <c r="F61" s="13"/>
      <c r="G61" s="13"/>
      <c r="H61" s="74"/>
      <c r="I61" s="75">
        <v>0</v>
      </c>
      <c r="J61" s="74"/>
      <c r="K61" s="74"/>
      <c r="L61" s="13"/>
      <c r="M61" s="80" t="str">
        <f t="shared" ref="L61:M66" si="35">IF(AND(ISNUMBER(E61),ISNUMBER(I61)),E61*I61,"")</f>
        <v/>
      </c>
      <c r="N61" s="13"/>
      <c r="O61" s="13"/>
      <c r="P61" s="80" t="str">
        <f>IF(ISNUMBER(M61),M61,"")</f>
        <v/>
      </c>
      <c r="Q61" s="62"/>
    </row>
    <row r="62" spans="1:17">
      <c r="A62" s="9"/>
      <c r="B62" s="40" t="str">
        <f>IF(EXACT('Page Titre'!LANGUE_FR_ENG,"Fr"),MatchTrad!A81,MatchTrad!B81)</f>
        <v>Interdependent liabilities; of which:</v>
      </c>
      <c r="C62" s="68">
        <f t="shared" si="34"/>
        <v>1500</v>
      </c>
      <c r="D62" s="79">
        <f>D65</f>
        <v>0</v>
      </c>
      <c r="E62" s="78">
        <f>SUM(E63:E65)</f>
        <v>0</v>
      </c>
      <c r="F62" s="78">
        <f t="shared" ref="F62:G62" si="36">SUM(F63:F65)</f>
        <v>0</v>
      </c>
      <c r="G62" s="77">
        <f t="shared" si="36"/>
        <v>0</v>
      </c>
      <c r="H62" s="74"/>
      <c r="I62" s="74"/>
      <c r="J62" s="74"/>
      <c r="K62" s="74"/>
      <c r="L62" s="13"/>
      <c r="M62" s="13"/>
      <c r="N62" s="13"/>
      <c r="O62" s="13"/>
      <c r="P62" s="13"/>
      <c r="Q62" s="62"/>
    </row>
    <row r="63" spans="1:17">
      <c r="A63" s="9"/>
      <c r="B63" s="44" t="str">
        <f>IF(EXACT('Page Titre'!LANGUE_FR_ENG,"Fr"),MatchTrad!A82,MatchTrad!B82)</f>
        <v xml:space="preserve">NHA MBS </v>
      </c>
      <c r="C63" s="11">
        <f t="shared" si="34"/>
        <v>1510</v>
      </c>
      <c r="D63" s="17"/>
      <c r="E63" s="114"/>
      <c r="F63" s="114"/>
      <c r="G63" s="113"/>
      <c r="H63" s="74"/>
      <c r="I63" s="112">
        <v>0</v>
      </c>
      <c r="J63" s="112">
        <v>0</v>
      </c>
      <c r="K63" s="111">
        <v>0</v>
      </c>
      <c r="L63" s="13"/>
      <c r="M63" s="78" t="str">
        <f t="shared" ref="M63:M65" si="37">IF(AND(ISNUMBER(E63),ISNUMBER(I63)),E63*I63,"")</f>
        <v/>
      </c>
      <c r="N63" s="78" t="str">
        <f t="shared" ref="N63:N65" si="38">IF(AND(ISNUMBER(F63),ISNUMBER(J63)),F63*J63,"")</f>
        <v/>
      </c>
      <c r="O63" s="78" t="str">
        <f t="shared" ref="O63:O65" si="39">IF(AND(ISNUMBER(G63),ISNUMBER(K63)),G63*K63,"")</f>
        <v/>
      </c>
      <c r="P63" s="77" t="str">
        <f>IF(AND(ISNUMBER(M63),ISNUMBER(N63),ISNUMBER(O63)),SUM(M63:O63),"")</f>
        <v/>
      </c>
      <c r="Q63" s="62"/>
    </row>
    <row r="64" spans="1:17">
      <c r="A64" s="9"/>
      <c r="B64" s="44" t="str">
        <f>IF(EXACT('Page Titre'!LANGUE_FR_ENG,"Fr"),MatchTrad!A83,MatchTrad!B83)</f>
        <v xml:space="preserve">CMB liabilities </v>
      </c>
      <c r="C64" s="11">
        <f t="shared" si="34"/>
        <v>1520</v>
      </c>
      <c r="D64" s="17"/>
      <c r="E64" s="114"/>
      <c r="F64" s="114"/>
      <c r="G64" s="113"/>
      <c r="H64" s="74"/>
      <c r="I64" s="112">
        <v>0</v>
      </c>
      <c r="J64" s="112">
        <v>0</v>
      </c>
      <c r="K64" s="111">
        <v>0</v>
      </c>
      <c r="L64" s="13"/>
      <c r="M64" s="78" t="str">
        <f t="shared" si="37"/>
        <v/>
      </c>
      <c r="N64" s="78" t="str">
        <f t="shared" si="38"/>
        <v/>
      </c>
      <c r="O64" s="78" t="str">
        <f t="shared" si="39"/>
        <v/>
      </c>
      <c r="P64" s="77" t="str">
        <f>IF(AND(ISNUMBER(M64),ISNUMBER(N64),ISNUMBER(O64)),SUM(M64:O64),"")</f>
        <v/>
      </c>
      <c r="Q64" s="62"/>
    </row>
    <row r="65" spans="1:17" ht="26.4">
      <c r="A65" s="9"/>
      <c r="B65" s="44" t="str">
        <f>IF(EXACT('Page Titre'!LANGUE_FR_ENG,"Fr"),MatchTrad!A84,MatchTrad!B84)</f>
        <v>Variation margin received from a client that is then posted to a CCP on the client's behalf</v>
      </c>
      <c r="C65" s="68">
        <f t="shared" si="34"/>
        <v>1530</v>
      </c>
      <c r="D65" s="114"/>
      <c r="E65" s="114"/>
      <c r="F65" s="114"/>
      <c r="G65" s="113"/>
      <c r="H65" s="129">
        <v>0</v>
      </c>
      <c r="I65" s="112">
        <v>0</v>
      </c>
      <c r="J65" s="112">
        <v>0</v>
      </c>
      <c r="K65" s="112">
        <v>0</v>
      </c>
      <c r="L65" s="78" t="str">
        <f>IF(AND(ISNUMBER(D65),ISNUMBER(H65)),D65*H65,"")</f>
        <v/>
      </c>
      <c r="M65" s="78" t="str">
        <f t="shared" si="37"/>
        <v/>
      </c>
      <c r="N65" s="78" t="str">
        <f t="shared" si="38"/>
        <v/>
      </c>
      <c r="O65" s="78" t="str">
        <f t="shared" si="39"/>
        <v/>
      </c>
      <c r="P65" s="77" t="str">
        <f>IF(AND(ISNUMBER(L65),ISNUMBER(M65),ISNUMBER(N65),ISNUMBER(O65)),SUM(L65:O65),"")</f>
        <v/>
      </c>
      <c r="Q65" s="62"/>
    </row>
    <row r="66" spans="1:17" ht="35.4" customHeight="1">
      <c r="A66" s="9"/>
      <c r="B66" s="40" t="str">
        <f>IF(EXACT('Page Titre'!LANGUE_FR_ENG,"Fr"),MatchTrad!A85,MatchTrad!B85)</f>
        <v>All other liabilities and equity categories not included above</v>
      </c>
      <c r="C66" s="68">
        <f t="shared" si="34"/>
        <v>1540</v>
      </c>
      <c r="D66" s="115"/>
      <c r="E66" s="115"/>
      <c r="F66" s="115"/>
      <c r="G66" s="116"/>
      <c r="H66" s="128">
        <v>0</v>
      </c>
      <c r="I66" s="76">
        <v>0</v>
      </c>
      <c r="J66" s="76">
        <v>0.5</v>
      </c>
      <c r="K66" s="76">
        <v>1</v>
      </c>
      <c r="L66" s="79" t="str">
        <f t="shared" si="35"/>
        <v/>
      </c>
      <c r="M66" s="79" t="str">
        <f t="shared" si="35"/>
        <v/>
      </c>
      <c r="N66" s="79" t="str">
        <f t="shared" ref="N66" si="40">IF(AND(ISNUMBER(F66),ISNUMBER(J66)),F66*J66,"")</f>
        <v/>
      </c>
      <c r="O66" s="79" t="str">
        <f t="shared" ref="O66" si="41">IF(AND(ISNUMBER(G66),ISNUMBER(K66)),G66*K66,"")</f>
        <v/>
      </c>
      <c r="P66" s="77" t="str">
        <f>IF(AND(ISNUMBER(L66),ISNUMBER(M66),ISNUMBER(N66),ISNUMBER(O66)),SUM(L66:O66),"")</f>
        <v/>
      </c>
      <c r="Q66" s="62"/>
    </row>
    <row r="67" spans="1:17">
      <c r="A67" s="9"/>
      <c r="B67" s="20" t="str">
        <f>IF(EXACT('Page Titre'!LANGUE_FR_ENG,"Fr"),MatchTrad!A86,MatchTrad!B86)</f>
        <v>Total ASF</v>
      </c>
      <c r="C67" s="11">
        <f>C66+10</f>
        <v>1550</v>
      </c>
      <c r="D67" s="17"/>
      <c r="E67" s="13"/>
      <c r="F67" s="13"/>
      <c r="G67" s="13"/>
      <c r="H67" s="13"/>
      <c r="I67" s="13"/>
      <c r="J67" s="13"/>
      <c r="K67" s="13"/>
      <c r="L67" s="13"/>
      <c r="M67" s="13"/>
      <c r="N67" s="13"/>
      <c r="O67" s="13"/>
      <c r="P67" s="80">
        <f>SUM(P10:P12,P14:P22,P24:P26,P28:P30,P32:P34,P36:P41,P43:P47,P48,P52,P59:P61,P63:P66)</f>
        <v>0</v>
      </c>
      <c r="Q67" s="62"/>
    </row>
    <row r="68" spans="1:17">
      <c r="A68" s="4"/>
      <c r="B68" s="16"/>
      <c r="C68" s="16"/>
      <c r="D68" s="13"/>
      <c r="E68" s="13"/>
      <c r="F68" s="13"/>
      <c r="G68" s="13"/>
      <c r="H68" s="13"/>
      <c r="I68" s="13"/>
      <c r="J68" s="13"/>
      <c r="K68" s="13"/>
      <c r="L68" s="13"/>
      <c r="M68" s="13"/>
      <c r="N68" s="13"/>
      <c r="O68" s="13"/>
      <c r="P68" s="13"/>
      <c r="Q68" s="62"/>
    </row>
    <row r="69" spans="1:17">
      <c r="A69" s="4"/>
      <c r="B69" s="176" t="str">
        <f>IF(EXACT('Page Titre'!LANGUE_FR_ENG,"Fr"),MatchTrad!A87,MatchTrad!B87)</f>
        <v>Other ASF</v>
      </c>
      <c r="C69" s="102"/>
      <c r="D69" s="170" t="str">
        <f>IF(EXACT('Page Titre'!LANGUE_FR_ENG,"Fr"),MatchTrad!A88,MatchTrad!B88)</f>
        <v>Amount</v>
      </c>
      <c r="E69" s="171"/>
      <c r="F69" s="171"/>
      <c r="G69" s="172"/>
      <c r="H69" s="170" t="str">
        <f>IF(EXACT('Page Titre'!LANGUE_FR_ENG,"Fr"),MatchTrad!A89,MatchTrad!B89)</f>
        <v>ASF factor</v>
      </c>
      <c r="I69" s="171"/>
      <c r="J69" s="171"/>
      <c r="K69" s="172"/>
      <c r="L69" s="173" t="str">
        <f>IF(EXACT('Page Titre'!LANGUE_FR_ENG,"Fr"),MatchTrad!A90,MatchTrad!B90)</f>
        <v>Calculated ASF</v>
      </c>
      <c r="M69" s="174"/>
      <c r="N69" s="174"/>
      <c r="O69" s="174"/>
      <c r="P69" s="175"/>
      <c r="Q69" s="62"/>
    </row>
    <row r="70" spans="1:17" ht="26.4">
      <c r="A70" s="4"/>
      <c r="B70" s="177"/>
      <c r="C70" s="102"/>
      <c r="D70" s="103" t="str">
        <f>IF(EXACT('Page Titre'!LANGUE_FR_ENG,"Fr"),MatchTrad!A91,MatchTrad!B91)</f>
        <v>Non-maturity</v>
      </c>
      <c r="E70" s="104" t="str">
        <f>IF(EXACT('Page Titre'!LANGUE_FR_ENG,"Fr"),MatchTrad!A92,MatchTrad!B92)</f>
        <v>&lt; 6 months</v>
      </c>
      <c r="F70" s="103" t="str">
        <f>IF(EXACT('Page Titre'!LANGUE_FR_ENG,"Fr"),MatchTrad!A93,MatchTrad!B93)</f>
        <v>&gt;= 6 months and &lt; 1 year</v>
      </c>
      <c r="G70" s="103" t="str">
        <f>IF(EXACT('Page Titre'!LANGUE_FR_ENG,"Fr"),MatchTrad!A94,MatchTrad!B94)</f>
        <v>&gt;= 1 year</v>
      </c>
      <c r="H70" s="103" t="str">
        <f>IF(EXACT('Page Titre'!LANGUE_FR_ENG,"Fr"),MatchTrad!A95,MatchTrad!B95)</f>
        <v>Non-maturity</v>
      </c>
      <c r="I70" s="104" t="str">
        <f>IF(EXACT('Page Titre'!LANGUE_FR_ENG,"Fr"),MatchTrad!A96,MatchTrad!B96)</f>
        <v>&lt; 6 months</v>
      </c>
      <c r="J70" s="104" t="str">
        <f>IF(EXACT('Page Titre'!LANGUE_FR_ENG,"Fr"),MatchTrad!A97,MatchTrad!B97)</f>
        <v>&gt;=  6 months and &lt; 1 year</v>
      </c>
      <c r="K70" s="103" t="str">
        <f>IF(EXACT('Page Titre'!LANGUE_FR_ENG,"Fr"),MatchTrad!A98,MatchTrad!B98)</f>
        <v>&gt;=  1 year</v>
      </c>
      <c r="L70" s="103" t="str">
        <f>IF(EXACT('Page Titre'!LANGUE_FR_ENG,"Fr"),MatchTrad!A99,MatchTrad!B99)</f>
        <v>Non-maturity</v>
      </c>
      <c r="M70" s="104" t="str">
        <f>IF(EXACT('Page Titre'!LANGUE_FR_ENG,"Fr"),MatchTrad!A100,MatchTrad!B100)</f>
        <v>&lt; 6 months</v>
      </c>
      <c r="N70" s="104" t="str">
        <f>IF(EXACT('Page Titre'!LANGUE_FR_ENG,"Fr"),MatchTrad!A101,MatchTrad!B101)</f>
        <v>&gt;=  6 months and &lt; 1 year</v>
      </c>
      <c r="O70" s="103" t="str">
        <f>IF(EXACT('Page Titre'!LANGUE_FR_ENG,"Fr"),MatchTrad!A102,MatchTrad!B102)</f>
        <v>&gt;=  1 year</v>
      </c>
      <c r="P70" s="103" t="str">
        <f>IF(EXACT('Page Titre'!LANGUE_FR_ENG,"Fr"),MatchTrad!A103,MatchTrad!B103)</f>
        <v>Total ASF</v>
      </c>
      <c r="Q70" s="62"/>
    </row>
    <row r="71" spans="1:17">
      <c r="A71" s="4"/>
      <c r="B71" s="39" t="str">
        <f>IF(EXACT('Page Titre'!LANGUE_FR_ENG,"Fr"),MatchTrad!A104,MatchTrad!B104)</f>
        <v>ASF Placeholder 1</v>
      </c>
      <c r="C71" s="110">
        <v>1600</v>
      </c>
      <c r="D71" s="114"/>
      <c r="E71" s="114"/>
      <c r="F71" s="114"/>
      <c r="G71" s="113"/>
      <c r="H71" s="129">
        <v>0</v>
      </c>
      <c r="I71" s="112">
        <v>0</v>
      </c>
      <c r="J71" s="112">
        <v>0</v>
      </c>
      <c r="K71" s="112">
        <v>0</v>
      </c>
      <c r="L71" s="85" t="str">
        <f>IF(AND(ISNUMBER(D71),ISNUMBER(H71)),D71*H71,"")</f>
        <v/>
      </c>
      <c r="M71" s="85" t="str">
        <f t="shared" ref="M71:O73" si="42">IF(AND(ISNUMBER(E71),ISNUMBER(I71)),E71*I71,"")</f>
        <v/>
      </c>
      <c r="N71" s="85" t="str">
        <f t="shared" si="42"/>
        <v/>
      </c>
      <c r="O71" s="85" t="str">
        <f t="shared" si="42"/>
        <v/>
      </c>
      <c r="P71" s="81" t="str">
        <f>IF(AND(ISNUMBER(L71),ISNUMBER(M71),ISNUMBER(N71),ISNUMBER(O71)),SUM(L71:O71),"")</f>
        <v/>
      </c>
      <c r="Q71" s="62"/>
    </row>
    <row r="72" spans="1:17">
      <c r="A72" s="4"/>
      <c r="B72" s="39" t="str">
        <f>IF(EXACT('Page Titre'!LANGUE_FR_ENG,"Fr"),MatchTrad!A105,MatchTrad!B105)</f>
        <v>ASF Placeholder 2</v>
      </c>
      <c r="C72" s="110">
        <v>1610</v>
      </c>
      <c r="D72" s="114"/>
      <c r="E72" s="114"/>
      <c r="F72" s="114"/>
      <c r="G72" s="113"/>
      <c r="H72" s="129">
        <v>0</v>
      </c>
      <c r="I72" s="112">
        <v>0</v>
      </c>
      <c r="J72" s="112">
        <v>0</v>
      </c>
      <c r="K72" s="112">
        <v>0</v>
      </c>
      <c r="L72" s="85" t="str">
        <f t="shared" ref="L72:L73" si="43">IF(AND(ISNUMBER(D72),ISNUMBER(H72)),D72*H72,"")</f>
        <v/>
      </c>
      <c r="M72" s="85" t="str">
        <f t="shared" si="42"/>
        <v/>
      </c>
      <c r="N72" s="85" t="str">
        <f t="shared" si="42"/>
        <v/>
      </c>
      <c r="O72" s="85" t="str">
        <f t="shared" si="42"/>
        <v/>
      </c>
      <c r="P72" s="81" t="str">
        <f t="shared" ref="P72:P73" si="44">IF(AND(ISNUMBER(L72),ISNUMBER(M72),ISNUMBER(N72),ISNUMBER(O72)),SUM(L72:O72),"")</f>
        <v/>
      </c>
      <c r="Q72" s="62"/>
    </row>
    <row r="73" spans="1:17">
      <c r="A73" s="4"/>
      <c r="B73" s="39" t="str">
        <f>IF(EXACT('Page Titre'!LANGUE_FR_ENG,"Fr"),MatchTrad!A106,MatchTrad!B106)</f>
        <v>ASF Placeholder 3</v>
      </c>
      <c r="C73" s="110">
        <v>1620</v>
      </c>
      <c r="D73" s="115"/>
      <c r="E73" s="115"/>
      <c r="F73" s="115"/>
      <c r="G73" s="116"/>
      <c r="H73" s="128">
        <v>0</v>
      </c>
      <c r="I73" s="76">
        <v>0</v>
      </c>
      <c r="J73" s="76">
        <v>0</v>
      </c>
      <c r="K73" s="76">
        <v>0</v>
      </c>
      <c r="L73" s="82" t="str">
        <f t="shared" si="43"/>
        <v/>
      </c>
      <c r="M73" s="82" t="str">
        <f t="shared" si="42"/>
        <v/>
      </c>
      <c r="N73" s="82" t="str">
        <f t="shared" si="42"/>
        <v/>
      </c>
      <c r="O73" s="82" t="str">
        <f t="shared" si="42"/>
        <v/>
      </c>
      <c r="P73" s="81" t="str">
        <f t="shared" si="44"/>
        <v/>
      </c>
      <c r="Q73" s="62"/>
    </row>
    <row r="74" spans="1:17">
      <c r="A74" s="4"/>
      <c r="B74" s="43" t="str">
        <f>IF(EXACT('Page Titre'!LANGUE_FR_ENG,"Fr"),MatchTrad!A107,MatchTrad!B107)</f>
        <v>Total Other ASF</v>
      </c>
      <c r="C74" s="102">
        <v>1650</v>
      </c>
      <c r="D74" s="17"/>
      <c r="E74" s="13"/>
      <c r="F74" s="13"/>
      <c r="G74" s="13"/>
      <c r="H74" s="13"/>
      <c r="I74" s="13"/>
      <c r="J74" s="13"/>
      <c r="K74" s="13"/>
      <c r="L74" s="13"/>
      <c r="M74" s="13"/>
      <c r="N74" s="13"/>
      <c r="O74" s="13"/>
      <c r="P74" s="41" t="str">
        <f>IF(AND(ISNUMBER(P71),ISNUMBER(P72),ISNUMBER(P73)),SUM(P71:P73),"")</f>
        <v/>
      </c>
      <c r="Q74" s="62"/>
    </row>
    <row r="75" spans="1:17">
      <c r="A75" s="4"/>
      <c r="B75" s="16"/>
      <c r="C75" s="16"/>
      <c r="D75" s="13"/>
      <c r="E75" s="13"/>
      <c r="F75" s="13"/>
      <c r="G75" s="13"/>
      <c r="H75" s="13"/>
      <c r="I75" s="13"/>
      <c r="J75" s="13"/>
      <c r="K75" s="13"/>
      <c r="L75" s="13"/>
      <c r="M75" s="13"/>
      <c r="N75" s="13"/>
      <c r="O75" s="13"/>
      <c r="P75" s="13"/>
      <c r="Q75" s="62"/>
    </row>
    <row r="76" spans="1:17" ht="29.25" customHeight="1">
      <c r="A76" s="184" t="str">
        <f>IF(EXACT('Page Titre'!LANGUE_FR_ENG,"Fr"),MatchTrad!A108,MatchTrad!B108)</f>
        <v>Section 2 - Required stable funding (RSF) 
2.1 On balance-sheet items</v>
      </c>
      <c r="B76" s="185"/>
      <c r="C76" s="186"/>
      <c r="D76" s="178" t="str">
        <f>IF(EXACT('Page Titre'!LANGUE_FR_ENG,"Fr"),MatchTrad!A109,MatchTrad!B109)</f>
        <v>Amount</v>
      </c>
      <c r="E76" s="179"/>
      <c r="F76" s="179"/>
      <c r="G76" s="180"/>
      <c r="H76" s="178" t="str">
        <f>IF(EXACT('Page Titre'!LANGUE_FR_ENG,"Fr"),MatchTrad!A110,MatchTrad!B110)</f>
        <v>RSF factor</v>
      </c>
      <c r="I76" s="179"/>
      <c r="J76" s="179"/>
      <c r="K76" s="180"/>
      <c r="L76" s="181" t="str">
        <f>IF(EXACT('Page Titre'!LANGUE_FR_ENG,"Fr"),MatchTrad!A111,MatchTrad!B111)</f>
        <v>Calculated RSF</v>
      </c>
      <c r="M76" s="182"/>
      <c r="N76" s="182"/>
      <c r="O76" s="182"/>
      <c r="P76" s="183"/>
      <c r="Q76" s="62"/>
    </row>
    <row r="77" spans="1:17" ht="29.25" customHeight="1">
      <c r="A77" s="187"/>
      <c r="B77" s="188"/>
      <c r="C77" s="189"/>
      <c r="D77" s="73" t="str">
        <f>IF(EXACT('Page Titre'!LANGUE_FR_ENG,"Fr"),MatchTrad!A112,MatchTrad!B112)</f>
        <v>Non-maturity</v>
      </c>
      <c r="E77" s="21" t="str">
        <f>IF(EXACT('Page Titre'!LANGUE_FR_ENG,"Fr"),MatchTrad!A113,MatchTrad!B113)</f>
        <v>&lt; 6 months</v>
      </c>
      <c r="F77" s="21" t="str">
        <f>IF(EXACT('Page Titre'!LANGUE_FR_ENG,"Fr"),MatchTrad!A114,MatchTrad!B114)</f>
        <v>≥ 6 months and &lt; 1 year</v>
      </c>
      <c r="G77" s="21" t="str">
        <f>IF(EXACT('Page Titre'!LANGUE_FR_ENG,"Fr"),MatchTrad!A115,MatchTrad!B115)</f>
        <v>≥ 1 year</v>
      </c>
      <c r="H77" s="73" t="str">
        <f>IF(EXACT('Page Titre'!LANGUE_FR_ENG,"Fr"),MatchTrad!A116,MatchTrad!B116)</f>
        <v>Non-maturity</v>
      </c>
      <c r="I77" s="21" t="str">
        <f>IF(EXACT('Page Titre'!LANGUE_FR_ENG,"Fr"),MatchTrad!A117,MatchTrad!B117)</f>
        <v>&lt; 6 months</v>
      </c>
      <c r="J77" s="21" t="str">
        <f>IF(EXACT('Page Titre'!LANGUE_FR_ENG,"Fr"),MatchTrad!A118,MatchTrad!B118)</f>
        <v>≥ 6 months and &lt; 1 year</v>
      </c>
      <c r="K77" s="21" t="str">
        <f>IF(EXACT('Page Titre'!LANGUE_FR_ENG,"Fr"),MatchTrad!A119,MatchTrad!B119)</f>
        <v>≥ 1 year</v>
      </c>
      <c r="L77" s="73" t="str">
        <f>IF(EXACT('Page Titre'!LANGUE_FR_ENG,"Fr"),MatchTrad!A120,MatchTrad!B120)</f>
        <v>Non-maturity</v>
      </c>
      <c r="M77" s="21" t="str">
        <f>IF(EXACT('Page Titre'!LANGUE_FR_ENG,"Fr"),MatchTrad!A121,MatchTrad!B121)</f>
        <v>&lt; 6 months</v>
      </c>
      <c r="N77" s="21" t="str">
        <f>IF(EXACT('Page Titre'!LANGUE_FR_ENG,"Fr"),MatchTrad!A122,MatchTrad!B122)</f>
        <v>≥ 6 months and &lt; 1 year</v>
      </c>
      <c r="O77" s="21" t="str">
        <f>IF(EXACT('Page Titre'!LANGUE_FR_ENG,"Fr"),MatchTrad!A123,MatchTrad!B123)</f>
        <v>≥ 1 year</v>
      </c>
      <c r="P77" s="73" t="str">
        <f>IF(EXACT('Page Titre'!LANGUE_FR_ENG,"Fr"),MatchTrad!A124,MatchTrad!B124)</f>
        <v>Total RSF</v>
      </c>
      <c r="Q77" s="62"/>
    </row>
    <row r="78" spans="1:17">
      <c r="A78" s="9"/>
      <c r="B78" s="39" t="str">
        <f>IF(EXACT('Page Titre'!LANGUE_FR_ENG,"Fr"),MatchTrad!A125,MatchTrad!B125)</f>
        <v>Coins and bank notes</v>
      </c>
      <c r="C78" s="68">
        <v>2000</v>
      </c>
      <c r="D78" s="113"/>
      <c r="E78" s="16"/>
      <c r="F78" s="16"/>
      <c r="G78" s="16"/>
      <c r="H78" s="111">
        <v>0</v>
      </c>
      <c r="I78" s="16"/>
      <c r="J78" s="16"/>
      <c r="K78" s="16"/>
      <c r="L78" s="77" t="str">
        <f>IF(AND(ISNUMBER(D78),ISNUMBER(H78)),D78*H78,"")</f>
        <v/>
      </c>
      <c r="M78" s="16"/>
      <c r="N78" s="16"/>
      <c r="O78" s="16"/>
      <c r="P78" s="77" t="str">
        <f>IF(ISNUMBER(L78),L78,"")</f>
        <v/>
      </c>
      <c r="Q78" s="62"/>
    </row>
    <row r="79" spans="1:17">
      <c r="A79" s="9"/>
      <c r="B79" s="39" t="str">
        <f>IF(EXACT('Page Titre'!LANGUE_FR_ENG,"Fr"),MatchTrad!A126,MatchTrad!B126)</f>
        <v>Total central bank reserves</v>
      </c>
      <c r="C79" s="68">
        <f>C78+10</f>
        <v>2010</v>
      </c>
      <c r="D79" s="114"/>
      <c r="E79" s="114"/>
      <c r="F79" s="114"/>
      <c r="G79" s="113"/>
      <c r="H79" s="129">
        <v>0</v>
      </c>
      <c r="I79" s="112">
        <v>0</v>
      </c>
      <c r="J79" s="112">
        <v>0</v>
      </c>
      <c r="K79" s="112">
        <v>0</v>
      </c>
      <c r="L79" s="78" t="str">
        <f>IF(AND(ISNUMBER(D79),ISNUMBER(H79)),D79*H79,"")</f>
        <v/>
      </c>
      <c r="M79" s="78" t="str">
        <f>IF(AND(ISNUMBER(E79),ISNUMBER(I79)),E79*I79,"")</f>
        <v/>
      </c>
      <c r="N79" s="78" t="str">
        <f>IF(AND(ISNUMBER(F79),ISNUMBER(J79)),F79*J79,"")</f>
        <v/>
      </c>
      <c r="O79" s="78" t="str">
        <f>IF(AND(ISNUMBER(G79),ISNUMBER(K79)),G79*K79,"")</f>
        <v/>
      </c>
      <c r="P79" s="77" t="str">
        <f>IF(AND(ISNUMBER(L79),ISNUMBER(M79),ISNUMBER(N79),ISNUMBER(O79)),SUM(L79:O79),"")</f>
        <v/>
      </c>
      <c r="Q79" s="62"/>
    </row>
    <row r="80" spans="1:17">
      <c r="A80" s="9"/>
      <c r="B80" s="40" t="str">
        <f>IF(EXACT('Page Titre'!LANGUE_FR_ENG,"Fr"),MatchTrad!A127,MatchTrad!B127)</f>
        <v>Required central bank reserves</v>
      </c>
      <c r="C80" s="68">
        <f>C79+10</f>
        <v>2020</v>
      </c>
      <c r="D80" s="115"/>
      <c r="E80" s="115"/>
      <c r="F80" s="115"/>
      <c r="G80" s="116"/>
      <c r="H80" s="128">
        <v>0</v>
      </c>
      <c r="I80" s="76">
        <v>0</v>
      </c>
      <c r="J80" s="76">
        <v>0</v>
      </c>
      <c r="K80" s="76">
        <v>0</v>
      </c>
      <c r="L80" s="79" t="str">
        <f>IF(AND(ISNUMBER(D80),ISNUMBER(H80)),D80*H80,"")</f>
        <v/>
      </c>
      <c r="M80" s="79" t="str">
        <f t="shared" ref="M80" si="45">IF(AND(ISNUMBER(E80),ISNUMBER(I80)),E80*I80,"")</f>
        <v/>
      </c>
      <c r="N80" s="79" t="str">
        <f t="shared" ref="N80" si="46">IF(AND(ISNUMBER(F80),ISNUMBER(J80)),F80*J80,"")</f>
        <v/>
      </c>
      <c r="O80" s="79" t="str">
        <f t="shared" ref="O80" si="47">IF(AND(ISNUMBER(G80),ISNUMBER(K80)),G80*K80,"")</f>
        <v/>
      </c>
      <c r="P80" s="80" t="str">
        <f>IF(AND(ISNUMBER(L80),ISNUMBER(M80),ISNUMBER(N80),ISNUMBER(O80)),SUM(L80:O80),"")</f>
        <v/>
      </c>
      <c r="Q80" s="62"/>
    </row>
    <row r="81" spans="1:17">
      <c r="A81" s="9"/>
      <c r="B81" s="39" t="str">
        <f>IF(EXACT('Page Titre'!LANGUE_FR_ENG,"Fr"),MatchTrad!A128,MatchTrad!B128)</f>
        <v>SFT assets that are eligible for the "matched book" treatment</v>
      </c>
      <c r="C81" s="18"/>
      <c r="D81" s="13"/>
      <c r="E81" s="13"/>
      <c r="F81" s="13"/>
      <c r="G81" s="13"/>
      <c r="H81" s="13"/>
      <c r="I81" s="13"/>
      <c r="J81" s="13"/>
      <c r="K81" s="13"/>
      <c r="L81" s="13"/>
      <c r="M81" s="13"/>
      <c r="N81" s="13"/>
      <c r="O81" s="13"/>
      <c r="P81" s="14"/>
      <c r="Q81" s="62"/>
    </row>
    <row r="82" spans="1:17">
      <c r="A82" s="9"/>
      <c r="B82" s="40" t="str">
        <f>IF(EXACT('Page Titre'!LANGUE_FR_ENG,"Fr"),MatchTrad!A129,MatchTrad!B129)</f>
        <v>Unencumbered</v>
      </c>
      <c r="C82" s="68">
        <f>C80+10</f>
        <v>2030</v>
      </c>
      <c r="D82" s="114"/>
      <c r="E82" s="113"/>
      <c r="F82" s="13"/>
      <c r="G82" s="13"/>
      <c r="H82" s="112">
        <v>0</v>
      </c>
      <c r="I82" s="111">
        <v>0</v>
      </c>
      <c r="J82" s="13"/>
      <c r="K82" s="13"/>
      <c r="L82" s="78" t="str">
        <f>IF(AND(ISNUMBER(D82),ISNUMBER(H82)),D82*H82,"")</f>
        <v/>
      </c>
      <c r="M82" s="77" t="str">
        <f>IF(AND(ISNUMBER(E82),ISNUMBER(I82)),E82*I82,"")</f>
        <v/>
      </c>
      <c r="N82" s="13"/>
      <c r="O82" s="13"/>
      <c r="P82" s="77" t="str">
        <f>IF(AND(ISNUMBER(L82),ISNUMBER(M82)),L82+M82,"")</f>
        <v/>
      </c>
      <c r="Q82" s="62"/>
    </row>
    <row r="83" spans="1:17">
      <c r="A83" s="9"/>
      <c r="B83" s="40" t="str">
        <f>IF(EXACT('Page Titre'!LANGUE_FR_ENG,"Fr"),MatchTrad!A130,MatchTrad!B130)</f>
        <v>Encumbered</v>
      </c>
      <c r="C83" s="68">
        <f>C82+10</f>
        <v>2040</v>
      </c>
      <c r="D83" s="114"/>
      <c r="E83" s="113"/>
      <c r="F83" s="13"/>
      <c r="G83" s="13"/>
      <c r="H83" s="112">
        <v>0</v>
      </c>
      <c r="I83" s="111">
        <v>0</v>
      </c>
      <c r="J83" s="13"/>
      <c r="K83" s="13"/>
      <c r="L83" s="78" t="str">
        <f>IF(AND(ISNUMBER(D83),ISNUMBER(H83)),D83*H83,"")</f>
        <v/>
      </c>
      <c r="M83" s="77" t="str">
        <f>IF(AND(ISNUMBER(E83),ISNUMBER(I83)),E83*I83,"")</f>
        <v/>
      </c>
      <c r="N83" s="13"/>
      <c r="O83" s="13"/>
      <c r="P83" s="77" t="str">
        <f>IF(AND(ISNUMBER(L83),ISNUMBER(M83)),L83+M83,"")</f>
        <v/>
      </c>
      <c r="Q83" s="62"/>
    </row>
    <row r="84" spans="1:17" ht="26.4">
      <c r="A84" s="9"/>
      <c r="B84" s="40" t="str">
        <f>IF(EXACT('Page Titre'!LANGUE_FR_ENG,"Fr"),MatchTrad!A131,MatchTrad!B131)</f>
        <v>Deposits held by other cooperatives that are members of the same cooperative within a federation</v>
      </c>
      <c r="C84" s="68">
        <f>C83+10</f>
        <v>2050</v>
      </c>
      <c r="D84" s="115"/>
      <c r="E84" s="115"/>
      <c r="F84" s="115"/>
      <c r="G84" s="116"/>
      <c r="H84" s="128">
        <v>0</v>
      </c>
      <c r="I84" s="76">
        <v>0</v>
      </c>
      <c r="J84" s="76">
        <v>0.5</v>
      </c>
      <c r="K84" s="76">
        <v>1</v>
      </c>
      <c r="L84" s="79" t="str">
        <f>IF(AND(ISNUMBER(D84),ISNUMBER(H84)),D84*H84,"")</f>
        <v/>
      </c>
      <c r="M84" s="79" t="str">
        <f t="shared" ref="M84" si="48">IF(AND(ISNUMBER(E84),ISNUMBER(I84)),E84*I84,"")</f>
        <v/>
      </c>
      <c r="N84" s="79" t="str">
        <f t="shared" ref="N84" si="49">IF(AND(ISNUMBER(F84),ISNUMBER(J84)),F84*J84,"")</f>
        <v/>
      </c>
      <c r="O84" s="79" t="str">
        <f t="shared" ref="O84" si="50">IF(AND(ISNUMBER(G84),ISNUMBER(K84)),G84*K84,"")</f>
        <v/>
      </c>
      <c r="P84" s="80" t="str">
        <f t="shared" ref="P84" si="51">IF(AND(ISNUMBER(L84),ISNUMBER(M84),ISNUMBER(N84),ISNUMBER(O84)),SUM(L84:O84),"")</f>
        <v/>
      </c>
    </row>
    <row r="85" spans="1:17">
      <c r="A85" s="9"/>
      <c r="B85" s="39" t="str">
        <f>IF(EXACT('Page Titre'!LANGUE_FR_ENG,"Fr"),MatchTrad!A132,MatchTrad!B132)</f>
        <v>Loans to financial institutions, of which:</v>
      </c>
      <c r="C85" s="22"/>
      <c r="D85" s="13"/>
      <c r="E85" s="13"/>
      <c r="F85" s="13"/>
      <c r="G85" s="13"/>
      <c r="H85" s="13"/>
      <c r="I85" s="13"/>
      <c r="J85" s="13"/>
      <c r="K85" s="13"/>
      <c r="L85" s="13"/>
      <c r="M85" s="13"/>
      <c r="N85" s="13"/>
      <c r="O85" s="13"/>
      <c r="P85" s="14"/>
    </row>
    <row r="86" spans="1:17" ht="39.6">
      <c r="A86" s="9"/>
      <c r="B86" s="39" t="str">
        <f>IF(EXACT('Page Titre'!LANGUE_FR_ENG,"Fr"),MatchTrad!A133,MatchTrad!B133)</f>
        <v>Loans to financial institutions secured by Level 1 collateral and where the bank has the ability to freely rehypothecate the received collateral for the life of the loan: of which:</v>
      </c>
      <c r="C86" s="23"/>
      <c r="D86" s="13"/>
      <c r="E86" s="13"/>
      <c r="F86" s="13"/>
      <c r="G86" s="13"/>
      <c r="H86" s="13"/>
      <c r="I86" s="13"/>
      <c r="J86" s="13"/>
      <c r="K86" s="13"/>
      <c r="L86" s="13"/>
      <c r="M86" s="13"/>
      <c r="N86" s="13"/>
      <c r="O86" s="13"/>
      <c r="P86" s="14"/>
    </row>
    <row r="87" spans="1:17">
      <c r="A87" s="9"/>
      <c r="B87" s="44" t="str">
        <f>IF(EXACT('Page Titre'!LANGUE_FR_ENG,"Fr"),MatchTrad!A134,MatchTrad!B134)</f>
        <v>Unencumbered</v>
      </c>
      <c r="C87" s="68">
        <f>C84+10</f>
        <v>2060</v>
      </c>
      <c r="D87" s="115"/>
      <c r="E87" s="115"/>
      <c r="F87" s="115"/>
      <c r="G87" s="116"/>
      <c r="H87" s="128">
        <v>1</v>
      </c>
      <c r="I87" s="76">
        <v>0.05</v>
      </c>
      <c r="J87" s="76">
        <v>0.5</v>
      </c>
      <c r="K87" s="76">
        <v>1</v>
      </c>
      <c r="L87" s="79" t="str">
        <f>IF(AND(ISNUMBER(D87),ISNUMBER(H87)),D87*H87,"")</f>
        <v/>
      </c>
      <c r="M87" s="79" t="str">
        <f>IF(AND(ISNUMBER(E87),ISNUMBER(I87)),E87*I87,"")</f>
        <v/>
      </c>
      <c r="N87" s="79" t="str">
        <f t="shared" ref="N87" si="52">IF(AND(ISNUMBER(F87),ISNUMBER(J87)),F87*J87,"")</f>
        <v/>
      </c>
      <c r="O87" s="79" t="str">
        <f t="shared" ref="O87" si="53">IF(AND(ISNUMBER(G87),ISNUMBER(K87)),G87*K87,"")</f>
        <v/>
      </c>
      <c r="P87" s="80" t="str">
        <f t="shared" ref="P87" si="54">IF(AND(ISNUMBER(L87),ISNUMBER(M87),ISNUMBER(N87),ISNUMBER(O87)),SUM(L87:O87),"")</f>
        <v/>
      </c>
    </row>
    <row r="88" spans="1:17">
      <c r="A88" s="9"/>
      <c r="B88" s="44" t="str">
        <f>IF(EXACT('Page Titre'!LANGUE_FR_ENG,"Fr"),MatchTrad!A135,MatchTrad!B135)</f>
        <v>Encumbered: of which:</v>
      </c>
      <c r="C88" s="18"/>
      <c r="D88" s="13"/>
      <c r="E88" s="13"/>
      <c r="F88" s="13"/>
      <c r="G88" s="13"/>
      <c r="H88" s="13"/>
      <c r="I88" s="13"/>
      <c r="J88" s="13"/>
      <c r="K88" s="13"/>
      <c r="L88" s="13"/>
      <c r="M88" s="13"/>
      <c r="N88" s="13"/>
      <c r="O88" s="13"/>
      <c r="P88" s="14"/>
    </row>
    <row r="89" spans="1:17">
      <c r="A89" s="9"/>
      <c r="B89" s="45" t="str">
        <f>IF(EXACT('Page Titre'!LANGUE_FR_ENG,"Fr"),MatchTrad!A136,MatchTrad!B136)</f>
        <v>Remaining period of encumbrance &lt; 6 months</v>
      </c>
      <c r="C89" s="68">
        <f>C87+10</f>
        <v>2070</v>
      </c>
      <c r="D89" s="114"/>
      <c r="E89" s="114"/>
      <c r="F89" s="114"/>
      <c r="G89" s="113"/>
      <c r="H89" s="129">
        <v>1</v>
      </c>
      <c r="I89" s="112">
        <v>0.05</v>
      </c>
      <c r="J89" s="112">
        <v>0.5</v>
      </c>
      <c r="K89" s="112">
        <v>1</v>
      </c>
      <c r="L89" s="78" t="str">
        <f t="shared" ref="L89:M91" si="55">IF(AND(ISNUMBER(D89),ISNUMBER(H89)),D89*H89,"")</f>
        <v/>
      </c>
      <c r="M89" s="78" t="str">
        <f t="shared" si="55"/>
        <v/>
      </c>
      <c r="N89" s="78" t="str">
        <f t="shared" ref="N89:N91" si="56">IF(AND(ISNUMBER(F89),ISNUMBER(J89)),F89*J89,"")</f>
        <v/>
      </c>
      <c r="O89" s="78" t="str">
        <f t="shared" ref="O89:O91" si="57">IF(AND(ISNUMBER(G89),ISNUMBER(K89)),G89*K89,"")</f>
        <v/>
      </c>
      <c r="P89" s="77" t="str">
        <f t="shared" ref="P89:P91" si="58">IF(AND(ISNUMBER(L89),ISNUMBER(M89),ISNUMBER(N89),ISNUMBER(O89)),SUM(L89:O89),"")</f>
        <v/>
      </c>
    </row>
    <row r="90" spans="1:17" ht="21" customHeight="1">
      <c r="A90" s="9"/>
      <c r="B90" s="45" t="str">
        <f>IF(EXACT('Page Titre'!LANGUE_FR_ENG,"Fr"),MatchTrad!A137,MatchTrad!B137)</f>
        <v>Remaining period of encumbrance ≥  6 months to  &lt; 1 year</v>
      </c>
      <c r="C90" s="68">
        <f t="shared" ref="C90:C91" si="59">C89+10</f>
        <v>2080</v>
      </c>
      <c r="D90" s="114"/>
      <c r="E90" s="114"/>
      <c r="F90" s="114"/>
      <c r="G90" s="113"/>
      <c r="H90" s="129">
        <v>1</v>
      </c>
      <c r="I90" s="112">
        <v>0.5</v>
      </c>
      <c r="J90" s="112">
        <v>0.5</v>
      </c>
      <c r="K90" s="112">
        <v>1</v>
      </c>
      <c r="L90" s="78" t="str">
        <f t="shared" si="55"/>
        <v/>
      </c>
      <c r="M90" s="78" t="str">
        <f t="shared" si="55"/>
        <v/>
      </c>
      <c r="N90" s="78" t="str">
        <f t="shared" si="56"/>
        <v/>
      </c>
      <c r="O90" s="78" t="str">
        <f t="shared" si="57"/>
        <v/>
      </c>
      <c r="P90" s="77" t="str">
        <f t="shared" si="58"/>
        <v/>
      </c>
    </row>
    <row r="91" spans="1:17">
      <c r="A91" s="9"/>
      <c r="B91" s="45" t="str">
        <f>IF(EXACT('Page Titre'!LANGUE_FR_ENG,"Fr"),MatchTrad!A138,MatchTrad!B138)</f>
        <v>Remaining period of encumbrance ≥  1 year</v>
      </c>
      <c r="C91" s="68">
        <f t="shared" si="59"/>
        <v>2090</v>
      </c>
      <c r="D91" s="115"/>
      <c r="E91" s="115"/>
      <c r="F91" s="115"/>
      <c r="G91" s="116"/>
      <c r="H91" s="128">
        <v>1</v>
      </c>
      <c r="I91" s="76">
        <v>1</v>
      </c>
      <c r="J91" s="76">
        <v>1</v>
      </c>
      <c r="K91" s="76">
        <v>1</v>
      </c>
      <c r="L91" s="79" t="str">
        <f t="shared" si="55"/>
        <v/>
      </c>
      <c r="M91" s="79" t="str">
        <f t="shared" si="55"/>
        <v/>
      </c>
      <c r="N91" s="79" t="str">
        <f t="shared" si="56"/>
        <v/>
      </c>
      <c r="O91" s="79" t="str">
        <f t="shared" si="57"/>
        <v/>
      </c>
      <c r="P91" s="80" t="str">
        <f t="shared" si="58"/>
        <v/>
      </c>
    </row>
    <row r="92" spans="1:17" ht="63" customHeight="1">
      <c r="A92" s="9"/>
      <c r="B92" s="39" t="str">
        <f>IF(EXACT('Page Titre'!LANGUE_FR_ENG,"Fr"),MatchTrad!A139,MatchTrad!B139)</f>
        <v>Loans to financial institutions secured by non-Level 1 collateral and where the financial institution has the ability to freely rehypothecate the received collateral for the life of the loan; of which:</v>
      </c>
      <c r="C92" s="18"/>
      <c r="D92" s="13"/>
      <c r="E92" s="13"/>
      <c r="F92" s="13"/>
      <c r="G92" s="13"/>
      <c r="H92" s="13"/>
      <c r="I92" s="13"/>
      <c r="J92" s="13"/>
      <c r="K92" s="13"/>
      <c r="L92" s="13"/>
      <c r="M92" s="13"/>
      <c r="N92" s="13"/>
      <c r="O92" s="13"/>
      <c r="P92" s="14"/>
    </row>
    <row r="93" spans="1:17">
      <c r="A93" s="9"/>
      <c r="B93" s="44" t="str">
        <f>IF(EXACT('Page Titre'!LANGUE_FR_ENG,"Fr"),MatchTrad!A140,MatchTrad!B140)</f>
        <v>Unencumbered</v>
      </c>
      <c r="C93" s="68">
        <f>C91+10</f>
        <v>2100</v>
      </c>
      <c r="D93" s="115"/>
      <c r="E93" s="115"/>
      <c r="F93" s="115"/>
      <c r="G93" s="116"/>
      <c r="H93" s="128">
        <v>1</v>
      </c>
      <c r="I93" s="76">
        <v>0.1</v>
      </c>
      <c r="J93" s="76">
        <v>0.5</v>
      </c>
      <c r="K93" s="76">
        <v>1</v>
      </c>
      <c r="L93" s="79" t="str">
        <f>IF(AND(ISNUMBER(D93),ISNUMBER(H93)),D93*H93,"")</f>
        <v/>
      </c>
      <c r="M93" s="79" t="str">
        <f>IF(AND(ISNUMBER(E93),ISNUMBER(I93)),E93*I93,"")</f>
        <v/>
      </c>
      <c r="N93" s="79" t="str">
        <f t="shared" ref="N93" si="60">IF(AND(ISNUMBER(F93),ISNUMBER(J93)),F93*J93,"")</f>
        <v/>
      </c>
      <c r="O93" s="79" t="str">
        <f t="shared" ref="O93" si="61">IF(AND(ISNUMBER(G93),ISNUMBER(K93)),G93*K93,"")</f>
        <v/>
      </c>
      <c r="P93" s="80" t="str">
        <f t="shared" ref="P93" si="62">IF(AND(ISNUMBER(L93),ISNUMBER(M93),ISNUMBER(N93),ISNUMBER(O93)),SUM(L93:O93),"")</f>
        <v/>
      </c>
    </row>
    <row r="94" spans="1:17">
      <c r="A94" s="9"/>
      <c r="B94" s="44" t="str">
        <f>IF(EXACT('Page Titre'!LANGUE_FR_ENG,"Fr"),MatchTrad!A141,MatchTrad!B141)</f>
        <v>Encumbered: of which:</v>
      </c>
      <c r="C94" s="18"/>
      <c r="D94" s="13"/>
      <c r="E94" s="13"/>
      <c r="F94" s="13"/>
      <c r="G94" s="13"/>
      <c r="H94" s="13"/>
      <c r="I94" s="13"/>
      <c r="J94" s="13"/>
      <c r="K94" s="13"/>
      <c r="L94" s="13"/>
      <c r="M94" s="13"/>
      <c r="N94" s="13"/>
      <c r="O94" s="13"/>
      <c r="P94" s="14"/>
    </row>
    <row r="95" spans="1:17">
      <c r="A95" s="9"/>
      <c r="B95" s="45" t="str">
        <f>IF(EXACT('Page Titre'!LANGUE_FR_ENG,"Fr"),MatchTrad!A142,MatchTrad!B142)</f>
        <v>Remaining period of encumbrance &lt; 6 months</v>
      </c>
      <c r="C95" s="68">
        <f>C93+10</f>
        <v>2110</v>
      </c>
      <c r="D95" s="114"/>
      <c r="E95" s="114"/>
      <c r="F95" s="114"/>
      <c r="G95" s="113"/>
      <c r="H95" s="129">
        <v>1</v>
      </c>
      <c r="I95" s="112">
        <v>0.1</v>
      </c>
      <c r="J95" s="112">
        <v>0.5</v>
      </c>
      <c r="K95" s="112">
        <v>1</v>
      </c>
      <c r="L95" s="78" t="str">
        <f t="shared" ref="L95:M97" si="63">IF(AND(ISNUMBER(D95),ISNUMBER(H95)),D95*H95,"")</f>
        <v/>
      </c>
      <c r="M95" s="78" t="str">
        <f t="shared" si="63"/>
        <v/>
      </c>
      <c r="N95" s="78" t="str">
        <f t="shared" ref="N95:N97" si="64">IF(AND(ISNUMBER(F95),ISNUMBER(J95)),F95*J95,"")</f>
        <v/>
      </c>
      <c r="O95" s="78" t="str">
        <f t="shared" ref="O95:O97" si="65">IF(AND(ISNUMBER(G95),ISNUMBER(K95)),G95*K95,"")</f>
        <v/>
      </c>
      <c r="P95" s="77" t="str">
        <f t="shared" ref="P95:P97" si="66">IF(AND(ISNUMBER(L95),ISNUMBER(M95),ISNUMBER(N95),ISNUMBER(O95)),SUM(L95:O95),"")</f>
        <v/>
      </c>
    </row>
    <row r="96" spans="1:17">
      <c r="A96" s="9"/>
      <c r="B96" s="45" t="str">
        <f>IF(EXACT('Page Titre'!LANGUE_FR_ENG,"Fr"),MatchTrad!A143,MatchTrad!B143)</f>
        <v>Remaining period of encumbrance ≥ 6 months to  &lt; 1 year</v>
      </c>
      <c r="C96" s="68">
        <f t="shared" ref="C96:C97" si="67">C95+10</f>
        <v>2120</v>
      </c>
      <c r="D96" s="114"/>
      <c r="E96" s="114"/>
      <c r="F96" s="114"/>
      <c r="G96" s="113"/>
      <c r="H96" s="129">
        <v>1</v>
      </c>
      <c r="I96" s="112">
        <v>0.5</v>
      </c>
      <c r="J96" s="112">
        <v>0.5</v>
      </c>
      <c r="K96" s="112">
        <v>1</v>
      </c>
      <c r="L96" s="78" t="str">
        <f t="shared" si="63"/>
        <v/>
      </c>
      <c r="M96" s="78" t="str">
        <f t="shared" si="63"/>
        <v/>
      </c>
      <c r="N96" s="78" t="str">
        <f t="shared" si="64"/>
        <v/>
      </c>
      <c r="O96" s="78" t="str">
        <f t="shared" si="65"/>
        <v/>
      </c>
      <c r="P96" s="77" t="str">
        <f t="shared" si="66"/>
        <v/>
      </c>
    </row>
    <row r="97" spans="1:16">
      <c r="A97" s="9"/>
      <c r="B97" s="45" t="str">
        <f>IF(EXACT('Page Titre'!LANGUE_FR_ENG,"Fr"),MatchTrad!A144,MatchTrad!B144)</f>
        <v>Remaining period of encumbrance ≥ 1 year</v>
      </c>
      <c r="C97" s="68">
        <f t="shared" si="67"/>
        <v>2130</v>
      </c>
      <c r="D97" s="115"/>
      <c r="E97" s="115"/>
      <c r="F97" s="115"/>
      <c r="G97" s="116"/>
      <c r="H97" s="128">
        <v>1</v>
      </c>
      <c r="I97" s="76">
        <v>1</v>
      </c>
      <c r="J97" s="76">
        <v>1</v>
      </c>
      <c r="K97" s="76">
        <v>1</v>
      </c>
      <c r="L97" s="79" t="str">
        <f t="shared" si="63"/>
        <v/>
      </c>
      <c r="M97" s="79" t="str">
        <f t="shared" si="63"/>
        <v/>
      </c>
      <c r="N97" s="79" t="str">
        <f t="shared" si="64"/>
        <v/>
      </c>
      <c r="O97" s="79" t="str">
        <f t="shared" si="65"/>
        <v/>
      </c>
      <c r="P97" s="80" t="str">
        <f t="shared" si="66"/>
        <v/>
      </c>
    </row>
    <row r="98" spans="1:16">
      <c r="A98" s="9"/>
      <c r="B98" s="40" t="str">
        <f>IF(EXACT('Page Titre'!LANGUE_FR_ENG,"Fr"),MatchTrad!A145,MatchTrad!B145)</f>
        <v>Unsecured loans to financial institutions, of which:</v>
      </c>
      <c r="C98" s="24"/>
      <c r="D98" s="13"/>
      <c r="E98" s="13"/>
      <c r="F98" s="13"/>
      <c r="G98" s="13"/>
      <c r="H98" s="13"/>
      <c r="I98" s="13"/>
      <c r="J98" s="13"/>
      <c r="K98" s="13"/>
      <c r="L98" s="13"/>
      <c r="M98" s="13"/>
      <c r="N98" s="13"/>
      <c r="O98" s="13"/>
      <c r="P98" s="14"/>
    </row>
    <row r="99" spans="1:16">
      <c r="A99" s="9"/>
      <c r="B99" s="44" t="str">
        <f>IF(EXACT('Page Titre'!LANGUE_FR_ENG,"Fr"),MatchTrad!A146,MatchTrad!B146)</f>
        <v>Unencumbered</v>
      </c>
      <c r="C99" s="68">
        <f>C97+10</f>
        <v>2140</v>
      </c>
      <c r="D99" s="115"/>
      <c r="E99" s="115"/>
      <c r="F99" s="115"/>
      <c r="G99" s="116"/>
      <c r="H99" s="128">
        <v>1</v>
      </c>
      <c r="I99" s="76">
        <v>0.15</v>
      </c>
      <c r="J99" s="76">
        <v>0.5</v>
      </c>
      <c r="K99" s="76">
        <v>1</v>
      </c>
      <c r="L99" s="79" t="str">
        <f>IF(AND(ISNUMBER(D99),ISNUMBER(H99)),D99*H99,"")</f>
        <v/>
      </c>
      <c r="M99" s="79" t="str">
        <f>IF(AND(ISNUMBER(E99),ISNUMBER(I99)),E99*I99,"")</f>
        <v/>
      </c>
      <c r="N99" s="79" t="str">
        <f t="shared" ref="N99" si="68">IF(AND(ISNUMBER(F99),ISNUMBER(J99)),F99*J99,"")</f>
        <v/>
      </c>
      <c r="O99" s="79" t="str">
        <f t="shared" ref="O99" si="69">IF(AND(ISNUMBER(G99),ISNUMBER(K99)),G99*K99,"")</f>
        <v/>
      </c>
      <c r="P99" s="80" t="str">
        <f t="shared" ref="P99" si="70">IF(AND(ISNUMBER(L99),ISNUMBER(M99),ISNUMBER(N99),ISNUMBER(O99)),SUM(L99:O99),"")</f>
        <v/>
      </c>
    </row>
    <row r="100" spans="1:16">
      <c r="A100" s="9"/>
      <c r="B100" s="44" t="str">
        <f>IF(EXACT('Page Titre'!LANGUE_FR_ENG,"Fr"),MatchTrad!A147,MatchTrad!B147)</f>
        <v>Encumbered: of which:</v>
      </c>
      <c r="C100" s="18"/>
      <c r="D100" s="13"/>
      <c r="E100" s="13"/>
      <c r="F100" s="13"/>
      <c r="G100" s="13"/>
      <c r="H100" s="13"/>
      <c r="I100" s="13"/>
      <c r="J100" s="13"/>
      <c r="K100" s="13"/>
      <c r="L100" s="13"/>
      <c r="M100" s="13"/>
      <c r="N100" s="13"/>
      <c r="O100" s="13"/>
      <c r="P100" s="14"/>
    </row>
    <row r="101" spans="1:16">
      <c r="A101" s="9"/>
      <c r="B101" s="45" t="str">
        <f>IF(EXACT('Page Titre'!LANGUE_FR_ENG,"Fr"),MatchTrad!A148,MatchTrad!B148)</f>
        <v>Remaining period of encumbrance &lt; 6 months</v>
      </c>
      <c r="C101" s="68">
        <f>C99+10</f>
        <v>2150</v>
      </c>
      <c r="D101" s="114"/>
      <c r="E101" s="114"/>
      <c r="F101" s="114"/>
      <c r="G101" s="113"/>
      <c r="H101" s="129">
        <v>1</v>
      </c>
      <c r="I101" s="112">
        <v>0.15</v>
      </c>
      <c r="J101" s="112">
        <v>0.5</v>
      </c>
      <c r="K101" s="112">
        <v>1</v>
      </c>
      <c r="L101" s="78" t="str">
        <f t="shared" ref="L101:M103" si="71">IF(AND(ISNUMBER(D101),ISNUMBER(H101)),D101*H101,"")</f>
        <v/>
      </c>
      <c r="M101" s="78" t="str">
        <f t="shared" si="71"/>
        <v/>
      </c>
      <c r="N101" s="78" t="str">
        <f t="shared" ref="N101:N103" si="72">IF(AND(ISNUMBER(F101),ISNUMBER(J101)),F101*J101,"")</f>
        <v/>
      </c>
      <c r="O101" s="78" t="str">
        <f t="shared" ref="O101:O103" si="73">IF(AND(ISNUMBER(G101),ISNUMBER(K101)),G101*K101,"")</f>
        <v/>
      </c>
      <c r="P101" s="77" t="str">
        <f t="shared" ref="P101:P103" si="74">IF(AND(ISNUMBER(L101),ISNUMBER(M101),ISNUMBER(N101),ISNUMBER(O101)),SUM(L101:O101),"")</f>
        <v/>
      </c>
    </row>
    <row r="102" spans="1:16">
      <c r="A102" s="9"/>
      <c r="B102" s="45" t="str">
        <f>IF(EXACT('Page Titre'!LANGUE_FR_ENG,"Fr"),MatchTrad!A149,MatchTrad!B149)</f>
        <v>Remaining period of encumbrance ≥ 6 months to  &lt; 1 year</v>
      </c>
      <c r="C102" s="68">
        <f t="shared" ref="C102:C103" si="75">C101+10</f>
        <v>2160</v>
      </c>
      <c r="D102" s="114"/>
      <c r="E102" s="114"/>
      <c r="F102" s="114"/>
      <c r="G102" s="113"/>
      <c r="H102" s="129">
        <v>1</v>
      </c>
      <c r="I102" s="112">
        <v>0.5</v>
      </c>
      <c r="J102" s="112">
        <v>0.5</v>
      </c>
      <c r="K102" s="112">
        <v>1</v>
      </c>
      <c r="L102" s="78" t="str">
        <f t="shared" si="71"/>
        <v/>
      </c>
      <c r="M102" s="78" t="str">
        <f t="shared" si="71"/>
        <v/>
      </c>
      <c r="N102" s="78" t="str">
        <f t="shared" si="72"/>
        <v/>
      </c>
      <c r="O102" s="78" t="str">
        <f t="shared" si="73"/>
        <v/>
      </c>
      <c r="P102" s="77" t="str">
        <f t="shared" si="74"/>
        <v/>
      </c>
    </row>
    <row r="103" spans="1:16">
      <c r="A103" s="9"/>
      <c r="B103" s="45" t="str">
        <f>IF(EXACT('Page Titre'!LANGUE_FR_ENG,"Fr"),MatchTrad!A150,MatchTrad!B150)</f>
        <v>Remaining period of encumbrance ≥ 1 year</v>
      </c>
      <c r="C103" s="68">
        <f t="shared" si="75"/>
        <v>2170</v>
      </c>
      <c r="D103" s="115"/>
      <c r="E103" s="115"/>
      <c r="F103" s="115"/>
      <c r="G103" s="116"/>
      <c r="H103" s="128">
        <v>1</v>
      </c>
      <c r="I103" s="76">
        <v>1</v>
      </c>
      <c r="J103" s="76">
        <v>1</v>
      </c>
      <c r="K103" s="76">
        <v>1</v>
      </c>
      <c r="L103" s="79" t="str">
        <f t="shared" si="71"/>
        <v/>
      </c>
      <c r="M103" s="79" t="str">
        <f t="shared" si="71"/>
        <v/>
      </c>
      <c r="N103" s="79" t="str">
        <f t="shared" si="72"/>
        <v/>
      </c>
      <c r="O103" s="79" t="str">
        <f t="shared" si="73"/>
        <v/>
      </c>
      <c r="P103" s="80" t="str">
        <f t="shared" si="74"/>
        <v/>
      </c>
    </row>
    <row r="104" spans="1:16">
      <c r="A104" s="9"/>
      <c r="B104" s="39" t="str">
        <f>IF(EXACT('Page Titre'!LANGUE_FR_ENG,"Fr"),MatchTrad!A151,MatchTrad!B151)</f>
        <v>Securities eligible as Level 1 HQLA for the LCR, of which:</v>
      </c>
      <c r="C104" s="18"/>
      <c r="D104" s="13"/>
      <c r="E104" s="13"/>
      <c r="F104" s="13"/>
      <c r="G104" s="13"/>
      <c r="H104" s="13"/>
      <c r="I104" s="13"/>
      <c r="J104" s="13"/>
      <c r="K104" s="13"/>
      <c r="L104" s="13"/>
      <c r="M104" s="13"/>
      <c r="N104" s="13"/>
      <c r="O104" s="13"/>
      <c r="P104" s="14"/>
    </row>
    <row r="105" spans="1:16">
      <c r="A105" s="9"/>
      <c r="B105" s="40" t="str">
        <f>IF(EXACT('Page Titre'!LANGUE_FR_ENG,"Fr"),MatchTrad!A152,MatchTrad!B152)</f>
        <v>Unencumbered</v>
      </c>
      <c r="C105" s="11">
        <f>C103+10</f>
        <v>2180</v>
      </c>
      <c r="D105" s="13"/>
      <c r="E105" s="115"/>
      <c r="F105" s="115"/>
      <c r="G105" s="116"/>
      <c r="H105" s="13"/>
      <c r="I105" s="76">
        <v>0</v>
      </c>
      <c r="J105" s="76">
        <v>0</v>
      </c>
      <c r="K105" s="75">
        <v>0</v>
      </c>
      <c r="L105" s="13"/>
      <c r="M105" s="79" t="str">
        <f>IF(AND(ISNUMBER(E105),ISNUMBER(I105)),E105*I105,"")</f>
        <v/>
      </c>
      <c r="N105" s="79" t="str">
        <f t="shared" ref="N105" si="76">IF(AND(ISNUMBER(F105),ISNUMBER(J105)),F105*J105,"")</f>
        <v/>
      </c>
      <c r="O105" s="79" t="str">
        <f t="shared" ref="O105" si="77">IF(AND(ISNUMBER(G105),ISNUMBER(K105)),G105*K105,"")</f>
        <v/>
      </c>
      <c r="P105" s="80" t="str">
        <f>IF(AND(ISNUMBER(M105),ISNUMBER(N105),ISNUMBER(O105)),SUM(M105:O105),"")</f>
        <v/>
      </c>
    </row>
    <row r="106" spans="1:16">
      <c r="A106" s="9"/>
      <c r="B106" s="40" t="str">
        <f>IF(EXACT('Page Titre'!LANGUE_FR_ENG,"Fr"),MatchTrad!A153,MatchTrad!B153)</f>
        <v>Encumbered: of which:</v>
      </c>
      <c r="C106" s="18"/>
      <c r="D106" s="13"/>
      <c r="E106" s="13"/>
      <c r="F106" s="13"/>
      <c r="G106" s="13"/>
      <c r="H106" s="13"/>
      <c r="I106" s="13"/>
      <c r="J106" s="13"/>
      <c r="K106" s="13"/>
      <c r="L106" s="13"/>
      <c r="M106" s="13"/>
      <c r="N106" s="13"/>
      <c r="O106" s="13"/>
      <c r="P106" s="14"/>
    </row>
    <row r="107" spans="1:16">
      <c r="A107" s="9"/>
      <c r="B107" s="44" t="str">
        <f>IF(EXACT('Page Titre'!LANGUE_FR_ENG,"Fr"),MatchTrad!A154,MatchTrad!B154)</f>
        <v>Remaining period of encumbrance &lt; 6 months</v>
      </c>
      <c r="C107" s="11">
        <f>C105+10</f>
        <v>2190</v>
      </c>
      <c r="D107" s="13"/>
      <c r="E107" s="114"/>
      <c r="F107" s="114"/>
      <c r="G107" s="113"/>
      <c r="H107" s="13"/>
      <c r="I107" s="112">
        <v>0</v>
      </c>
      <c r="J107" s="112">
        <v>0</v>
      </c>
      <c r="K107" s="111">
        <v>0</v>
      </c>
      <c r="L107" s="13"/>
      <c r="M107" s="78" t="str">
        <f t="shared" ref="M107:M109" si="78">IF(AND(ISNUMBER(E107),ISNUMBER(I107)),E107*I107,"")</f>
        <v/>
      </c>
      <c r="N107" s="78" t="str">
        <f t="shared" ref="N107:N109" si="79">IF(AND(ISNUMBER(F107),ISNUMBER(J107)),F107*J107,"")</f>
        <v/>
      </c>
      <c r="O107" s="78" t="str">
        <f t="shared" ref="O107:O109" si="80">IF(AND(ISNUMBER(G107),ISNUMBER(K107)),G107*K107,"")</f>
        <v/>
      </c>
      <c r="P107" s="77" t="str">
        <f t="shared" ref="P107:P109" si="81">IF(AND(ISNUMBER(M107),ISNUMBER(N107),ISNUMBER(O107)),SUM(M107:O107),"")</f>
        <v/>
      </c>
    </row>
    <row r="108" spans="1:16">
      <c r="A108" s="9"/>
      <c r="B108" s="44" t="str">
        <f>IF(EXACT('Page Titre'!LANGUE_FR_ENG,"Fr"),MatchTrad!A155,MatchTrad!B155)</f>
        <v>Remaining period of encumbrance ≥ 6 months to  &lt; 1 year</v>
      </c>
      <c r="C108" s="11">
        <f t="shared" ref="C108:C109" si="82">C107+10</f>
        <v>2200</v>
      </c>
      <c r="D108" s="13"/>
      <c r="E108" s="114"/>
      <c r="F108" s="114"/>
      <c r="G108" s="113"/>
      <c r="H108" s="13"/>
      <c r="I108" s="112">
        <v>0.5</v>
      </c>
      <c r="J108" s="112">
        <v>0.5</v>
      </c>
      <c r="K108" s="111">
        <v>0.5</v>
      </c>
      <c r="L108" s="13"/>
      <c r="M108" s="78" t="str">
        <f t="shared" si="78"/>
        <v/>
      </c>
      <c r="N108" s="78" t="str">
        <f t="shared" si="79"/>
        <v/>
      </c>
      <c r="O108" s="78" t="str">
        <f t="shared" si="80"/>
        <v/>
      </c>
      <c r="P108" s="77" t="str">
        <f t="shared" si="81"/>
        <v/>
      </c>
    </row>
    <row r="109" spans="1:16">
      <c r="A109" s="9"/>
      <c r="B109" s="44" t="str">
        <f>IF(EXACT('Page Titre'!LANGUE_FR_ENG,"Fr"),MatchTrad!A156,MatchTrad!B156)</f>
        <v>Remaining period of encumbrance ≥ 1 year</v>
      </c>
      <c r="C109" s="11">
        <f t="shared" si="82"/>
        <v>2210</v>
      </c>
      <c r="D109" s="13"/>
      <c r="E109" s="115"/>
      <c r="F109" s="115"/>
      <c r="G109" s="116"/>
      <c r="H109" s="13"/>
      <c r="I109" s="76">
        <v>1</v>
      </c>
      <c r="J109" s="76">
        <v>1</v>
      </c>
      <c r="K109" s="75">
        <v>1</v>
      </c>
      <c r="L109" s="13"/>
      <c r="M109" s="79" t="str">
        <f t="shared" si="78"/>
        <v/>
      </c>
      <c r="N109" s="79" t="str">
        <f t="shared" si="79"/>
        <v/>
      </c>
      <c r="O109" s="79" t="str">
        <f t="shared" si="80"/>
        <v/>
      </c>
      <c r="P109" s="80" t="str">
        <f t="shared" si="81"/>
        <v/>
      </c>
    </row>
    <row r="110" spans="1:16">
      <c r="A110" s="9"/>
      <c r="B110" s="46" t="str">
        <f>IF(EXACT('Page Titre'!LANGUE_FR_ENG,"Fr"),MatchTrad!A157,MatchTrad!B157)</f>
        <v>Securities eligible for Level 2A HQLA for the LCR, of which:</v>
      </c>
      <c r="C110" s="18"/>
      <c r="D110" s="13"/>
      <c r="E110" s="13"/>
      <c r="F110" s="13"/>
      <c r="G110" s="13"/>
      <c r="H110" s="13"/>
      <c r="I110" s="13"/>
      <c r="J110" s="13"/>
      <c r="K110" s="13"/>
      <c r="L110" s="13"/>
      <c r="M110" s="13"/>
      <c r="N110" s="13"/>
      <c r="O110" s="13"/>
      <c r="P110" s="14"/>
    </row>
    <row r="111" spans="1:16">
      <c r="A111" s="9"/>
      <c r="B111" s="40" t="str">
        <f>IF(EXACT('Page Titre'!LANGUE_FR_ENG,"Fr"),MatchTrad!A158,MatchTrad!B158)</f>
        <v>Unencumbered</v>
      </c>
      <c r="C111" s="11">
        <f>C109+10</f>
        <v>2220</v>
      </c>
      <c r="D111" s="13"/>
      <c r="E111" s="115"/>
      <c r="F111" s="115"/>
      <c r="G111" s="116"/>
      <c r="H111" s="13"/>
      <c r="I111" s="76">
        <v>0.15</v>
      </c>
      <c r="J111" s="76">
        <v>0.15</v>
      </c>
      <c r="K111" s="75">
        <v>0.15</v>
      </c>
      <c r="L111" s="13"/>
      <c r="M111" s="79" t="str">
        <f>IF(AND(ISNUMBER(E111),ISNUMBER(I111)),E111*I111,"")</f>
        <v/>
      </c>
      <c r="N111" s="79" t="str">
        <f t="shared" ref="N111" si="83">IF(AND(ISNUMBER(F111),ISNUMBER(J111)),F111*J111,"")</f>
        <v/>
      </c>
      <c r="O111" s="79" t="str">
        <f t="shared" ref="O111" si="84">IF(AND(ISNUMBER(G111),ISNUMBER(K111)),G111*K111,"")</f>
        <v/>
      </c>
      <c r="P111" s="80" t="str">
        <f>IF(AND(ISNUMBER(M111),ISNUMBER(N111),ISNUMBER(O111)),SUM(M111:O111),"")</f>
        <v/>
      </c>
    </row>
    <row r="112" spans="1:16">
      <c r="A112" s="9"/>
      <c r="B112" s="40" t="str">
        <f>IF(EXACT('Page Titre'!LANGUE_FR_ENG,"Fr"),MatchTrad!A159,MatchTrad!B159)</f>
        <v>Encumbered: of which:</v>
      </c>
      <c r="C112" s="18"/>
      <c r="D112" s="13"/>
      <c r="E112" s="13"/>
      <c r="F112" s="13"/>
      <c r="G112" s="13"/>
      <c r="H112" s="13"/>
      <c r="I112" s="13"/>
      <c r="J112" s="13"/>
      <c r="K112" s="13"/>
      <c r="L112" s="13"/>
      <c r="M112" s="13"/>
      <c r="N112" s="13"/>
      <c r="O112" s="13"/>
      <c r="P112" s="14"/>
    </row>
    <row r="113" spans="1:16">
      <c r="A113" s="9"/>
      <c r="B113" s="44" t="str">
        <f>IF(EXACT('Page Titre'!LANGUE_FR_ENG,"Fr"),MatchTrad!A160,MatchTrad!B160)</f>
        <v>Remaining period of encumbrance &lt; 6 months</v>
      </c>
      <c r="C113" s="11">
        <f>C111+10</f>
        <v>2230</v>
      </c>
      <c r="D113" s="13"/>
      <c r="E113" s="114"/>
      <c r="F113" s="114"/>
      <c r="G113" s="113"/>
      <c r="H113" s="13"/>
      <c r="I113" s="112">
        <v>0.15</v>
      </c>
      <c r="J113" s="112">
        <v>0.15</v>
      </c>
      <c r="K113" s="111">
        <v>0.15</v>
      </c>
      <c r="L113" s="13"/>
      <c r="M113" s="78" t="str">
        <f t="shared" ref="M113:M115" si="85">IF(AND(ISNUMBER(E113),ISNUMBER(I113)),E113*I113,"")</f>
        <v/>
      </c>
      <c r="N113" s="78" t="str">
        <f t="shared" ref="N113:N115" si="86">IF(AND(ISNUMBER(F113),ISNUMBER(J113)),F113*J113,"")</f>
        <v/>
      </c>
      <c r="O113" s="78" t="str">
        <f t="shared" ref="O113:O115" si="87">IF(AND(ISNUMBER(G113),ISNUMBER(K113)),G113*K113,"")</f>
        <v/>
      </c>
      <c r="P113" s="77" t="str">
        <f>IF(AND(ISNUMBER(M113),ISNUMBER(N113),ISNUMBER(O113)),SUM(M113:O113),"")</f>
        <v/>
      </c>
    </row>
    <row r="114" spans="1:16">
      <c r="A114" s="9"/>
      <c r="B114" s="44" t="str">
        <f>IF(EXACT('Page Titre'!LANGUE_FR_ENG,"Fr"),MatchTrad!A161,MatchTrad!B161)</f>
        <v>Remaining period of encumbrance ≥ 6 months to  &lt; 1 year</v>
      </c>
      <c r="C114" s="11">
        <f t="shared" ref="C114:C115" si="88">C113+10</f>
        <v>2240</v>
      </c>
      <c r="D114" s="13"/>
      <c r="E114" s="114"/>
      <c r="F114" s="114"/>
      <c r="G114" s="113"/>
      <c r="H114" s="13"/>
      <c r="I114" s="112">
        <v>0.5</v>
      </c>
      <c r="J114" s="112">
        <v>0.5</v>
      </c>
      <c r="K114" s="111">
        <v>0.5</v>
      </c>
      <c r="L114" s="13"/>
      <c r="M114" s="78" t="str">
        <f t="shared" si="85"/>
        <v/>
      </c>
      <c r="N114" s="78" t="str">
        <f t="shared" si="86"/>
        <v/>
      </c>
      <c r="O114" s="78" t="str">
        <f t="shared" si="87"/>
        <v/>
      </c>
      <c r="P114" s="77" t="str">
        <f t="shared" ref="P114:P115" si="89">IF(AND(ISNUMBER(M114),ISNUMBER(N114),ISNUMBER(O114)),SUM(M114:O114),"")</f>
        <v/>
      </c>
    </row>
    <row r="115" spans="1:16">
      <c r="A115" s="9"/>
      <c r="B115" s="44" t="str">
        <f>IF(EXACT('Page Titre'!LANGUE_FR_ENG,"Fr"),MatchTrad!A162,MatchTrad!B162)</f>
        <v>Remaining period of encumbrance ≥ 1 year</v>
      </c>
      <c r="C115" s="11">
        <f t="shared" si="88"/>
        <v>2250</v>
      </c>
      <c r="D115" s="13"/>
      <c r="E115" s="115"/>
      <c r="F115" s="115"/>
      <c r="G115" s="116"/>
      <c r="H115" s="13"/>
      <c r="I115" s="76">
        <v>1</v>
      </c>
      <c r="J115" s="76">
        <v>1</v>
      </c>
      <c r="K115" s="75">
        <v>1</v>
      </c>
      <c r="L115" s="13"/>
      <c r="M115" s="79" t="str">
        <f t="shared" si="85"/>
        <v/>
      </c>
      <c r="N115" s="79" t="str">
        <f t="shared" si="86"/>
        <v/>
      </c>
      <c r="O115" s="79" t="str">
        <f t="shared" si="87"/>
        <v/>
      </c>
      <c r="P115" s="80" t="str">
        <f t="shared" si="89"/>
        <v/>
      </c>
    </row>
    <row r="116" spans="1:16">
      <c r="A116" s="9"/>
      <c r="B116" s="39" t="str">
        <f>IF(EXACT('Page Titre'!LANGUE_FR_ENG,"Fr"),MatchTrad!A163,MatchTrad!B163)</f>
        <v xml:space="preserve">Securities eligible for Level 2B HQLA for the LCR, of which: </v>
      </c>
      <c r="C116" s="18"/>
      <c r="D116" s="13"/>
      <c r="E116" s="13"/>
      <c r="F116" s="13"/>
      <c r="G116" s="13"/>
      <c r="H116" s="13"/>
      <c r="I116" s="13"/>
      <c r="J116" s="13"/>
      <c r="K116" s="13"/>
      <c r="L116" s="13"/>
      <c r="M116" s="13"/>
      <c r="N116" s="13"/>
      <c r="O116" s="13"/>
      <c r="P116" s="14"/>
    </row>
    <row r="117" spans="1:16">
      <c r="A117" s="9"/>
      <c r="B117" s="40" t="str">
        <f>IF(EXACT('Page Titre'!LANGUE_FR_ENG,"Fr"),MatchTrad!A164,MatchTrad!B164)</f>
        <v>Unencumbered</v>
      </c>
      <c r="C117" s="68">
        <f>C115+10</f>
        <v>2260</v>
      </c>
      <c r="D117" s="115"/>
      <c r="E117" s="115"/>
      <c r="F117" s="115"/>
      <c r="G117" s="116"/>
      <c r="H117" s="128">
        <v>0.5</v>
      </c>
      <c r="I117" s="76">
        <v>0.5</v>
      </c>
      <c r="J117" s="76">
        <v>0.5</v>
      </c>
      <c r="K117" s="76">
        <v>0.5</v>
      </c>
      <c r="L117" s="79" t="str">
        <f>IF(AND(ISNUMBER(D117),ISNUMBER(H117)),D117*H117,"")</f>
        <v/>
      </c>
      <c r="M117" s="79" t="str">
        <f>IF(AND(ISNUMBER(E117),ISNUMBER(I117)),E117*I117,"")</f>
        <v/>
      </c>
      <c r="N117" s="79" t="str">
        <f t="shared" ref="N117" si="90">IF(AND(ISNUMBER(F117),ISNUMBER(J117)),F117*J117,"")</f>
        <v/>
      </c>
      <c r="O117" s="79" t="str">
        <f t="shared" ref="O117" si="91">IF(AND(ISNUMBER(G117),ISNUMBER(K117)),G117*K117,"")</f>
        <v/>
      </c>
      <c r="P117" s="80" t="str">
        <f t="shared" ref="P117" si="92">IF(AND(ISNUMBER(L117),ISNUMBER(M117),ISNUMBER(N117),ISNUMBER(O117)),SUM(L117:O117),"")</f>
        <v/>
      </c>
    </row>
    <row r="118" spans="1:16">
      <c r="A118" s="9"/>
      <c r="B118" s="40" t="str">
        <f>IF(EXACT('Page Titre'!LANGUE_FR_ENG,"Fr"),MatchTrad!A165,MatchTrad!B165)</f>
        <v>Encumbered: of which:</v>
      </c>
      <c r="C118" s="18"/>
      <c r="D118" s="13"/>
      <c r="E118" s="13"/>
      <c r="F118" s="13"/>
      <c r="G118" s="13"/>
      <c r="H118" s="13"/>
      <c r="I118" s="13"/>
      <c r="J118" s="13"/>
      <c r="K118" s="13"/>
      <c r="L118" s="13"/>
      <c r="M118" s="13"/>
      <c r="N118" s="13"/>
      <c r="O118" s="13"/>
      <c r="P118" s="14"/>
    </row>
    <row r="119" spans="1:16">
      <c r="A119" s="9"/>
      <c r="B119" s="44" t="str">
        <f>IF(EXACT('Page Titre'!LANGUE_FR_ENG,"Fr"),MatchTrad!A166,MatchTrad!B166)</f>
        <v>Remaining period of encumbrance &lt; 6 months</v>
      </c>
      <c r="C119" s="68">
        <f>C117+10</f>
        <v>2270</v>
      </c>
      <c r="D119" s="114"/>
      <c r="E119" s="114"/>
      <c r="F119" s="114"/>
      <c r="G119" s="113"/>
      <c r="H119" s="129">
        <v>0.5</v>
      </c>
      <c r="I119" s="112">
        <v>0.5</v>
      </c>
      <c r="J119" s="112">
        <v>0.5</v>
      </c>
      <c r="K119" s="112">
        <v>0.5</v>
      </c>
      <c r="L119" s="78" t="str">
        <f t="shared" ref="L119:M121" si="93">IF(AND(ISNUMBER(D119),ISNUMBER(H119)),D119*H119,"")</f>
        <v/>
      </c>
      <c r="M119" s="78" t="str">
        <f t="shared" si="93"/>
        <v/>
      </c>
      <c r="N119" s="78" t="str">
        <f t="shared" ref="N119:N121" si="94">IF(AND(ISNUMBER(F119),ISNUMBER(J119)),F119*J119,"")</f>
        <v/>
      </c>
      <c r="O119" s="78" t="str">
        <f t="shared" ref="O119:O121" si="95">IF(AND(ISNUMBER(G119),ISNUMBER(K119)),G119*K119,"")</f>
        <v/>
      </c>
      <c r="P119" s="77" t="str">
        <f t="shared" ref="P119:P121" si="96">IF(AND(ISNUMBER(L119),ISNUMBER(M119),ISNUMBER(N119),ISNUMBER(O119)),SUM(L119:O119),"")</f>
        <v/>
      </c>
    </row>
    <row r="120" spans="1:16">
      <c r="A120" s="9"/>
      <c r="B120" s="44" t="str">
        <f>IF(EXACT('Page Titre'!LANGUE_FR_ENG,"Fr"),MatchTrad!A167,MatchTrad!B167)</f>
        <v>Remaining period of encumbrance ≥ 6 months to  &lt; 1 year</v>
      </c>
      <c r="C120" s="68">
        <f t="shared" ref="C120:C121" si="97">C119+10</f>
        <v>2280</v>
      </c>
      <c r="D120" s="114"/>
      <c r="E120" s="114"/>
      <c r="F120" s="114"/>
      <c r="G120" s="113"/>
      <c r="H120" s="129">
        <v>0.5</v>
      </c>
      <c r="I120" s="112">
        <v>0.5</v>
      </c>
      <c r="J120" s="112">
        <v>0.5</v>
      </c>
      <c r="K120" s="112">
        <v>0.5</v>
      </c>
      <c r="L120" s="78" t="str">
        <f t="shared" si="93"/>
        <v/>
      </c>
      <c r="M120" s="78" t="str">
        <f t="shared" si="93"/>
        <v/>
      </c>
      <c r="N120" s="78" t="str">
        <f t="shared" si="94"/>
        <v/>
      </c>
      <c r="O120" s="78" t="str">
        <f t="shared" si="95"/>
        <v/>
      </c>
      <c r="P120" s="77" t="str">
        <f t="shared" si="96"/>
        <v/>
      </c>
    </row>
    <row r="121" spans="1:16">
      <c r="A121" s="9"/>
      <c r="B121" s="44" t="str">
        <f>IF(EXACT('Page Titre'!LANGUE_FR_ENG,"Fr"),MatchTrad!A168,MatchTrad!B168)</f>
        <v>Remaining period of encumbrance ≥ 1 year</v>
      </c>
      <c r="C121" s="68">
        <f t="shared" si="97"/>
        <v>2290</v>
      </c>
      <c r="D121" s="115"/>
      <c r="E121" s="115"/>
      <c r="F121" s="115"/>
      <c r="G121" s="116"/>
      <c r="H121" s="128">
        <v>1</v>
      </c>
      <c r="I121" s="76">
        <v>1</v>
      </c>
      <c r="J121" s="76">
        <v>1</v>
      </c>
      <c r="K121" s="76">
        <v>1</v>
      </c>
      <c r="L121" s="79" t="str">
        <f t="shared" si="93"/>
        <v/>
      </c>
      <c r="M121" s="79" t="str">
        <f t="shared" si="93"/>
        <v/>
      </c>
      <c r="N121" s="79" t="str">
        <f t="shared" si="94"/>
        <v/>
      </c>
      <c r="O121" s="79" t="str">
        <f t="shared" si="95"/>
        <v/>
      </c>
      <c r="P121" s="80" t="str">
        <f t="shared" si="96"/>
        <v/>
      </c>
    </row>
    <row r="122" spans="1:16" ht="26.4">
      <c r="A122" s="9"/>
      <c r="B122" s="39" t="str">
        <f>IF(EXACT('Page Titre'!LANGUE_FR_ENG,"Fr"),MatchTrad!A169,MatchTrad!B169)</f>
        <v>Deposits held at financial institutions for operational purposes: of which:</v>
      </c>
      <c r="C122" s="18"/>
      <c r="D122" s="13"/>
      <c r="E122" s="13"/>
      <c r="F122" s="13"/>
      <c r="G122" s="13"/>
      <c r="H122" s="13"/>
      <c r="I122" s="13"/>
      <c r="J122" s="13"/>
      <c r="K122" s="13"/>
      <c r="L122" s="13"/>
      <c r="M122" s="13"/>
      <c r="N122" s="13"/>
      <c r="O122" s="13"/>
      <c r="P122" s="14"/>
    </row>
    <row r="123" spans="1:16">
      <c r="A123" s="9"/>
      <c r="B123" s="40" t="str">
        <f>IF(EXACT('Page Titre'!LANGUE_FR_ENG,"Fr"),MatchTrad!A170,MatchTrad!B170)</f>
        <v>Unencumbered</v>
      </c>
      <c r="C123" s="68">
        <f>C121+10</f>
        <v>2300</v>
      </c>
      <c r="D123" s="115"/>
      <c r="E123" s="115"/>
      <c r="F123" s="115"/>
      <c r="G123" s="116"/>
      <c r="H123" s="128">
        <v>0.5</v>
      </c>
      <c r="I123" s="76">
        <v>0.5</v>
      </c>
      <c r="J123" s="76">
        <v>0.5</v>
      </c>
      <c r="K123" s="76">
        <v>1</v>
      </c>
      <c r="L123" s="79" t="str">
        <f>IF(AND(ISNUMBER(D123),ISNUMBER(H123)),D123*H123,"")</f>
        <v/>
      </c>
      <c r="M123" s="79" t="str">
        <f>IF(AND(ISNUMBER(E123),ISNUMBER(I123)),E123*I123,"")</f>
        <v/>
      </c>
      <c r="N123" s="79" t="str">
        <f t="shared" ref="N123" si="98">IF(AND(ISNUMBER(F123),ISNUMBER(J123)),F123*J123,"")</f>
        <v/>
      </c>
      <c r="O123" s="79" t="str">
        <f t="shared" ref="O123" si="99">IF(AND(ISNUMBER(G123),ISNUMBER(K123)),G123*K123,"")</f>
        <v/>
      </c>
      <c r="P123" s="80" t="str">
        <f t="shared" ref="P123" si="100">IF(AND(ISNUMBER(L123),ISNUMBER(M123),ISNUMBER(N123),ISNUMBER(O123)),SUM(L123:O123),"")</f>
        <v/>
      </c>
    </row>
    <row r="124" spans="1:16">
      <c r="A124" s="9"/>
      <c r="B124" s="40" t="str">
        <f>IF(EXACT('Page Titre'!LANGUE_FR_ENG,"Fr"),MatchTrad!A171,MatchTrad!B171)</f>
        <v>Encumbered: of which:</v>
      </c>
      <c r="C124" s="18"/>
      <c r="D124" s="13"/>
      <c r="E124" s="13"/>
      <c r="F124" s="13"/>
      <c r="G124" s="13"/>
      <c r="H124" s="13"/>
      <c r="I124" s="13"/>
      <c r="J124" s="13"/>
      <c r="K124" s="13"/>
      <c r="L124" s="13"/>
      <c r="M124" s="13"/>
      <c r="N124" s="13"/>
      <c r="O124" s="13"/>
      <c r="P124" s="14"/>
    </row>
    <row r="125" spans="1:16">
      <c r="A125" s="9"/>
      <c r="B125" s="44" t="str">
        <f>IF(EXACT('Page Titre'!LANGUE_FR_ENG,"Fr"),MatchTrad!A172,MatchTrad!B172)</f>
        <v>Remaining period of encumbrance &lt; 6 months</v>
      </c>
      <c r="C125" s="68">
        <f>C123+10</f>
        <v>2310</v>
      </c>
      <c r="D125" s="114"/>
      <c r="E125" s="114"/>
      <c r="F125" s="114"/>
      <c r="G125" s="113"/>
      <c r="H125" s="129">
        <v>0.5</v>
      </c>
      <c r="I125" s="112">
        <v>0.5</v>
      </c>
      <c r="J125" s="112">
        <v>0.5</v>
      </c>
      <c r="K125" s="112">
        <v>1</v>
      </c>
      <c r="L125" s="78" t="str">
        <f t="shared" ref="L125:M127" si="101">IF(AND(ISNUMBER(D125),ISNUMBER(H125)),D125*H125,"")</f>
        <v/>
      </c>
      <c r="M125" s="78" t="str">
        <f t="shared" si="101"/>
        <v/>
      </c>
      <c r="N125" s="78" t="str">
        <f t="shared" ref="N125:N127" si="102">IF(AND(ISNUMBER(F125),ISNUMBER(J125)),F125*J125,"")</f>
        <v/>
      </c>
      <c r="O125" s="78" t="str">
        <f t="shared" ref="O125:O127" si="103">IF(AND(ISNUMBER(G125),ISNUMBER(K125)),G125*K125,"")</f>
        <v/>
      </c>
      <c r="P125" s="77" t="str">
        <f t="shared" ref="P125:P127" si="104">IF(AND(ISNUMBER(L125),ISNUMBER(M125),ISNUMBER(N125),ISNUMBER(O125)),SUM(L125:O125),"")</f>
        <v/>
      </c>
    </row>
    <row r="126" spans="1:16">
      <c r="A126" s="9"/>
      <c r="B126" s="44" t="str">
        <f>IF(EXACT('Page Titre'!LANGUE_FR_ENG,"Fr"),MatchTrad!A173,MatchTrad!B173)</f>
        <v>Remaining period of encumbrance ≥ 6 months to  &lt; 1 year</v>
      </c>
      <c r="C126" s="68">
        <f t="shared" ref="C126:C127" si="105">C125+10</f>
        <v>2320</v>
      </c>
      <c r="D126" s="114"/>
      <c r="E126" s="114"/>
      <c r="F126" s="114"/>
      <c r="G126" s="113"/>
      <c r="H126" s="129">
        <v>0.5</v>
      </c>
      <c r="I126" s="112">
        <v>0.5</v>
      </c>
      <c r="J126" s="112">
        <v>0.5</v>
      </c>
      <c r="K126" s="112">
        <v>1</v>
      </c>
      <c r="L126" s="78" t="str">
        <f t="shared" si="101"/>
        <v/>
      </c>
      <c r="M126" s="78" t="str">
        <f t="shared" si="101"/>
        <v/>
      </c>
      <c r="N126" s="78" t="str">
        <f t="shared" si="102"/>
        <v/>
      </c>
      <c r="O126" s="78" t="str">
        <f t="shared" si="103"/>
        <v/>
      </c>
      <c r="P126" s="77" t="str">
        <f t="shared" si="104"/>
        <v/>
      </c>
    </row>
    <row r="127" spans="1:16">
      <c r="A127" s="9"/>
      <c r="B127" s="44" t="str">
        <f>IF(EXACT('Page Titre'!LANGUE_FR_ENG,"Fr"),MatchTrad!A174,MatchTrad!B174)</f>
        <v>Remaining period of encumbrance ≥ 1 year</v>
      </c>
      <c r="C127" s="68">
        <f t="shared" si="105"/>
        <v>2330</v>
      </c>
      <c r="D127" s="115"/>
      <c r="E127" s="115"/>
      <c r="F127" s="115"/>
      <c r="G127" s="116"/>
      <c r="H127" s="128">
        <v>1</v>
      </c>
      <c r="I127" s="76">
        <v>1</v>
      </c>
      <c r="J127" s="76">
        <v>1</v>
      </c>
      <c r="K127" s="76">
        <v>1</v>
      </c>
      <c r="L127" s="79" t="str">
        <f t="shared" si="101"/>
        <v/>
      </c>
      <c r="M127" s="79" t="str">
        <f t="shared" si="101"/>
        <v/>
      </c>
      <c r="N127" s="79" t="str">
        <f t="shared" si="102"/>
        <v/>
      </c>
      <c r="O127" s="79" t="str">
        <f t="shared" si="103"/>
        <v/>
      </c>
      <c r="P127" s="80" t="str">
        <f t="shared" si="104"/>
        <v/>
      </c>
    </row>
    <row r="128" spans="1:16" ht="26.4">
      <c r="A128" s="9"/>
      <c r="B128" s="39" t="str">
        <f>IF(EXACT('Page Titre'!LANGUE_FR_ENG,"Fr"),MatchTrad!A175,MatchTrad!B175)</f>
        <v>Loans to non-financial corporate clients with a residual maturity of less than one year: of which:</v>
      </c>
      <c r="C128" s="18"/>
      <c r="D128" s="13"/>
      <c r="E128" s="13"/>
      <c r="F128" s="13"/>
      <c r="G128" s="13"/>
      <c r="H128" s="13"/>
      <c r="I128" s="13"/>
      <c r="J128" s="13"/>
      <c r="K128" s="13"/>
      <c r="L128" s="13"/>
      <c r="M128" s="13"/>
      <c r="N128" s="13"/>
      <c r="O128" s="13"/>
      <c r="P128" s="14"/>
    </row>
    <row r="129" spans="1:16">
      <c r="A129" s="9"/>
      <c r="B129" s="40" t="str">
        <f>IF(EXACT('Page Titre'!LANGUE_FR_ENG,"Fr"),MatchTrad!A176,MatchTrad!B176)</f>
        <v>Unencumbered</v>
      </c>
      <c r="C129" s="11">
        <f>C127+10</f>
        <v>2340</v>
      </c>
      <c r="D129" s="13"/>
      <c r="E129" s="115"/>
      <c r="F129" s="116"/>
      <c r="G129" s="13"/>
      <c r="H129" s="13"/>
      <c r="I129" s="76">
        <v>0.5</v>
      </c>
      <c r="J129" s="75">
        <v>0.5</v>
      </c>
      <c r="K129" s="13"/>
      <c r="L129" s="13"/>
      <c r="M129" s="79" t="str">
        <f t="shared" ref="M129" si="106">IF(AND(ISNUMBER(E129),ISNUMBER(I129)),E129*I129,"")</f>
        <v/>
      </c>
      <c r="N129" s="80" t="str">
        <f t="shared" ref="N129" si="107">IF(AND(ISNUMBER(F129),ISNUMBER(J129)),F129*J129,"")</f>
        <v/>
      </c>
      <c r="O129" s="13"/>
      <c r="P129" s="80" t="str">
        <f>IF(AND(ISNUMBER(M129),ISNUMBER(N129)),SUM(M129:N129),"")</f>
        <v/>
      </c>
    </row>
    <row r="130" spans="1:16">
      <c r="A130" s="9"/>
      <c r="B130" s="40" t="str">
        <f>IF(EXACT('Page Titre'!LANGUE_FR_ENG,"Fr"),MatchTrad!A177,MatchTrad!B177)</f>
        <v>Encumbered: of which:</v>
      </c>
      <c r="C130" s="18"/>
      <c r="D130" s="13"/>
      <c r="E130" s="13"/>
      <c r="F130" s="13"/>
      <c r="G130" s="13"/>
      <c r="H130" s="13"/>
      <c r="I130" s="13"/>
      <c r="J130" s="13"/>
      <c r="K130" s="13"/>
      <c r="L130" s="13"/>
      <c r="M130" s="13"/>
      <c r="N130" s="13"/>
      <c r="O130" s="13"/>
      <c r="P130" s="13"/>
    </row>
    <row r="131" spans="1:16">
      <c r="A131" s="9"/>
      <c r="B131" s="44" t="str">
        <f>IF(EXACT('Page Titre'!LANGUE_FR_ENG,"Fr"),MatchTrad!A178,MatchTrad!B178)</f>
        <v>Remaining period of encumbrance &lt; 6 months</v>
      </c>
      <c r="C131" s="11">
        <f>C129+10</f>
        <v>2350</v>
      </c>
      <c r="D131" s="13"/>
      <c r="E131" s="114"/>
      <c r="F131" s="113"/>
      <c r="G131" s="13"/>
      <c r="H131" s="13"/>
      <c r="I131" s="112">
        <v>0.5</v>
      </c>
      <c r="J131" s="111">
        <v>0.5</v>
      </c>
      <c r="K131" s="13"/>
      <c r="L131" s="13"/>
      <c r="M131" s="78" t="str">
        <f t="shared" ref="M131:M133" si="108">IF(AND(ISNUMBER(E131),ISNUMBER(I131)),E131*I131,"")</f>
        <v/>
      </c>
      <c r="N131" s="77" t="str">
        <f t="shared" ref="N131:N133" si="109">IF(AND(ISNUMBER(F131),ISNUMBER(J131)),F131*J131,"")</f>
        <v/>
      </c>
      <c r="O131" s="13"/>
      <c r="P131" s="77" t="str">
        <f>IF(AND(ISNUMBER(M131),ISNUMBER(N131)),SUM(M131:N131),"")</f>
        <v/>
      </c>
    </row>
    <row r="132" spans="1:16">
      <c r="A132" s="9"/>
      <c r="B132" s="44" t="str">
        <f>IF(EXACT('Page Titre'!LANGUE_FR_ENG,"Fr"),MatchTrad!A179,MatchTrad!B179)</f>
        <v>Remaining period of encumbrance ≥ 6 months to  &lt; 1 year</v>
      </c>
      <c r="C132" s="11">
        <f t="shared" ref="C132:C133" si="110">C131+10</f>
        <v>2360</v>
      </c>
      <c r="D132" s="13"/>
      <c r="E132" s="114"/>
      <c r="F132" s="113"/>
      <c r="G132" s="13"/>
      <c r="H132" s="13"/>
      <c r="I132" s="112">
        <v>0.5</v>
      </c>
      <c r="J132" s="111">
        <v>0.5</v>
      </c>
      <c r="K132" s="13"/>
      <c r="L132" s="13"/>
      <c r="M132" s="78" t="str">
        <f t="shared" si="108"/>
        <v/>
      </c>
      <c r="N132" s="77" t="str">
        <f t="shared" si="109"/>
        <v/>
      </c>
      <c r="O132" s="13"/>
      <c r="P132" s="77" t="str">
        <f t="shared" ref="P132:P133" si="111">IF(AND(ISNUMBER(M132),ISNUMBER(N132)),SUM(M132:N132),"")</f>
        <v/>
      </c>
    </row>
    <row r="133" spans="1:16">
      <c r="A133" s="9"/>
      <c r="B133" s="44" t="str">
        <f>IF(EXACT('Page Titre'!LANGUE_FR_ENG,"Fr"),MatchTrad!A180,MatchTrad!B180)</f>
        <v>Remaining period of encumbrance ≥ 1 year</v>
      </c>
      <c r="C133" s="11">
        <f t="shared" si="110"/>
        <v>2370</v>
      </c>
      <c r="D133" s="17"/>
      <c r="E133" s="115"/>
      <c r="F133" s="116"/>
      <c r="G133" s="13"/>
      <c r="H133" s="13"/>
      <c r="I133" s="76">
        <v>1</v>
      </c>
      <c r="J133" s="75">
        <v>1</v>
      </c>
      <c r="K133" s="13"/>
      <c r="L133" s="13"/>
      <c r="M133" s="79" t="str">
        <f t="shared" si="108"/>
        <v/>
      </c>
      <c r="N133" s="80" t="str">
        <f t="shared" si="109"/>
        <v/>
      </c>
      <c r="O133" s="13"/>
      <c r="P133" s="80" t="str">
        <f t="shared" si="111"/>
        <v/>
      </c>
    </row>
    <row r="134" spans="1:16" ht="26.4">
      <c r="A134" s="9"/>
      <c r="B134" s="39" t="str">
        <f>IF(EXACT('Page Titre'!LANGUE_FR_ENG,"Fr"),MatchTrad!A181,MatchTrad!B181)</f>
        <v>Loans to central banks with a residual maturity of less than one year: of which:</v>
      </c>
      <c r="C134" s="24"/>
      <c r="D134" s="13"/>
      <c r="E134" s="13"/>
      <c r="F134" s="13"/>
      <c r="G134" s="13"/>
      <c r="H134" s="13"/>
      <c r="I134" s="13"/>
      <c r="J134" s="13"/>
      <c r="K134" s="13"/>
      <c r="L134" s="13"/>
      <c r="M134" s="13"/>
      <c r="N134" s="13"/>
      <c r="O134" s="13"/>
      <c r="P134" s="13"/>
    </row>
    <row r="135" spans="1:16">
      <c r="A135" s="9"/>
      <c r="B135" s="40" t="str">
        <f>IF(EXACT('Page Titre'!LANGUE_FR_ENG,"Fr"),MatchTrad!A182,MatchTrad!B182)</f>
        <v>Unencumbered</v>
      </c>
      <c r="C135" s="11">
        <f>C133+10</f>
        <v>2380</v>
      </c>
      <c r="D135" s="13"/>
      <c r="E135" s="115"/>
      <c r="F135" s="116"/>
      <c r="G135" s="13"/>
      <c r="H135" s="13"/>
      <c r="I135" s="76">
        <v>0</v>
      </c>
      <c r="J135" s="75">
        <v>0.5</v>
      </c>
      <c r="K135" s="13"/>
      <c r="L135" s="13"/>
      <c r="M135" s="79" t="str">
        <f t="shared" ref="M135" si="112">IF(AND(ISNUMBER(E135),ISNUMBER(I135)),E135*I135,"")</f>
        <v/>
      </c>
      <c r="N135" s="80" t="str">
        <f t="shared" ref="N135" si="113">IF(AND(ISNUMBER(F135),ISNUMBER(J135)),F135*J135,"")</f>
        <v/>
      </c>
      <c r="O135" s="13"/>
      <c r="P135" s="80" t="str">
        <f>IF(AND(ISNUMBER(M135),ISNUMBER(N135)),SUM(M135:N135),"")</f>
        <v/>
      </c>
    </row>
    <row r="136" spans="1:16">
      <c r="A136" s="9"/>
      <c r="B136" s="40" t="str">
        <f>IF(EXACT('Page Titre'!LANGUE_FR_ENG,"Fr"),MatchTrad!A183,MatchTrad!B183)</f>
        <v>Encumbered: of which:</v>
      </c>
      <c r="C136" s="18"/>
      <c r="D136" s="13"/>
      <c r="E136" s="13"/>
      <c r="F136" s="13"/>
      <c r="G136" s="13"/>
      <c r="H136" s="13"/>
      <c r="I136" s="13"/>
      <c r="J136" s="13"/>
      <c r="K136" s="13"/>
      <c r="L136" s="13"/>
      <c r="M136" s="13"/>
      <c r="N136" s="13"/>
      <c r="O136" s="13"/>
      <c r="P136" s="13"/>
    </row>
    <row r="137" spans="1:16">
      <c r="A137" s="9"/>
      <c r="B137" s="44" t="str">
        <f>IF(EXACT('Page Titre'!LANGUE_FR_ENG,"Fr"),MatchTrad!A184,MatchTrad!B184)</f>
        <v>Remaining period of encumbrance &lt; 6 months</v>
      </c>
      <c r="C137" s="11">
        <f>C135+10</f>
        <v>2390</v>
      </c>
      <c r="D137" s="13"/>
      <c r="E137" s="114"/>
      <c r="F137" s="113"/>
      <c r="G137" s="13"/>
      <c r="H137" s="13"/>
      <c r="I137" s="112">
        <v>0</v>
      </c>
      <c r="J137" s="111">
        <v>0.5</v>
      </c>
      <c r="K137" s="13"/>
      <c r="L137" s="13"/>
      <c r="M137" s="78" t="str">
        <f t="shared" ref="M137:M139" si="114">IF(AND(ISNUMBER(E137),ISNUMBER(I137)),E137*I137,"")</f>
        <v/>
      </c>
      <c r="N137" s="77" t="str">
        <f t="shared" ref="N137:N139" si="115">IF(AND(ISNUMBER(F137),ISNUMBER(J137)),F137*J137,"")</f>
        <v/>
      </c>
      <c r="O137" s="13"/>
      <c r="P137" s="77" t="str">
        <f t="shared" ref="P137:P145" si="116">IF(AND(ISNUMBER(M137),ISNUMBER(N137)),SUM(M137:N137),"")</f>
        <v/>
      </c>
    </row>
    <row r="138" spans="1:16">
      <c r="A138" s="9"/>
      <c r="B138" s="44" t="str">
        <f>IF(EXACT('Page Titre'!LANGUE_FR_ENG,"Fr"),MatchTrad!A185,MatchTrad!B185)</f>
        <v>Remaining period of encumbrance ≥ 6 months to  &lt; 1 year</v>
      </c>
      <c r="C138" s="11">
        <f t="shared" ref="C138:C139" si="117">C137+10</f>
        <v>2400</v>
      </c>
      <c r="D138" s="13"/>
      <c r="E138" s="114"/>
      <c r="F138" s="113"/>
      <c r="G138" s="13"/>
      <c r="H138" s="13"/>
      <c r="I138" s="112">
        <v>0.5</v>
      </c>
      <c r="J138" s="111">
        <v>0.5</v>
      </c>
      <c r="K138" s="13"/>
      <c r="L138" s="13"/>
      <c r="M138" s="78" t="str">
        <f t="shared" si="114"/>
        <v/>
      </c>
      <c r="N138" s="77" t="str">
        <f t="shared" si="115"/>
        <v/>
      </c>
      <c r="O138" s="13"/>
      <c r="P138" s="77" t="str">
        <f t="shared" si="116"/>
        <v/>
      </c>
    </row>
    <row r="139" spans="1:16">
      <c r="A139" s="9"/>
      <c r="B139" s="44" t="str">
        <f>IF(EXACT('Page Titre'!LANGUE_FR_ENG,"Fr"),MatchTrad!A186,MatchTrad!B186)</f>
        <v>Remaining period of encumbrance ≥ 1 year</v>
      </c>
      <c r="C139" s="11">
        <f t="shared" si="117"/>
        <v>2410</v>
      </c>
      <c r="D139" s="17"/>
      <c r="E139" s="115"/>
      <c r="F139" s="116"/>
      <c r="G139" s="13"/>
      <c r="H139" s="13"/>
      <c r="I139" s="76">
        <v>1</v>
      </c>
      <c r="J139" s="75">
        <v>1</v>
      </c>
      <c r="K139" s="13"/>
      <c r="L139" s="13"/>
      <c r="M139" s="79" t="str">
        <f t="shared" si="114"/>
        <v/>
      </c>
      <c r="N139" s="80" t="str">
        <f t="shared" si="115"/>
        <v/>
      </c>
      <c r="O139" s="13"/>
      <c r="P139" s="80" t="str">
        <f t="shared" si="116"/>
        <v/>
      </c>
    </row>
    <row r="140" spans="1:16" ht="26.4">
      <c r="A140" s="9"/>
      <c r="B140" s="39" t="str">
        <f>IF(EXACT('Page Titre'!LANGUE_FR_ENG,"Fr"),MatchTrad!A187,MatchTrad!B187)</f>
        <v>Loans to sovereigns, PSEs, MDBs and NDBs with a residual maturity of less than one year: of which:</v>
      </c>
      <c r="C140" s="24"/>
      <c r="D140" s="13"/>
      <c r="E140" s="13"/>
      <c r="F140" s="13"/>
      <c r="G140" s="13"/>
      <c r="H140" s="13"/>
      <c r="I140" s="13"/>
      <c r="J140" s="13"/>
      <c r="K140" s="13"/>
      <c r="L140" s="13"/>
      <c r="M140" s="13"/>
      <c r="N140" s="13"/>
      <c r="O140" s="13"/>
      <c r="P140" s="13"/>
    </row>
    <row r="141" spans="1:16">
      <c r="A141" s="9"/>
      <c r="B141" s="40" t="str">
        <f>IF(EXACT('Page Titre'!LANGUE_FR_ENG,"Fr"),MatchTrad!A188,MatchTrad!B188)</f>
        <v>Unencumbered</v>
      </c>
      <c r="C141" s="11">
        <f>C139+10</f>
        <v>2420</v>
      </c>
      <c r="D141" s="13"/>
      <c r="E141" s="115"/>
      <c r="F141" s="116"/>
      <c r="G141" s="13"/>
      <c r="H141" s="13"/>
      <c r="I141" s="76">
        <v>0.5</v>
      </c>
      <c r="J141" s="75">
        <v>0.5</v>
      </c>
      <c r="K141" s="13"/>
      <c r="L141" s="13"/>
      <c r="M141" s="79" t="str">
        <f t="shared" ref="M141" si="118">IF(AND(ISNUMBER(E141),ISNUMBER(I141)),E141*I141,"")</f>
        <v/>
      </c>
      <c r="N141" s="80" t="str">
        <f t="shared" ref="N141" si="119">IF(AND(ISNUMBER(F141),ISNUMBER(J141)),F141*J141,"")</f>
        <v/>
      </c>
      <c r="O141" s="13"/>
      <c r="P141" s="80" t="str">
        <f t="shared" si="116"/>
        <v/>
      </c>
    </row>
    <row r="142" spans="1:16">
      <c r="A142" s="9"/>
      <c r="B142" s="40" t="str">
        <f>IF(EXACT('Page Titre'!LANGUE_FR_ENG,"Fr"),MatchTrad!A189,MatchTrad!B189)</f>
        <v>Encumbered: of which:</v>
      </c>
      <c r="C142" s="18"/>
      <c r="D142" s="13"/>
      <c r="E142" s="13"/>
      <c r="F142" s="13"/>
      <c r="G142" s="13"/>
      <c r="H142" s="13"/>
      <c r="I142" s="13"/>
      <c r="J142" s="13"/>
      <c r="K142" s="13"/>
      <c r="L142" s="13"/>
      <c r="M142" s="13"/>
      <c r="N142" s="13"/>
      <c r="O142" s="13"/>
      <c r="P142" s="13"/>
    </row>
    <row r="143" spans="1:16">
      <c r="A143" s="9"/>
      <c r="B143" s="44" t="str">
        <f>IF(EXACT('Page Titre'!LANGUE_FR_ENG,"Fr"),MatchTrad!A190,MatchTrad!B190)</f>
        <v>Remaining period of encumbrance &lt; 6 months</v>
      </c>
      <c r="C143" s="11">
        <f>C141+10</f>
        <v>2430</v>
      </c>
      <c r="D143" s="13"/>
      <c r="E143" s="114"/>
      <c r="F143" s="113"/>
      <c r="G143" s="13"/>
      <c r="H143" s="13"/>
      <c r="I143" s="112">
        <v>0.5</v>
      </c>
      <c r="J143" s="111">
        <v>0.5</v>
      </c>
      <c r="K143" s="13"/>
      <c r="L143" s="13"/>
      <c r="M143" s="78" t="str">
        <f t="shared" ref="M143:M145" si="120">IF(AND(ISNUMBER(E143),ISNUMBER(I143)),E143*I143,"")</f>
        <v/>
      </c>
      <c r="N143" s="77" t="str">
        <f t="shared" ref="N143:N145" si="121">IF(AND(ISNUMBER(F143),ISNUMBER(J143)),F143*J143,"")</f>
        <v/>
      </c>
      <c r="O143" s="13"/>
      <c r="P143" s="77" t="str">
        <f t="shared" si="116"/>
        <v/>
      </c>
    </row>
    <row r="144" spans="1:16">
      <c r="A144" s="9"/>
      <c r="B144" s="44" t="str">
        <f>IF(EXACT('Page Titre'!LANGUE_FR_ENG,"Fr"),MatchTrad!A191,MatchTrad!B191)</f>
        <v>Remaining period of encumbrance ≥ 6 months to  &lt; 1 year</v>
      </c>
      <c r="C144" s="11">
        <f t="shared" ref="C144:C145" si="122">C143+10</f>
        <v>2440</v>
      </c>
      <c r="D144" s="13"/>
      <c r="E144" s="114"/>
      <c r="F144" s="113"/>
      <c r="G144" s="13"/>
      <c r="H144" s="13"/>
      <c r="I144" s="112">
        <v>0.5</v>
      </c>
      <c r="J144" s="111">
        <v>0.5</v>
      </c>
      <c r="K144" s="13"/>
      <c r="L144" s="13"/>
      <c r="M144" s="78" t="str">
        <f t="shared" si="120"/>
        <v/>
      </c>
      <c r="N144" s="77" t="str">
        <f t="shared" si="121"/>
        <v/>
      </c>
      <c r="O144" s="13"/>
      <c r="P144" s="77" t="str">
        <f t="shared" si="116"/>
        <v/>
      </c>
    </row>
    <row r="145" spans="1:16">
      <c r="A145" s="9"/>
      <c r="B145" s="44" t="str">
        <f>IF(EXACT('Page Titre'!LANGUE_FR_ENG,"Fr"),MatchTrad!A192,MatchTrad!B192)</f>
        <v>Remaining period of encumbrance ≥ 1 year</v>
      </c>
      <c r="C145" s="11">
        <f t="shared" si="122"/>
        <v>2450</v>
      </c>
      <c r="D145" s="17"/>
      <c r="E145" s="115"/>
      <c r="F145" s="116"/>
      <c r="G145" s="13"/>
      <c r="H145" s="13"/>
      <c r="I145" s="76">
        <v>1</v>
      </c>
      <c r="J145" s="75">
        <v>1</v>
      </c>
      <c r="K145" s="13"/>
      <c r="L145" s="13"/>
      <c r="M145" s="79" t="str">
        <f t="shared" si="120"/>
        <v/>
      </c>
      <c r="N145" s="80" t="str">
        <f t="shared" si="121"/>
        <v/>
      </c>
      <c r="O145" s="13"/>
      <c r="P145" s="80" t="str">
        <f t="shared" si="116"/>
        <v/>
      </c>
    </row>
    <row r="146" spans="1:16" ht="58.2" customHeight="1">
      <c r="A146" s="9"/>
      <c r="B146" s="39" t="str">
        <f>IF(EXACT('Page Titre'!LANGUE_FR_ENG,"Fr"),MatchTrad!A193,MatchTrad!B193)</f>
        <v>Residential mortgages of any maturity that would qualify for the 35% or lower risk weight under the Basel II standardised approach for credit risk: of which:</v>
      </c>
      <c r="C146" s="24"/>
      <c r="D146" s="13"/>
      <c r="E146" s="13"/>
      <c r="F146" s="13"/>
      <c r="G146" s="13"/>
      <c r="H146" s="13"/>
      <c r="I146" s="13"/>
      <c r="J146" s="13"/>
      <c r="K146" s="13"/>
      <c r="L146" s="13"/>
      <c r="M146" s="13"/>
      <c r="N146" s="13"/>
      <c r="O146" s="13"/>
      <c r="P146" s="13"/>
    </row>
    <row r="147" spans="1:16">
      <c r="A147" s="9"/>
      <c r="B147" s="40" t="str">
        <f>IF(EXACT('Page Titre'!LANGUE_FR_ENG,"Fr"),MatchTrad!A194,MatchTrad!B194)</f>
        <v>Unencumbered</v>
      </c>
      <c r="C147" s="68">
        <f>C145+10</f>
        <v>2460</v>
      </c>
      <c r="D147" s="115"/>
      <c r="E147" s="115"/>
      <c r="F147" s="115"/>
      <c r="G147" s="116"/>
      <c r="H147" s="128">
        <v>0.65</v>
      </c>
      <c r="I147" s="76">
        <v>0.5</v>
      </c>
      <c r="J147" s="76">
        <v>0.5</v>
      </c>
      <c r="K147" s="76">
        <v>0.65</v>
      </c>
      <c r="L147" s="79" t="str">
        <f>IF(AND(ISNUMBER(D147),ISNUMBER(H147)),D147*H147,"")</f>
        <v/>
      </c>
      <c r="M147" s="79" t="str">
        <f>IF(AND(ISNUMBER(E147),ISNUMBER(I147)),E147*I147,"")</f>
        <v/>
      </c>
      <c r="N147" s="79" t="str">
        <f t="shared" ref="N147" si="123">IF(AND(ISNUMBER(F147),ISNUMBER(J147)),F147*J147,"")</f>
        <v/>
      </c>
      <c r="O147" s="79" t="str">
        <f>IF(AND(ISNUMBER(G147),ISNUMBER(K147)),G147*K147,"")</f>
        <v/>
      </c>
      <c r="P147" s="80" t="str">
        <f t="shared" ref="P147" si="124">IF(AND(ISNUMBER(L147),ISNUMBER(M147),ISNUMBER(N147),ISNUMBER(O147)),SUM(L147:O147),"")</f>
        <v/>
      </c>
    </row>
    <row r="148" spans="1:16">
      <c r="A148" s="9"/>
      <c r="B148" s="40" t="str">
        <f>IF(EXACT('Page Titre'!LANGUE_FR_ENG,"Fr"),MatchTrad!A195,MatchTrad!B195)</f>
        <v>Encumbered: of which:</v>
      </c>
      <c r="C148" s="18"/>
      <c r="D148" s="13"/>
      <c r="E148" s="13"/>
      <c r="F148" s="13"/>
      <c r="G148" s="13"/>
      <c r="H148" s="13"/>
      <c r="I148" s="13"/>
      <c r="J148" s="13"/>
      <c r="K148" s="13"/>
      <c r="L148" s="13"/>
      <c r="M148" s="13"/>
      <c r="N148" s="13"/>
      <c r="O148" s="13"/>
      <c r="P148" s="14"/>
    </row>
    <row r="149" spans="1:16">
      <c r="A149" s="9"/>
      <c r="B149" s="44" t="str">
        <f>IF(EXACT('Page Titre'!LANGUE_FR_ENG,"Fr"),MatchTrad!A196,MatchTrad!B196)</f>
        <v>Remaining period of encumbrance &lt; 6 months</v>
      </c>
      <c r="C149" s="68">
        <f>C147+10</f>
        <v>2470</v>
      </c>
      <c r="D149" s="114"/>
      <c r="E149" s="114"/>
      <c r="F149" s="114"/>
      <c r="G149" s="113"/>
      <c r="H149" s="129">
        <v>0.65</v>
      </c>
      <c r="I149" s="112">
        <v>0.5</v>
      </c>
      <c r="J149" s="112">
        <v>0.5</v>
      </c>
      <c r="K149" s="112">
        <v>0.65</v>
      </c>
      <c r="L149" s="78" t="str">
        <f t="shared" ref="L149:M151" si="125">IF(AND(ISNUMBER(D149),ISNUMBER(H149)),D149*H149,"")</f>
        <v/>
      </c>
      <c r="M149" s="78" t="str">
        <f t="shared" si="125"/>
        <v/>
      </c>
      <c r="N149" s="78" t="str">
        <f t="shared" ref="N149:N151" si="126">IF(AND(ISNUMBER(F149),ISNUMBER(J149)),F149*J149,"")</f>
        <v/>
      </c>
      <c r="O149" s="78" t="str">
        <f t="shared" ref="O149:O151" si="127">IF(AND(ISNUMBER(G149),ISNUMBER(K149)),G149*K149,"")</f>
        <v/>
      </c>
      <c r="P149" s="77" t="str">
        <f t="shared" ref="P149:P151" si="128">IF(AND(ISNUMBER(L149),ISNUMBER(M149),ISNUMBER(N149),ISNUMBER(O149)),SUM(L149:O149),"")</f>
        <v/>
      </c>
    </row>
    <row r="150" spans="1:16">
      <c r="A150" s="9"/>
      <c r="B150" s="44" t="str">
        <f>IF(EXACT('Page Titre'!LANGUE_FR_ENG,"Fr"),MatchTrad!A197,MatchTrad!B197)</f>
        <v>Remaining period of encumbrance ≥ 6 months to  &lt; 1 year</v>
      </c>
      <c r="C150" s="68">
        <f t="shared" ref="C150:C151" si="129">C149+10</f>
        <v>2480</v>
      </c>
      <c r="D150" s="114"/>
      <c r="E150" s="114"/>
      <c r="F150" s="114"/>
      <c r="G150" s="113"/>
      <c r="H150" s="129">
        <v>0.65</v>
      </c>
      <c r="I150" s="112">
        <v>0.5</v>
      </c>
      <c r="J150" s="112">
        <v>0.5</v>
      </c>
      <c r="K150" s="112">
        <v>0.65</v>
      </c>
      <c r="L150" s="78" t="str">
        <f t="shared" si="125"/>
        <v/>
      </c>
      <c r="M150" s="78" t="str">
        <f t="shared" si="125"/>
        <v/>
      </c>
      <c r="N150" s="78" t="str">
        <f t="shared" si="126"/>
        <v/>
      </c>
      <c r="O150" s="78" t="str">
        <f t="shared" si="127"/>
        <v/>
      </c>
      <c r="P150" s="77" t="str">
        <f t="shared" si="128"/>
        <v/>
      </c>
    </row>
    <row r="151" spans="1:16">
      <c r="A151" s="9"/>
      <c r="B151" s="44" t="str">
        <f>IF(EXACT('Page Titre'!LANGUE_FR_ENG,"Fr"),MatchTrad!A198,MatchTrad!B198)</f>
        <v>Remaining period of encumbrance ≥ 1 year</v>
      </c>
      <c r="C151" s="68">
        <f t="shared" si="129"/>
        <v>2490</v>
      </c>
      <c r="D151" s="115"/>
      <c r="E151" s="115"/>
      <c r="F151" s="115"/>
      <c r="G151" s="116"/>
      <c r="H151" s="128">
        <v>1</v>
      </c>
      <c r="I151" s="76">
        <v>1</v>
      </c>
      <c r="J151" s="76">
        <v>1</v>
      </c>
      <c r="K151" s="76">
        <v>1</v>
      </c>
      <c r="L151" s="79" t="str">
        <f t="shared" si="125"/>
        <v/>
      </c>
      <c r="M151" s="79" t="str">
        <f t="shared" si="125"/>
        <v/>
      </c>
      <c r="N151" s="79" t="str">
        <f t="shared" si="126"/>
        <v/>
      </c>
      <c r="O151" s="79" t="str">
        <f t="shared" si="127"/>
        <v/>
      </c>
      <c r="P151" s="80" t="str">
        <f t="shared" si="128"/>
        <v/>
      </c>
    </row>
    <row r="152" spans="1:16" ht="52.8">
      <c r="A152" s="9"/>
      <c r="B152" s="39" t="str">
        <f>IF(EXACT('Page Titre'!LANGUE_FR_ENG,"Fr"),MatchTrad!A199,MatchTrad!B199)</f>
        <v>Other loans, excluding loans to financial institutions, with a residual maturity of one year or greater that would qualify for the 35% or lower risk weight under the Basel II standardised approach for credit risk: of which:</v>
      </c>
      <c r="C152" s="24"/>
      <c r="D152" s="13"/>
      <c r="E152" s="13"/>
      <c r="F152" s="13"/>
      <c r="G152" s="13"/>
      <c r="H152" s="13"/>
      <c r="I152" s="13"/>
      <c r="J152" s="13"/>
      <c r="K152" s="13"/>
      <c r="L152" s="13"/>
      <c r="M152" s="13"/>
      <c r="N152" s="13"/>
      <c r="O152" s="13"/>
      <c r="P152" s="14"/>
    </row>
    <row r="153" spans="1:16">
      <c r="A153" s="9"/>
      <c r="B153" s="40" t="str">
        <f>IF(EXACT('Page Titre'!LANGUE_FR_ENG,"Fr"),MatchTrad!A200,MatchTrad!B200)</f>
        <v>Unencumbered</v>
      </c>
      <c r="C153" s="11">
        <f>C151+10</f>
        <v>2500</v>
      </c>
      <c r="D153" s="13"/>
      <c r="E153" s="13"/>
      <c r="F153" s="13"/>
      <c r="G153" s="116"/>
      <c r="H153" s="13"/>
      <c r="I153" s="13"/>
      <c r="J153" s="13"/>
      <c r="K153" s="75">
        <v>0.65</v>
      </c>
      <c r="L153" s="13"/>
      <c r="M153" s="13"/>
      <c r="N153" s="13"/>
      <c r="O153" s="79" t="str">
        <f>IF(AND(ISNUMBER(G153),ISNUMBER(K153)),G153*K153,"")</f>
        <v/>
      </c>
      <c r="P153" s="80" t="str">
        <f>IF(ISNUMBER(O153),O153,"")</f>
        <v/>
      </c>
    </row>
    <row r="154" spans="1:16">
      <c r="A154" s="9"/>
      <c r="B154" s="40" t="str">
        <f>IF(EXACT('Page Titre'!LANGUE_FR_ENG,"Fr"),MatchTrad!A201,MatchTrad!B201)</f>
        <v>Encumbered: of which:</v>
      </c>
      <c r="C154" s="18"/>
      <c r="D154" s="13"/>
      <c r="E154" s="13"/>
      <c r="F154" s="13"/>
      <c r="G154" s="13"/>
      <c r="H154" s="13"/>
      <c r="I154" s="13"/>
      <c r="J154" s="13"/>
      <c r="K154" s="13"/>
      <c r="L154" s="13"/>
      <c r="M154" s="13"/>
      <c r="N154" s="13"/>
      <c r="O154" s="13"/>
      <c r="P154" s="14"/>
    </row>
    <row r="155" spans="1:16">
      <c r="A155" s="9"/>
      <c r="B155" s="44" t="str">
        <f>IF(EXACT('Page Titre'!LANGUE_FR_ENG,"Fr"),MatchTrad!A202,MatchTrad!B202)</f>
        <v>Remaining period of encumbrance &lt; 6 months</v>
      </c>
      <c r="C155" s="11">
        <f>C153+10</f>
        <v>2510</v>
      </c>
      <c r="D155" s="13"/>
      <c r="E155" s="13"/>
      <c r="F155" s="13"/>
      <c r="G155" s="113"/>
      <c r="H155" s="13"/>
      <c r="I155" s="13"/>
      <c r="J155" s="13"/>
      <c r="K155" s="111">
        <v>0.65</v>
      </c>
      <c r="L155" s="13"/>
      <c r="M155" s="13"/>
      <c r="N155" s="13"/>
      <c r="O155" s="78" t="str">
        <f t="shared" ref="O155:O157" si="130">IF(AND(ISNUMBER(G155),ISNUMBER(K155)),G155*K155,"")</f>
        <v/>
      </c>
      <c r="P155" s="77" t="str">
        <f t="shared" ref="P155:P157" si="131">IF(ISNUMBER(O155),O155,"")</f>
        <v/>
      </c>
    </row>
    <row r="156" spans="1:16">
      <c r="A156" s="9"/>
      <c r="B156" s="44" t="str">
        <f>IF(EXACT('Page Titre'!LANGUE_FR_ENG,"Fr"),MatchTrad!A203,MatchTrad!B203)</f>
        <v>Remaining period of encumbrance ≥  6 months to  &lt; 1 year</v>
      </c>
      <c r="C156" s="11">
        <f t="shared" ref="C156:C157" si="132">C155+10</f>
        <v>2520</v>
      </c>
      <c r="D156" s="13"/>
      <c r="E156" s="13"/>
      <c r="F156" s="13"/>
      <c r="G156" s="113"/>
      <c r="H156" s="13"/>
      <c r="I156" s="13"/>
      <c r="J156" s="13"/>
      <c r="K156" s="111">
        <v>0.65</v>
      </c>
      <c r="L156" s="13"/>
      <c r="M156" s="13"/>
      <c r="N156" s="13"/>
      <c r="O156" s="78" t="str">
        <f t="shared" si="130"/>
        <v/>
      </c>
      <c r="P156" s="77" t="str">
        <f t="shared" si="131"/>
        <v/>
      </c>
    </row>
    <row r="157" spans="1:16">
      <c r="A157" s="9"/>
      <c r="B157" s="44" t="str">
        <f>IF(EXACT('Page Titre'!LANGUE_FR_ENG,"Fr"),MatchTrad!A204,MatchTrad!B204)</f>
        <v>Remaining period of encumbrance ≥  1 year</v>
      </c>
      <c r="C157" s="11">
        <f t="shared" si="132"/>
        <v>2530</v>
      </c>
      <c r="D157" s="13"/>
      <c r="E157" s="13"/>
      <c r="F157" s="13"/>
      <c r="G157" s="116"/>
      <c r="H157" s="13"/>
      <c r="I157" s="13"/>
      <c r="J157" s="13"/>
      <c r="K157" s="75">
        <v>1</v>
      </c>
      <c r="L157" s="13"/>
      <c r="M157" s="13"/>
      <c r="N157" s="13"/>
      <c r="O157" s="79" t="str">
        <f t="shared" si="130"/>
        <v/>
      </c>
      <c r="P157" s="80" t="str">
        <f t="shared" si="131"/>
        <v/>
      </c>
    </row>
    <row r="158" spans="1:16" ht="42.6" customHeight="1">
      <c r="A158" s="9"/>
      <c r="B158" s="39" t="str">
        <f>IF(EXACT('Page Titre'!LANGUE_FR_ENG,"Fr"),MatchTrad!A205,MatchTrad!B205)</f>
        <v>Loans to retail and small business customers (excluding residential mortgages reported above) with a residual maturity of less than one year: of which:</v>
      </c>
      <c r="C158" s="24"/>
      <c r="D158" s="13"/>
      <c r="E158" s="13"/>
      <c r="F158" s="13"/>
      <c r="G158" s="13"/>
      <c r="H158" s="13"/>
      <c r="I158" s="13"/>
      <c r="J158" s="13"/>
      <c r="K158" s="13"/>
      <c r="L158" s="13"/>
      <c r="M158" s="13"/>
      <c r="N158" s="13"/>
      <c r="O158" s="13"/>
      <c r="P158" s="13"/>
    </row>
    <row r="159" spans="1:16">
      <c r="A159" s="9"/>
      <c r="B159" s="40" t="str">
        <f>IF(EXACT('Page Titre'!LANGUE_FR_ENG,"Fr"),MatchTrad!A206,MatchTrad!B206)</f>
        <v>Unencumbered</v>
      </c>
      <c r="C159" s="11">
        <f>C157+10</f>
        <v>2540</v>
      </c>
      <c r="D159" s="13"/>
      <c r="E159" s="115"/>
      <c r="F159" s="116"/>
      <c r="G159" s="13"/>
      <c r="H159" s="13"/>
      <c r="I159" s="76">
        <v>0.5</v>
      </c>
      <c r="J159" s="75">
        <v>0.5</v>
      </c>
      <c r="K159" s="13"/>
      <c r="L159" s="13"/>
      <c r="M159" s="79" t="str">
        <f>IF(AND(ISNUMBER(E159),ISNUMBER(I159)),E159*I159,"")</f>
        <v/>
      </c>
      <c r="N159" s="80" t="str">
        <f>IF(AND(ISNUMBER(F159),ISNUMBER(J159)),F159*J159,"")</f>
        <v/>
      </c>
      <c r="O159" s="13"/>
      <c r="P159" s="80" t="str">
        <f>IF(AND(ISNUMBER(M159),ISNUMBER(N159)),SUM(M159:N159),"")</f>
        <v/>
      </c>
    </row>
    <row r="160" spans="1:16">
      <c r="A160" s="9"/>
      <c r="B160" s="40" t="str">
        <f>IF(EXACT('Page Titre'!LANGUE_FR_ENG,"Fr"),MatchTrad!A207,MatchTrad!B207)</f>
        <v>Encumbered: of which:</v>
      </c>
      <c r="C160" s="18"/>
      <c r="D160" s="13"/>
      <c r="E160" s="13"/>
      <c r="F160" s="13"/>
      <c r="G160" s="13"/>
      <c r="H160" s="13"/>
      <c r="I160" s="13"/>
      <c r="J160" s="13"/>
      <c r="K160" s="13"/>
      <c r="L160" s="13"/>
      <c r="M160" s="13"/>
      <c r="N160" s="13"/>
      <c r="O160" s="13"/>
      <c r="P160" s="14"/>
    </row>
    <row r="161" spans="1:16">
      <c r="A161" s="9"/>
      <c r="B161" s="44" t="str">
        <f>IF(EXACT('Page Titre'!LANGUE_FR_ENG,"Fr"),MatchTrad!A208,MatchTrad!B208)</f>
        <v>Remaining period of encumbrance &lt; 6 months</v>
      </c>
      <c r="C161" s="11">
        <f>C159+10</f>
        <v>2550</v>
      </c>
      <c r="D161" s="13"/>
      <c r="E161" s="114"/>
      <c r="F161" s="113"/>
      <c r="G161" s="13"/>
      <c r="H161" s="13"/>
      <c r="I161" s="112">
        <v>0.5</v>
      </c>
      <c r="J161" s="111">
        <v>0.5</v>
      </c>
      <c r="K161" s="13"/>
      <c r="L161" s="13"/>
      <c r="M161" s="78" t="str">
        <f t="shared" ref="M161:M163" si="133">IF(AND(ISNUMBER(E161),ISNUMBER(I161)),E161*I161,"")</f>
        <v/>
      </c>
      <c r="N161" s="77" t="str">
        <f t="shared" ref="N161:N163" si="134">IF(AND(ISNUMBER(F161),ISNUMBER(J161)),F161*J161,"")</f>
        <v/>
      </c>
      <c r="O161" s="13"/>
      <c r="P161" s="77" t="str">
        <f t="shared" ref="P161:P163" si="135">IF(AND(ISNUMBER(M161),ISNUMBER(N161)),SUM(M161:N161),"")</f>
        <v/>
      </c>
    </row>
    <row r="162" spans="1:16">
      <c r="A162" s="9"/>
      <c r="B162" s="44" t="str">
        <f>IF(EXACT('Page Titre'!LANGUE_FR_ENG,"Fr"),MatchTrad!A209,MatchTrad!B209)</f>
        <v>Remaining period of encumbrance ≥ 6 months to  &lt; 1 year</v>
      </c>
      <c r="C162" s="11">
        <f t="shared" ref="C162:C163" si="136">C161+10</f>
        <v>2560</v>
      </c>
      <c r="D162" s="13"/>
      <c r="E162" s="114"/>
      <c r="F162" s="113"/>
      <c r="G162" s="13"/>
      <c r="H162" s="13"/>
      <c r="I162" s="112">
        <v>0.5</v>
      </c>
      <c r="J162" s="111">
        <v>0.5</v>
      </c>
      <c r="K162" s="13"/>
      <c r="L162" s="13"/>
      <c r="M162" s="78" t="str">
        <f t="shared" si="133"/>
        <v/>
      </c>
      <c r="N162" s="77" t="str">
        <f t="shared" si="134"/>
        <v/>
      </c>
      <c r="O162" s="13"/>
      <c r="P162" s="77" t="str">
        <f t="shared" si="135"/>
        <v/>
      </c>
    </row>
    <row r="163" spans="1:16">
      <c r="A163" s="9"/>
      <c r="B163" s="44" t="str">
        <f>IF(EXACT('Page Titre'!LANGUE_FR_ENG,"Fr"),MatchTrad!A210,MatchTrad!B210)</f>
        <v>Remaining period of encumbrance ≥ 1 year</v>
      </c>
      <c r="C163" s="11">
        <f t="shared" si="136"/>
        <v>2570</v>
      </c>
      <c r="D163" s="17"/>
      <c r="E163" s="115"/>
      <c r="F163" s="116"/>
      <c r="G163" s="13"/>
      <c r="H163" s="13"/>
      <c r="I163" s="76">
        <v>1</v>
      </c>
      <c r="J163" s="75">
        <v>1</v>
      </c>
      <c r="K163" s="13"/>
      <c r="L163" s="13"/>
      <c r="M163" s="79" t="str">
        <f t="shared" si="133"/>
        <v/>
      </c>
      <c r="N163" s="80" t="str">
        <f t="shared" si="134"/>
        <v/>
      </c>
      <c r="O163" s="13"/>
      <c r="P163" s="80" t="str">
        <f t="shared" si="135"/>
        <v/>
      </c>
    </row>
    <row r="164" spans="1:16" ht="72" customHeight="1">
      <c r="A164" s="9"/>
      <c r="B164" s="39" t="str">
        <f>IF(EXACT('Page Titre'!LANGUE_FR_ENG,"Fr"),MatchTrad!A211,MatchTrad!B211)</f>
        <v>Performing loans (except loans to financial institutions and loans reported in above categories) with risk weights greater than 35% under the Basel II standardised approach for credit risk: of which:</v>
      </c>
      <c r="C164" s="24"/>
      <c r="D164" s="13"/>
      <c r="E164" s="13"/>
      <c r="F164" s="13"/>
      <c r="G164" s="13"/>
      <c r="H164" s="13"/>
      <c r="I164" s="13"/>
      <c r="J164" s="13"/>
      <c r="K164" s="13"/>
      <c r="L164" s="13"/>
      <c r="M164" s="13"/>
      <c r="N164" s="13"/>
      <c r="O164" s="13"/>
      <c r="P164" s="14"/>
    </row>
    <row r="165" spans="1:16">
      <c r="A165" s="9"/>
      <c r="B165" s="40" t="str">
        <f>IF(EXACT('Page Titre'!LANGUE_FR_ENG,"Fr"),MatchTrad!A212,MatchTrad!B212)</f>
        <v>Unencumbered</v>
      </c>
      <c r="C165" s="68">
        <f>C163+10</f>
        <v>2580</v>
      </c>
      <c r="D165" s="115"/>
      <c r="E165" s="115"/>
      <c r="F165" s="115"/>
      <c r="G165" s="116"/>
      <c r="H165" s="128">
        <v>0.85</v>
      </c>
      <c r="I165" s="76">
        <v>0.5</v>
      </c>
      <c r="J165" s="76">
        <v>0.5</v>
      </c>
      <c r="K165" s="76">
        <v>0.85</v>
      </c>
      <c r="L165" s="79" t="str">
        <f>IF(AND(ISNUMBER(D165),ISNUMBER(H165)),D165*H165,"")</f>
        <v/>
      </c>
      <c r="M165" s="79" t="str">
        <f>IF(AND(ISNUMBER(E165),ISNUMBER(I165)),E165*I165,"")</f>
        <v/>
      </c>
      <c r="N165" s="79" t="str">
        <f t="shared" ref="N165" si="137">IF(AND(ISNUMBER(F165),ISNUMBER(J165)),F165*J165,"")</f>
        <v/>
      </c>
      <c r="O165" s="79" t="str">
        <f t="shared" ref="O165" si="138">IF(AND(ISNUMBER(G165),ISNUMBER(K165)),G165*K165,"")</f>
        <v/>
      </c>
      <c r="P165" s="80" t="str">
        <f t="shared" ref="P165" si="139">IF(AND(ISNUMBER(L165),ISNUMBER(M165),ISNUMBER(N165),ISNUMBER(O165)),SUM(L165:O165),"")</f>
        <v/>
      </c>
    </row>
    <row r="166" spans="1:16">
      <c r="A166" s="9"/>
      <c r="B166" s="40" t="str">
        <f>IF(EXACT('Page Titre'!LANGUE_FR_ENG,"Fr"),MatchTrad!A213,MatchTrad!B213)</f>
        <v>Encumbered: of which:</v>
      </c>
      <c r="C166" s="18"/>
      <c r="D166" s="13"/>
      <c r="E166" s="13"/>
      <c r="F166" s="13"/>
      <c r="G166" s="13"/>
      <c r="H166" s="13"/>
      <c r="I166" s="13"/>
      <c r="J166" s="13"/>
      <c r="K166" s="13"/>
      <c r="L166" s="13"/>
      <c r="M166" s="13"/>
      <c r="N166" s="13"/>
      <c r="O166" s="13"/>
      <c r="P166" s="14"/>
    </row>
    <row r="167" spans="1:16">
      <c r="A167" s="9"/>
      <c r="B167" s="44" t="str">
        <f>IF(EXACT('Page Titre'!LANGUE_FR_ENG,"Fr"),MatchTrad!A214,MatchTrad!B214)</f>
        <v>Remaining period of encumbrance &lt; 6 months</v>
      </c>
      <c r="C167" s="68">
        <f>C165+10</f>
        <v>2590</v>
      </c>
      <c r="D167" s="114"/>
      <c r="E167" s="114"/>
      <c r="F167" s="114"/>
      <c r="G167" s="113"/>
      <c r="H167" s="129">
        <v>0.85</v>
      </c>
      <c r="I167" s="112">
        <v>0.5</v>
      </c>
      <c r="J167" s="112">
        <v>0.5</v>
      </c>
      <c r="K167" s="112">
        <v>0.85</v>
      </c>
      <c r="L167" s="78" t="str">
        <f t="shared" ref="L167:M169" si="140">IF(AND(ISNUMBER(D167),ISNUMBER(H167)),D167*H167,"")</f>
        <v/>
      </c>
      <c r="M167" s="78" t="str">
        <f t="shared" si="140"/>
        <v/>
      </c>
      <c r="N167" s="78" t="str">
        <f t="shared" ref="N167:N169" si="141">IF(AND(ISNUMBER(F167),ISNUMBER(J167)),F167*J167,"")</f>
        <v/>
      </c>
      <c r="O167" s="78" t="str">
        <f t="shared" ref="O167:O169" si="142">IF(AND(ISNUMBER(G167),ISNUMBER(K167)),G167*K167,"")</f>
        <v/>
      </c>
      <c r="P167" s="77" t="str">
        <f t="shared" ref="P167:P169" si="143">IF(AND(ISNUMBER(L167),ISNUMBER(M167),ISNUMBER(N167),ISNUMBER(O167)),SUM(L167:O167),"")</f>
        <v/>
      </c>
    </row>
    <row r="168" spans="1:16">
      <c r="A168" s="9"/>
      <c r="B168" s="44" t="str">
        <f>IF(EXACT('Page Titre'!LANGUE_FR_ENG,"Fr"),MatchTrad!A215,MatchTrad!B215)</f>
        <v>Remaining period of encumbrance ≥ 6 months to  &lt; 1 year</v>
      </c>
      <c r="C168" s="68">
        <f t="shared" ref="C168:C169" si="144">C167+10</f>
        <v>2600</v>
      </c>
      <c r="D168" s="114"/>
      <c r="E168" s="114"/>
      <c r="F168" s="114"/>
      <c r="G168" s="113"/>
      <c r="H168" s="129">
        <v>0.85</v>
      </c>
      <c r="I168" s="112">
        <v>0.5</v>
      </c>
      <c r="J168" s="112">
        <v>0.5</v>
      </c>
      <c r="K168" s="112">
        <v>0.85</v>
      </c>
      <c r="L168" s="78" t="str">
        <f t="shared" si="140"/>
        <v/>
      </c>
      <c r="M168" s="78" t="str">
        <f t="shared" si="140"/>
        <v/>
      </c>
      <c r="N168" s="78" t="str">
        <f t="shared" si="141"/>
        <v/>
      </c>
      <c r="O168" s="78" t="str">
        <f t="shared" si="142"/>
        <v/>
      </c>
      <c r="P168" s="77" t="str">
        <f t="shared" si="143"/>
        <v/>
      </c>
    </row>
    <row r="169" spans="1:16">
      <c r="A169" s="9"/>
      <c r="B169" s="44" t="str">
        <f>IF(EXACT('Page Titre'!LANGUE_FR_ENG,"Fr"),MatchTrad!A216,MatchTrad!B216)</f>
        <v>Remaining period of encumbrance ≥ 1 year</v>
      </c>
      <c r="C169" s="68">
        <f t="shared" si="144"/>
        <v>2610</v>
      </c>
      <c r="D169" s="115"/>
      <c r="E169" s="115"/>
      <c r="F169" s="115"/>
      <c r="G169" s="116"/>
      <c r="H169" s="128">
        <v>1</v>
      </c>
      <c r="I169" s="76">
        <v>1</v>
      </c>
      <c r="J169" s="76">
        <v>1</v>
      </c>
      <c r="K169" s="76">
        <v>1</v>
      </c>
      <c r="L169" s="79" t="str">
        <f t="shared" si="140"/>
        <v/>
      </c>
      <c r="M169" s="79" t="str">
        <f t="shared" si="140"/>
        <v/>
      </c>
      <c r="N169" s="79" t="str">
        <f t="shared" si="141"/>
        <v/>
      </c>
      <c r="O169" s="79" t="str">
        <f t="shared" si="142"/>
        <v/>
      </c>
      <c r="P169" s="80" t="str">
        <f t="shared" si="143"/>
        <v/>
      </c>
    </row>
    <row r="170" spans="1:16">
      <c r="A170" s="9"/>
      <c r="B170" s="39" t="str">
        <f>IF(EXACT('Page Titre'!LANGUE_FR_ENG,"Fr"),MatchTrad!A217,MatchTrad!B217)</f>
        <v>Non-HQLA exchange traded equities: of which:</v>
      </c>
      <c r="C170" s="24"/>
      <c r="D170" s="13"/>
      <c r="E170" s="13"/>
      <c r="F170" s="13"/>
      <c r="G170" s="13"/>
      <c r="H170" s="13"/>
      <c r="I170" s="13"/>
      <c r="J170" s="13"/>
      <c r="K170" s="13"/>
      <c r="L170" s="13"/>
      <c r="M170" s="13"/>
      <c r="N170" s="13"/>
      <c r="O170" s="13"/>
      <c r="P170" s="14"/>
    </row>
    <row r="171" spans="1:16">
      <c r="A171" s="9"/>
      <c r="B171" s="40" t="str">
        <f>IF(EXACT('Page Titre'!LANGUE_FR_ENG,"Fr"),MatchTrad!A218,MatchTrad!B218)</f>
        <v>Unencumbered</v>
      </c>
      <c r="C171" s="68">
        <f>C169+10</f>
        <v>2620</v>
      </c>
      <c r="D171" s="116"/>
      <c r="E171" s="13"/>
      <c r="F171" s="13"/>
      <c r="G171" s="13"/>
      <c r="H171" s="75">
        <v>0.85</v>
      </c>
      <c r="I171" s="13"/>
      <c r="J171" s="13"/>
      <c r="K171" s="13"/>
      <c r="L171" s="83" t="str">
        <f>IF(AND(ISNUMBER(D171),ISNUMBER(H171)),D171*H171,"")</f>
        <v/>
      </c>
      <c r="M171" s="13"/>
      <c r="N171" s="13"/>
      <c r="O171" s="13"/>
      <c r="P171" s="80" t="str">
        <f>IF(ISNUMBER(L171),L171,"")</f>
        <v/>
      </c>
    </row>
    <row r="172" spans="1:16">
      <c r="A172" s="9"/>
      <c r="B172" s="40" t="str">
        <f>IF(EXACT('Page Titre'!LANGUE_FR_ENG,"Fr"),MatchTrad!A219,MatchTrad!B219)</f>
        <v>Encumbered: of which:</v>
      </c>
      <c r="C172" s="18"/>
      <c r="D172" s="13"/>
      <c r="E172" s="13"/>
      <c r="F172" s="13"/>
      <c r="G172" s="13"/>
      <c r="H172" s="13"/>
      <c r="I172" s="13"/>
      <c r="J172" s="13"/>
      <c r="K172" s="13"/>
      <c r="L172" s="13"/>
      <c r="M172" s="13"/>
      <c r="N172" s="13"/>
      <c r="O172" s="13"/>
      <c r="P172" s="14"/>
    </row>
    <row r="173" spans="1:16">
      <c r="A173" s="9"/>
      <c r="B173" s="44" t="str">
        <f>IF(EXACT('Page Titre'!LANGUE_FR_ENG,"Fr"),MatchTrad!A220,MatchTrad!B220)</f>
        <v>Remaining period of encumbrance &lt; 6 months</v>
      </c>
      <c r="C173" s="68">
        <f>C171+10</f>
        <v>2630</v>
      </c>
      <c r="D173" s="113"/>
      <c r="E173" s="13"/>
      <c r="F173" s="13"/>
      <c r="G173" s="13"/>
      <c r="H173" s="111">
        <v>0.85</v>
      </c>
      <c r="I173" s="13"/>
      <c r="J173" s="13"/>
      <c r="K173" s="13"/>
      <c r="L173" s="84" t="str">
        <f>IF(AND(ISNUMBER(D173),ISNUMBER(H173)),D173*H173,"")</f>
        <v/>
      </c>
      <c r="M173" s="13"/>
      <c r="N173" s="13"/>
      <c r="O173" s="13"/>
      <c r="P173" s="77" t="str">
        <f>IF(ISNUMBER(L173),L173,"")</f>
        <v/>
      </c>
    </row>
    <row r="174" spans="1:16">
      <c r="A174" s="9"/>
      <c r="B174" s="44" t="str">
        <f>IF(EXACT('Page Titre'!LANGUE_FR_ENG,"Fr"),MatchTrad!A221,MatchTrad!B221)</f>
        <v>Remaining period of encumbrance ≥ 6 months to  &lt; 1 year</v>
      </c>
      <c r="C174" s="68">
        <f t="shared" ref="C174:C175" si="145">C173+10</f>
        <v>2640</v>
      </c>
      <c r="D174" s="113"/>
      <c r="E174" s="13"/>
      <c r="F174" s="13"/>
      <c r="G174" s="13"/>
      <c r="H174" s="111">
        <v>0.85</v>
      </c>
      <c r="I174" s="13"/>
      <c r="J174" s="13"/>
      <c r="K174" s="13"/>
      <c r="L174" s="84" t="str">
        <f>IF(AND(ISNUMBER(D174),ISNUMBER(H174)),D174*H174,"")</f>
        <v/>
      </c>
      <c r="M174" s="13"/>
      <c r="N174" s="13"/>
      <c r="O174" s="13"/>
      <c r="P174" s="77" t="str">
        <f>IF(ISNUMBER(L174),L174,"")</f>
        <v/>
      </c>
    </row>
    <row r="175" spans="1:16">
      <c r="A175" s="9"/>
      <c r="B175" s="44" t="str">
        <f>IF(EXACT('Page Titre'!LANGUE_FR_ENG,"Fr"),MatchTrad!A222,MatchTrad!B222)</f>
        <v>Remaining period of encumbrance ≥ 1 year</v>
      </c>
      <c r="C175" s="68">
        <f t="shared" si="145"/>
        <v>2650</v>
      </c>
      <c r="D175" s="116"/>
      <c r="E175" s="13"/>
      <c r="F175" s="13"/>
      <c r="G175" s="13"/>
      <c r="H175" s="75">
        <v>1</v>
      </c>
      <c r="I175" s="13"/>
      <c r="J175" s="13"/>
      <c r="K175" s="13"/>
      <c r="L175" s="83" t="str">
        <f>IF(AND(ISNUMBER(D175),ISNUMBER(H175)),D175*H175,"")</f>
        <v/>
      </c>
      <c r="M175" s="13"/>
      <c r="N175" s="13"/>
      <c r="O175" s="13"/>
      <c r="P175" s="80" t="str">
        <f>IF(ISNUMBER(L175),L175,"")</f>
        <v/>
      </c>
    </row>
    <row r="176" spans="1:16">
      <c r="A176" s="9"/>
      <c r="B176" s="39" t="str">
        <f>IF(EXACT('Page Titre'!LANGUE_FR_ENG,"Fr"),MatchTrad!A223,MatchTrad!B223)</f>
        <v>Non-HQLA securities not in default: of which:</v>
      </c>
      <c r="C176" s="24"/>
      <c r="D176" s="13"/>
      <c r="E176" s="13"/>
      <c r="F176" s="13"/>
      <c r="G176" s="13"/>
      <c r="H176" s="13"/>
      <c r="I176" s="13"/>
      <c r="J176" s="13"/>
      <c r="K176" s="13"/>
      <c r="L176" s="13"/>
      <c r="M176" s="13"/>
      <c r="N176" s="13"/>
      <c r="O176" s="13"/>
      <c r="P176" s="14"/>
    </row>
    <row r="177" spans="1:16">
      <c r="A177" s="9"/>
      <c r="B177" s="40" t="str">
        <f>IF(EXACT('Page Titre'!LANGUE_FR_ENG,"Fr"),MatchTrad!A224,MatchTrad!B224)</f>
        <v>Unencumbered</v>
      </c>
      <c r="C177" s="68">
        <f>C175+10</f>
        <v>2660</v>
      </c>
      <c r="D177" s="115"/>
      <c r="E177" s="115"/>
      <c r="F177" s="115"/>
      <c r="G177" s="116"/>
      <c r="H177" s="128">
        <v>0.5</v>
      </c>
      <c r="I177" s="76">
        <v>0.5</v>
      </c>
      <c r="J177" s="76">
        <v>0.5</v>
      </c>
      <c r="K177" s="76">
        <v>0.85</v>
      </c>
      <c r="L177" s="79" t="str">
        <f>IF(AND(ISNUMBER(D177),ISNUMBER(H177)),D177*H177,"")</f>
        <v/>
      </c>
      <c r="M177" s="79" t="str">
        <f>IF(AND(ISNUMBER(E177),ISNUMBER(I177)),E177*I177,"")</f>
        <v/>
      </c>
      <c r="N177" s="79" t="str">
        <f t="shared" ref="N177" si="146">IF(AND(ISNUMBER(F177),ISNUMBER(J177)),F177*J177,"")</f>
        <v/>
      </c>
      <c r="O177" s="79" t="str">
        <f t="shared" ref="O177" si="147">IF(AND(ISNUMBER(G177),ISNUMBER(K177)),G177*K177,"")</f>
        <v/>
      </c>
      <c r="P177" s="80" t="str">
        <f t="shared" ref="P177" si="148">IF(AND(ISNUMBER(L177),ISNUMBER(M177),ISNUMBER(N177),ISNUMBER(O177)),SUM(L177:O177),"")</f>
        <v/>
      </c>
    </row>
    <row r="178" spans="1:16">
      <c r="A178" s="9"/>
      <c r="B178" s="40" t="str">
        <f>IF(EXACT('Page Titre'!LANGUE_FR_ENG,"Fr"),MatchTrad!A225,MatchTrad!B225)</f>
        <v>Encumbered: of which:</v>
      </c>
      <c r="C178" s="18"/>
      <c r="D178" s="13"/>
      <c r="E178" s="13"/>
      <c r="F178" s="13"/>
      <c r="G178" s="13"/>
      <c r="H178" s="13"/>
      <c r="I178" s="13"/>
      <c r="J178" s="13"/>
      <c r="K178" s="13"/>
      <c r="L178" s="13"/>
      <c r="M178" s="13"/>
      <c r="N178" s="13"/>
      <c r="O178" s="13"/>
      <c r="P178" s="14"/>
    </row>
    <row r="179" spans="1:16">
      <c r="A179" s="9"/>
      <c r="B179" s="44" t="str">
        <f>IF(EXACT('Page Titre'!LANGUE_FR_ENG,"Fr"),MatchTrad!A226,MatchTrad!B226)</f>
        <v>Remaining period of encumbrance &lt; 6 months</v>
      </c>
      <c r="C179" s="68">
        <f>C177+10</f>
        <v>2670</v>
      </c>
      <c r="D179" s="114"/>
      <c r="E179" s="114"/>
      <c r="F179" s="114"/>
      <c r="G179" s="113"/>
      <c r="H179" s="129">
        <v>0.5</v>
      </c>
      <c r="I179" s="112">
        <v>0.5</v>
      </c>
      <c r="J179" s="112">
        <v>0.5</v>
      </c>
      <c r="K179" s="112">
        <v>0.85</v>
      </c>
      <c r="L179" s="78" t="str">
        <f t="shared" ref="L179:M181" si="149">IF(AND(ISNUMBER(D179),ISNUMBER(H179)),D179*H179,"")</f>
        <v/>
      </c>
      <c r="M179" s="78" t="str">
        <f t="shared" si="149"/>
        <v/>
      </c>
      <c r="N179" s="78" t="str">
        <f t="shared" ref="N179:N181" si="150">IF(AND(ISNUMBER(F179),ISNUMBER(J179)),F179*J179,"")</f>
        <v/>
      </c>
      <c r="O179" s="78" t="str">
        <f t="shared" ref="O179:O181" si="151">IF(AND(ISNUMBER(G179),ISNUMBER(K179)),G179*K179,"")</f>
        <v/>
      </c>
      <c r="P179" s="77" t="str">
        <f t="shared" ref="P179:P181" si="152">IF(AND(ISNUMBER(L179),ISNUMBER(M179),ISNUMBER(N179),ISNUMBER(O179)),SUM(L179:O179),"")</f>
        <v/>
      </c>
    </row>
    <row r="180" spans="1:16">
      <c r="A180" s="9"/>
      <c r="B180" s="44" t="str">
        <f>IF(EXACT('Page Titre'!LANGUE_FR_ENG,"Fr"),MatchTrad!A227,MatchTrad!B227)</f>
        <v>Remaining period of encumbrance ≥ 6 months to  &lt; 1 year</v>
      </c>
      <c r="C180" s="68">
        <f t="shared" ref="C180:C181" si="153">C179+10</f>
        <v>2680</v>
      </c>
      <c r="D180" s="114"/>
      <c r="E180" s="114"/>
      <c r="F180" s="114"/>
      <c r="G180" s="113"/>
      <c r="H180" s="129">
        <v>0.5</v>
      </c>
      <c r="I180" s="112">
        <v>0.5</v>
      </c>
      <c r="J180" s="112">
        <v>0.5</v>
      </c>
      <c r="K180" s="112">
        <v>0.85</v>
      </c>
      <c r="L180" s="78" t="str">
        <f t="shared" si="149"/>
        <v/>
      </c>
      <c r="M180" s="78" t="str">
        <f t="shared" si="149"/>
        <v/>
      </c>
      <c r="N180" s="78" t="str">
        <f t="shared" si="150"/>
        <v/>
      </c>
      <c r="O180" s="78" t="str">
        <f t="shared" si="151"/>
        <v/>
      </c>
      <c r="P180" s="77" t="str">
        <f t="shared" si="152"/>
        <v/>
      </c>
    </row>
    <row r="181" spans="1:16">
      <c r="A181" s="9"/>
      <c r="B181" s="44" t="str">
        <f>IF(EXACT('Page Titre'!LANGUE_FR_ENG,"Fr"),MatchTrad!A228,MatchTrad!B228)</f>
        <v>Remaining period of encumbrance ≥ 1 year</v>
      </c>
      <c r="C181" s="68">
        <f t="shared" si="153"/>
        <v>2690</v>
      </c>
      <c r="D181" s="115"/>
      <c r="E181" s="115"/>
      <c r="F181" s="115"/>
      <c r="G181" s="116"/>
      <c r="H181" s="128">
        <v>1</v>
      </c>
      <c r="I181" s="76">
        <v>1</v>
      </c>
      <c r="J181" s="76">
        <v>1</v>
      </c>
      <c r="K181" s="76">
        <v>1</v>
      </c>
      <c r="L181" s="79" t="str">
        <f t="shared" si="149"/>
        <v/>
      </c>
      <c r="M181" s="79" t="str">
        <f t="shared" si="149"/>
        <v/>
      </c>
      <c r="N181" s="79" t="str">
        <f t="shared" si="150"/>
        <v/>
      </c>
      <c r="O181" s="79" t="str">
        <f t="shared" si="151"/>
        <v/>
      </c>
      <c r="P181" s="80" t="str">
        <f t="shared" si="152"/>
        <v/>
      </c>
    </row>
    <row r="182" spans="1:16">
      <c r="A182" s="9"/>
      <c r="B182" s="39" t="str">
        <f>IF(EXACT('Page Titre'!LANGUE_FR_ENG,"Fr"),MatchTrad!A229,MatchTrad!B229)</f>
        <v>Physical traded commodities including gold: of which:</v>
      </c>
      <c r="C182" s="24"/>
      <c r="D182" s="13"/>
      <c r="E182" s="13"/>
      <c r="F182" s="13"/>
      <c r="G182" s="13"/>
      <c r="H182" s="13"/>
      <c r="I182" s="13"/>
      <c r="J182" s="13"/>
      <c r="K182" s="13"/>
      <c r="L182" s="13"/>
      <c r="M182" s="13"/>
      <c r="N182" s="13"/>
      <c r="O182" s="13"/>
      <c r="P182" s="14"/>
    </row>
    <row r="183" spans="1:16">
      <c r="A183" s="9"/>
      <c r="B183" s="40" t="str">
        <f>IF(EXACT('Page Titre'!LANGUE_FR_ENG,"Fr"),MatchTrad!A230,MatchTrad!B230)</f>
        <v>Unencumbered</v>
      </c>
      <c r="C183" s="68">
        <f>C181+10</f>
        <v>2700</v>
      </c>
      <c r="D183" s="116"/>
      <c r="E183" s="13"/>
      <c r="F183" s="13"/>
      <c r="G183" s="13"/>
      <c r="H183" s="75">
        <v>0.85</v>
      </c>
      <c r="I183" s="13"/>
      <c r="J183" s="13"/>
      <c r="K183" s="13"/>
      <c r="L183" s="83" t="str">
        <f>IF(AND(ISNUMBER(D183),ISNUMBER(H183)),D183*H183,"")</f>
        <v/>
      </c>
      <c r="M183" s="13"/>
      <c r="N183" s="13"/>
      <c r="O183" s="13"/>
      <c r="P183" s="80" t="str">
        <f>IF(ISNUMBER(L183),L183,"")</f>
        <v/>
      </c>
    </row>
    <row r="184" spans="1:16">
      <c r="A184" s="9"/>
      <c r="B184" s="40" t="str">
        <f>IF(EXACT('Page Titre'!LANGUE_FR_ENG,"Fr"),MatchTrad!A231,MatchTrad!B231)</f>
        <v>Encumbered: of which:</v>
      </c>
      <c r="C184" s="18"/>
      <c r="D184" s="13"/>
      <c r="E184" s="13"/>
      <c r="F184" s="13"/>
      <c r="G184" s="13"/>
      <c r="H184" s="13"/>
      <c r="I184" s="13"/>
      <c r="J184" s="13"/>
      <c r="K184" s="13"/>
      <c r="L184" s="13"/>
      <c r="M184" s="13"/>
      <c r="N184" s="13"/>
      <c r="O184" s="13"/>
      <c r="P184" s="14"/>
    </row>
    <row r="185" spans="1:16">
      <c r="A185" s="9"/>
      <c r="B185" s="44" t="str">
        <f>IF(EXACT('Page Titre'!LANGUE_FR_ENG,"Fr"),MatchTrad!A232,MatchTrad!B232)</f>
        <v>Remaining period of encumbrance &lt; 6 months</v>
      </c>
      <c r="C185" s="68">
        <f>C183+10</f>
        <v>2710</v>
      </c>
      <c r="D185" s="113"/>
      <c r="E185" s="13"/>
      <c r="F185" s="13"/>
      <c r="G185" s="13"/>
      <c r="H185" s="111">
        <v>0.85</v>
      </c>
      <c r="I185" s="13"/>
      <c r="J185" s="13"/>
      <c r="K185" s="13"/>
      <c r="L185" s="84" t="str">
        <f>IF(AND(ISNUMBER(D185),ISNUMBER(H185)),D185*H185,"")</f>
        <v/>
      </c>
      <c r="M185" s="13"/>
      <c r="N185" s="13"/>
      <c r="O185" s="13"/>
      <c r="P185" s="77" t="str">
        <f>IF(ISNUMBER(L185),L185,"")</f>
        <v/>
      </c>
    </row>
    <row r="186" spans="1:16">
      <c r="A186" s="9"/>
      <c r="B186" s="44" t="str">
        <f>IF(EXACT('Page Titre'!LANGUE_FR_ENG,"Fr"),MatchTrad!A233,MatchTrad!B233)</f>
        <v>Remaining period of encumbrance ≥ 6 months to  &lt; 1 year</v>
      </c>
      <c r="C186" s="68">
        <f t="shared" ref="C186:C187" si="154">C185+10</f>
        <v>2720</v>
      </c>
      <c r="D186" s="113"/>
      <c r="E186" s="13"/>
      <c r="F186" s="13"/>
      <c r="G186" s="13"/>
      <c r="H186" s="111">
        <v>0.85</v>
      </c>
      <c r="I186" s="13"/>
      <c r="J186" s="13"/>
      <c r="K186" s="13"/>
      <c r="L186" s="84" t="str">
        <f>IF(AND(ISNUMBER(D186),ISNUMBER(H186)),D186*H186,"")</f>
        <v/>
      </c>
      <c r="M186" s="13"/>
      <c r="N186" s="13"/>
      <c r="O186" s="13"/>
      <c r="P186" s="77" t="str">
        <f>IF(ISNUMBER(L186),L186,"")</f>
        <v/>
      </c>
    </row>
    <row r="187" spans="1:16">
      <c r="A187" s="9"/>
      <c r="B187" s="44" t="str">
        <f>IF(EXACT('Page Titre'!LANGUE_FR_ENG,"Fr"),MatchTrad!A234,MatchTrad!B234)</f>
        <v>Remaining period of encumbrance ≥ 1 year</v>
      </c>
      <c r="C187" s="68">
        <f t="shared" si="154"/>
        <v>2730</v>
      </c>
      <c r="D187" s="116"/>
      <c r="E187" s="13"/>
      <c r="F187" s="13"/>
      <c r="G187" s="13"/>
      <c r="H187" s="75">
        <v>1</v>
      </c>
      <c r="I187" s="13"/>
      <c r="J187" s="13"/>
      <c r="K187" s="13"/>
      <c r="L187" s="83" t="str">
        <f>IF(AND(ISNUMBER(D187),ISNUMBER(H187)),D187*H187,"")</f>
        <v/>
      </c>
      <c r="M187" s="13"/>
      <c r="N187" s="13"/>
      <c r="O187" s="13"/>
      <c r="P187" s="80" t="str">
        <f>IF(ISNUMBER(L187),L187,"")</f>
        <v/>
      </c>
    </row>
    <row r="188" spans="1:16" ht="26.4">
      <c r="A188" s="9"/>
      <c r="B188" s="39" t="str">
        <f>IF(EXACT('Page Titre'!LANGUE_FR_ENG,"Fr"),MatchTrad!A235,MatchTrad!B235)</f>
        <v xml:space="preserve">Other short-term unsecured instruments and transactions with a residual maturity of less than one year, of which: </v>
      </c>
      <c r="C188" s="24"/>
      <c r="D188" s="13"/>
      <c r="E188" s="13"/>
      <c r="F188" s="13"/>
      <c r="G188" s="13"/>
      <c r="H188" s="13"/>
      <c r="I188" s="13"/>
      <c r="J188" s="13"/>
      <c r="K188" s="13"/>
      <c r="L188" s="13"/>
      <c r="M188" s="13"/>
      <c r="N188" s="13"/>
      <c r="O188" s="13"/>
      <c r="P188" s="14"/>
    </row>
    <row r="189" spans="1:16">
      <c r="A189" s="9"/>
      <c r="B189" s="40" t="str">
        <f>IF(EXACT('Page Titre'!LANGUE_FR_ENG,"Fr"),MatchTrad!A236,MatchTrad!B236)</f>
        <v>Unencumbered</v>
      </c>
      <c r="C189" s="11">
        <f>C187+10</f>
        <v>2740</v>
      </c>
      <c r="D189" s="13"/>
      <c r="E189" s="115"/>
      <c r="F189" s="116"/>
      <c r="G189" s="13"/>
      <c r="H189" s="13"/>
      <c r="I189" s="76">
        <v>0.5</v>
      </c>
      <c r="J189" s="75">
        <v>0.5</v>
      </c>
      <c r="K189" s="13"/>
      <c r="L189" s="13"/>
      <c r="M189" s="79" t="str">
        <f t="shared" ref="M189" si="155">IF(AND(ISNUMBER(E189),ISNUMBER(I189)),E189*I189,"")</f>
        <v/>
      </c>
      <c r="N189" s="80" t="str">
        <f t="shared" ref="N189" si="156">IF(AND(ISNUMBER(F189),ISNUMBER(J189)),F189*J189,"")</f>
        <v/>
      </c>
      <c r="O189" s="13"/>
      <c r="P189" s="80" t="str">
        <f>IF(AND(ISNUMBER(M189),ISNUMBER(N189)),SUM(M189:N189),"")</f>
        <v/>
      </c>
    </row>
    <row r="190" spans="1:16">
      <c r="A190" s="9"/>
      <c r="B190" s="40" t="str">
        <f>IF(EXACT('Page Titre'!LANGUE_FR_ENG,"Fr"),MatchTrad!A237,MatchTrad!B237)</f>
        <v>Encumbered: of which:</v>
      </c>
      <c r="C190" s="18"/>
      <c r="D190" s="13"/>
      <c r="E190" s="13"/>
      <c r="F190" s="13"/>
      <c r="G190" s="13"/>
      <c r="H190" s="13"/>
      <c r="I190" s="13"/>
      <c r="J190" s="13"/>
      <c r="K190" s="13"/>
      <c r="L190" s="13"/>
      <c r="M190" s="13"/>
      <c r="N190" s="13"/>
      <c r="O190" s="13"/>
      <c r="P190" s="14"/>
    </row>
    <row r="191" spans="1:16">
      <c r="A191" s="9"/>
      <c r="B191" s="44" t="str">
        <f>IF(EXACT('Page Titre'!LANGUE_FR_ENG,"Fr"),MatchTrad!A238,MatchTrad!B238)</f>
        <v>Remaining period of encumbrance &lt; 6 months</v>
      </c>
      <c r="C191" s="11">
        <f>C189+10</f>
        <v>2750</v>
      </c>
      <c r="D191" s="13"/>
      <c r="E191" s="114"/>
      <c r="F191" s="113"/>
      <c r="G191" s="13"/>
      <c r="H191" s="13"/>
      <c r="I191" s="112">
        <v>0.5</v>
      </c>
      <c r="J191" s="111">
        <v>0.5</v>
      </c>
      <c r="K191" s="13"/>
      <c r="L191" s="13"/>
      <c r="M191" s="78" t="str">
        <f t="shared" ref="M191:M193" si="157">IF(AND(ISNUMBER(E191),ISNUMBER(I191)),E191*I191,"")</f>
        <v/>
      </c>
      <c r="N191" s="77" t="str">
        <f t="shared" ref="N191:N192" si="158">IF(AND(ISNUMBER(F191),ISNUMBER(J191)),F191*J191,"")</f>
        <v/>
      </c>
      <c r="O191" s="13"/>
      <c r="P191" s="77" t="str">
        <f>IF(AND(ISNUMBER(M191),ISNUMBER(N191)),SUM(M191:N191),"")</f>
        <v/>
      </c>
    </row>
    <row r="192" spans="1:16">
      <c r="A192" s="9"/>
      <c r="B192" s="44" t="str">
        <f>IF(EXACT('Page Titre'!LANGUE_FR_ENG,"Fr"),MatchTrad!A239,MatchTrad!B239)</f>
        <v>Remaining period of encumbrance ≥ 6 months to  &lt; 1 year</v>
      </c>
      <c r="C192" s="11">
        <f t="shared" ref="C192:C194" si="159">C191+10</f>
        <v>2760</v>
      </c>
      <c r="D192" s="13"/>
      <c r="E192" s="114"/>
      <c r="F192" s="113"/>
      <c r="G192" s="13"/>
      <c r="H192" s="13"/>
      <c r="I192" s="112">
        <v>0.5</v>
      </c>
      <c r="J192" s="111">
        <v>0.5</v>
      </c>
      <c r="K192" s="13"/>
      <c r="L192" s="13"/>
      <c r="M192" s="78" t="str">
        <f t="shared" si="157"/>
        <v/>
      </c>
      <c r="N192" s="77" t="str">
        <f t="shared" si="158"/>
        <v/>
      </c>
      <c r="O192" s="13"/>
      <c r="P192" s="77" t="str">
        <f t="shared" ref="P192:P193" si="160">IF(AND(ISNUMBER(M192),ISNUMBER(N192)),SUM(M192:N192),"")</f>
        <v/>
      </c>
    </row>
    <row r="193" spans="1:16">
      <c r="A193" s="9"/>
      <c r="B193" s="44" t="str">
        <f>IF(EXACT('Page Titre'!LANGUE_FR_ENG,"Fr"),MatchTrad!A240,MatchTrad!B240)</f>
        <v>Remaining period of encumbrance ≥ 1 year</v>
      </c>
      <c r="C193" s="11">
        <f t="shared" si="159"/>
        <v>2770</v>
      </c>
      <c r="D193" s="13"/>
      <c r="E193" s="114"/>
      <c r="F193" s="113"/>
      <c r="G193" s="13"/>
      <c r="H193" s="13"/>
      <c r="I193" s="112">
        <v>1</v>
      </c>
      <c r="J193" s="111">
        <v>1</v>
      </c>
      <c r="K193" s="13"/>
      <c r="L193" s="13"/>
      <c r="M193" s="78" t="str">
        <f t="shared" si="157"/>
        <v/>
      </c>
      <c r="N193" s="77" t="str">
        <f>IF(AND(ISNUMBER(F193),ISNUMBER(J193)),F193*J193,"")</f>
        <v/>
      </c>
      <c r="O193" s="13"/>
      <c r="P193" s="77" t="str">
        <f t="shared" si="160"/>
        <v/>
      </c>
    </row>
    <row r="194" spans="1:16">
      <c r="A194" s="9"/>
      <c r="B194" s="39" t="str">
        <f>IF(EXACT('Page Titre'!LANGUE_FR_ENG,"Fr"),MatchTrad!A241,MatchTrad!B241)</f>
        <v>Defaulted securities and non-performing loans</v>
      </c>
      <c r="C194" s="11">
        <f t="shared" si="159"/>
        <v>2780</v>
      </c>
      <c r="D194" s="13"/>
      <c r="E194" s="115"/>
      <c r="F194" s="115"/>
      <c r="G194" s="116"/>
      <c r="H194" s="13"/>
      <c r="I194" s="76">
        <v>1</v>
      </c>
      <c r="J194" s="76">
        <v>1</v>
      </c>
      <c r="K194" s="75">
        <v>1</v>
      </c>
      <c r="L194" s="13"/>
      <c r="M194" s="79" t="str">
        <f>IF(AND(ISNUMBER(E194),ISNUMBER(I194)),E194*I194,"")</f>
        <v/>
      </c>
      <c r="N194" s="79" t="str">
        <f t="shared" ref="N194" si="161">IF(AND(ISNUMBER(F194),ISNUMBER(J194)),F194*J194,"")</f>
        <v/>
      </c>
      <c r="O194" s="79" t="str">
        <f>IF(AND(ISNUMBER(G194),ISNUMBER(K194)),G194*K194,"")</f>
        <v/>
      </c>
      <c r="P194" s="80" t="str">
        <f>IF(AND(ISNUMBER(M194),ISNUMBER(N194),ISNUMBER(O194)),SUM(M194:O194),"")</f>
        <v/>
      </c>
    </row>
    <row r="195" spans="1:16">
      <c r="A195" s="9"/>
      <c r="B195" s="39" t="str">
        <f>IF(EXACT('Page Titre'!LANGUE_FR_ENG,"Fr"),MatchTrad!A242,MatchTrad!B242)</f>
        <v>Derivatives:</v>
      </c>
      <c r="C195" s="22"/>
      <c r="D195" s="13"/>
      <c r="E195" s="13"/>
      <c r="F195" s="13"/>
      <c r="G195" s="13"/>
      <c r="H195" s="13"/>
      <c r="I195" s="13"/>
      <c r="J195" s="13"/>
      <c r="K195" s="13"/>
      <c r="L195" s="13"/>
      <c r="M195" s="13"/>
      <c r="N195" s="13"/>
      <c r="O195" s="13"/>
      <c r="P195" s="14"/>
    </row>
    <row r="196" spans="1:16">
      <c r="A196" s="9"/>
      <c r="B196" s="40" t="str">
        <f>IF(EXACT('Page Titre'!LANGUE_FR_ENG,"Fr"),MatchTrad!A243,MatchTrad!B243)</f>
        <v>Derivative assets, gross of variation margin received</v>
      </c>
      <c r="C196" s="11">
        <f>C194+10</f>
        <v>2790</v>
      </c>
      <c r="D196" s="13"/>
      <c r="E196" s="13"/>
      <c r="F196" s="13"/>
      <c r="G196" s="116"/>
      <c r="H196" s="13"/>
      <c r="I196" s="13"/>
      <c r="J196" s="13"/>
      <c r="K196" s="13"/>
      <c r="L196" s="13"/>
      <c r="M196" s="13"/>
      <c r="N196" s="13"/>
      <c r="O196" s="13"/>
      <c r="P196" s="14"/>
    </row>
    <row r="197" spans="1:16">
      <c r="A197" s="9"/>
      <c r="B197" s="40" t="str">
        <f>IF(EXACT('Page Titre'!LANGUE_FR_ENG,"Fr"),MatchTrad!A244,MatchTrad!B244)</f>
        <v>Variation margin received, of which:</v>
      </c>
      <c r="C197" s="22"/>
      <c r="D197" s="13"/>
      <c r="E197" s="13"/>
      <c r="F197" s="13"/>
      <c r="G197" s="13"/>
      <c r="H197" s="13"/>
      <c r="I197" s="13"/>
      <c r="J197" s="13"/>
      <c r="K197" s="13"/>
      <c r="L197" s="13"/>
      <c r="M197" s="13"/>
      <c r="N197" s="13"/>
      <c r="O197" s="13"/>
      <c r="P197" s="14"/>
    </row>
    <row r="198" spans="1:16" ht="37.799999999999997" customHeight="1">
      <c r="A198" s="9"/>
      <c r="B198" s="47" t="str">
        <f>IF(EXACT('Page Titre'!LANGUE_FR_ENG,"Fr"),MatchTrad!A245,MatchTrad!B245)</f>
        <v>Cash variation margin received that meets the conditions of LAG Chapter 6, paragraph 35.</v>
      </c>
      <c r="C198" s="11">
        <f>C196+10</f>
        <v>2800</v>
      </c>
      <c r="D198" s="13"/>
      <c r="E198" s="13"/>
      <c r="F198" s="13"/>
      <c r="G198" s="113"/>
      <c r="H198" s="13"/>
      <c r="I198" s="13"/>
      <c r="J198" s="13"/>
      <c r="K198" s="13"/>
      <c r="L198" s="13"/>
      <c r="M198" s="13"/>
      <c r="N198" s="13"/>
      <c r="O198" s="13"/>
      <c r="P198" s="14"/>
    </row>
    <row r="199" spans="1:16" ht="42" customHeight="1">
      <c r="A199" s="9"/>
      <c r="B199" s="47" t="str">
        <f>IF(EXACT('Page Titre'!LANGUE_FR_ENG,"Fr"),MatchTrad!A246,MatchTrad!B246)</f>
        <v>Level 1 HQLA variation margin received that meets the conditions of LAG Chapter 6, paragraph 35.</v>
      </c>
      <c r="C199" s="11">
        <f>C198+10</f>
        <v>2810</v>
      </c>
      <c r="D199" s="13"/>
      <c r="E199" s="13"/>
      <c r="F199" s="13"/>
      <c r="G199" s="113"/>
      <c r="H199" s="13"/>
      <c r="I199" s="13"/>
      <c r="J199" s="13"/>
      <c r="K199" s="13"/>
      <c r="L199" s="13"/>
      <c r="M199" s="13"/>
      <c r="N199" s="13"/>
      <c r="O199" s="13"/>
      <c r="P199" s="14"/>
    </row>
    <row r="200" spans="1:16">
      <c r="A200" s="9"/>
      <c r="B200" s="44" t="str">
        <f>IF(EXACT('Page Titre'!LANGUE_FR_ENG,"Fr"),MatchTrad!A247,MatchTrad!B247)</f>
        <v>Other variation margin received</v>
      </c>
      <c r="C200" s="11">
        <f>C199+10</f>
        <v>2820</v>
      </c>
      <c r="D200" s="13"/>
      <c r="E200" s="13"/>
      <c r="F200" s="13"/>
      <c r="G200" s="113"/>
      <c r="H200" s="13"/>
      <c r="I200" s="13"/>
      <c r="J200" s="13"/>
      <c r="K200" s="13"/>
      <c r="L200" s="13"/>
      <c r="M200" s="13"/>
      <c r="N200" s="13"/>
      <c r="O200" s="13"/>
      <c r="P200" s="14"/>
    </row>
    <row r="201" spans="1:16" ht="44.4" customHeight="1">
      <c r="A201" s="9"/>
      <c r="B201" s="106" t="str">
        <f>IF(EXACT('Page Titre'!LANGUE_FR_ENG,"Fr"),MatchTrad!A248,MatchTrad!B248)</f>
        <v>NSFR derivative assets (derivative assets less cash and Level 1 HQLA collateral received as eligible variation margin on derivative assets)</v>
      </c>
      <c r="C201" s="11">
        <f>C200+10</f>
        <v>2830</v>
      </c>
      <c r="D201" s="13"/>
      <c r="E201" s="13"/>
      <c r="F201" s="13"/>
      <c r="G201" s="81" t="str">
        <f>IF(AND(ISNUMBER(G196),ISNUMBER(G198),ISNUMBER(G199)),G196-G198-G199,"")</f>
        <v/>
      </c>
      <c r="H201" s="13"/>
      <c r="I201" s="13"/>
      <c r="J201" s="13"/>
      <c r="K201" s="111">
        <v>1</v>
      </c>
      <c r="L201" s="13"/>
      <c r="M201" s="13"/>
      <c r="N201" s="13"/>
      <c r="O201" s="85" t="str">
        <f>IF(AND(ISNUMBER(G201),ISNUMBER(G52),ISNUMBER(K201)),MAX((G201-G52)*K201,0),"")</f>
        <v/>
      </c>
      <c r="P201" s="77" t="str">
        <f>IF(ISNUMBER(O201),O201,"")</f>
        <v/>
      </c>
    </row>
    <row r="202" spans="1:16">
      <c r="A202" s="9"/>
      <c r="B202" s="40" t="str">
        <f>IF(EXACT('Page Titre'!LANGUE_FR_ENG,"Fr"),MatchTrad!A249,MatchTrad!B249)</f>
        <v>Required stable funding associated with derivative liabilities</v>
      </c>
      <c r="C202" s="11">
        <f t="shared" ref="C202:C203" si="162">C201+10</f>
        <v>2840</v>
      </c>
      <c r="D202" s="13"/>
      <c r="E202" s="13"/>
      <c r="F202" s="13"/>
      <c r="G202" s="81" t="str">
        <f>IF(ISNUMBER(G50),0.05*G50,"")</f>
        <v/>
      </c>
      <c r="H202" s="13"/>
      <c r="I202" s="13"/>
      <c r="J202" s="13"/>
      <c r="K202" s="75">
        <v>1</v>
      </c>
      <c r="L202" s="13"/>
      <c r="M202" s="13"/>
      <c r="N202" s="13"/>
      <c r="O202" s="79" t="str">
        <f>IF(AND(ISNUMBER(G202),ISNUMBER(K202)),G202*K202,"")</f>
        <v/>
      </c>
      <c r="P202" s="80" t="str">
        <f t="shared" ref="P202" si="163">IF(ISNUMBER(O202),O202,"")</f>
        <v/>
      </c>
    </row>
    <row r="203" spans="1:16">
      <c r="A203" s="9"/>
      <c r="B203" s="40" t="str">
        <f>IF(EXACT('Page Titre'!LANGUE_FR_ENG,"Fr"),MatchTrad!A250,MatchTrad!B250)</f>
        <v>Total initial margin posted: of which:</v>
      </c>
      <c r="C203" s="11">
        <f t="shared" si="162"/>
        <v>2850</v>
      </c>
      <c r="D203" s="13"/>
      <c r="E203" s="13"/>
      <c r="F203" s="13"/>
      <c r="G203" s="116"/>
      <c r="H203" s="13"/>
      <c r="I203" s="13"/>
      <c r="J203" s="13"/>
      <c r="K203" s="13"/>
      <c r="L203" s="13"/>
      <c r="M203" s="13"/>
      <c r="N203" s="13"/>
      <c r="O203" s="13"/>
      <c r="P203" s="14"/>
    </row>
    <row r="204" spans="1:16" ht="26.4">
      <c r="A204" s="9"/>
      <c r="B204" s="44" t="str">
        <f>IF(EXACT('Page Titre'!LANGUE_FR_ENG,"Fr"),MatchTrad!A251,MatchTrad!B251)</f>
        <v>Initial margin posted on financial institution's own positions, of which:</v>
      </c>
      <c r="C204" s="22"/>
      <c r="D204" s="13"/>
      <c r="E204" s="13"/>
      <c r="F204" s="13"/>
      <c r="G204" s="13"/>
      <c r="H204" s="13"/>
      <c r="I204" s="13"/>
      <c r="J204" s="13"/>
      <c r="K204" s="13"/>
      <c r="L204" s="13"/>
      <c r="M204" s="13"/>
      <c r="N204" s="13"/>
      <c r="O204" s="13"/>
      <c r="P204" s="14"/>
    </row>
    <row r="205" spans="1:16">
      <c r="A205" s="9"/>
      <c r="B205" s="45" t="str">
        <f>IF(EXACT('Page Titre'!LANGUE_FR_ENG,"Fr"),MatchTrad!A252,MatchTrad!B252)</f>
        <v>Initial margin posted in the form of cash</v>
      </c>
      <c r="C205" s="11">
        <f>C203+10</f>
        <v>2860</v>
      </c>
      <c r="D205" s="13"/>
      <c r="E205" s="13"/>
      <c r="F205" s="13"/>
      <c r="G205" s="113"/>
      <c r="H205" s="13"/>
      <c r="I205" s="13"/>
      <c r="J205" s="13"/>
      <c r="K205" s="13"/>
      <c r="L205" s="13"/>
      <c r="M205" s="13"/>
      <c r="N205" s="13"/>
      <c r="O205" s="13"/>
      <c r="P205" s="14"/>
    </row>
    <row r="206" spans="1:16">
      <c r="A206" s="9"/>
      <c r="B206" s="45" t="str">
        <f>IF(EXACT('Page Titre'!LANGUE_FR_ENG,"Fr"),MatchTrad!A253,MatchTrad!B253)</f>
        <v>Initial margin posted in the form of Level 1 securities</v>
      </c>
      <c r="C206" s="11">
        <f t="shared" ref="C206:C209" si="164">C205+10</f>
        <v>2870</v>
      </c>
      <c r="D206" s="13"/>
      <c r="E206" s="13"/>
      <c r="F206" s="13"/>
      <c r="G206" s="113"/>
      <c r="H206" s="13"/>
      <c r="I206" s="13"/>
      <c r="J206" s="13"/>
      <c r="K206" s="13"/>
      <c r="L206" s="13"/>
      <c r="M206" s="13"/>
      <c r="N206" s="13"/>
      <c r="O206" s="13"/>
      <c r="P206" s="14"/>
    </row>
    <row r="207" spans="1:16">
      <c r="A207" s="9"/>
      <c r="B207" s="45" t="str">
        <f>IF(EXACT('Page Titre'!LANGUE_FR_ENG,"Fr"),MatchTrad!A254,MatchTrad!B254)</f>
        <v>Initial margin posted in the form of all other collateral</v>
      </c>
      <c r="C207" s="11">
        <f t="shared" si="164"/>
        <v>2880</v>
      </c>
      <c r="D207" s="13"/>
      <c r="E207" s="13"/>
      <c r="F207" s="13"/>
      <c r="G207" s="113"/>
      <c r="H207" s="13"/>
      <c r="I207" s="13"/>
      <c r="J207" s="13"/>
      <c r="K207" s="13"/>
      <c r="L207" s="13"/>
      <c r="M207" s="13"/>
      <c r="N207" s="13"/>
      <c r="O207" s="13"/>
      <c r="P207" s="14"/>
    </row>
    <row r="208" spans="1:16">
      <c r="A208" s="9"/>
      <c r="B208" s="44" t="str">
        <f>IF(EXACT('Page Titre'!LANGUE_FR_ENG,"Fr"),MatchTrad!A255,MatchTrad!B255)</f>
        <v>Of which, is initial margin posted on behalf of a customer</v>
      </c>
      <c r="C208" s="11">
        <f t="shared" si="164"/>
        <v>2890</v>
      </c>
      <c r="D208" s="13"/>
      <c r="E208" s="13"/>
      <c r="F208" s="13"/>
      <c r="G208" s="113"/>
      <c r="H208" s="13"/>
      <c r="I208" s="13"/>
      <c r="J208" s="13"/>
      <c r="K208" s="13"/>
      <c r="L208" s="13"/>
      <c r="M208" s="13"/>
      <c r="N208" s="13"/>
      <c r="O208" s="13"/>
      <c r="P208" s="14"/>
    </row>
    <row r="209" spans="1:16" ht="39.6">
      <c r="A209" s="9"/>
      <c r="B209" s="44" t="str">
        <f>IF(EXACT('Page Titre'!LANGUE_FR_ENG,"Fr"),MatchTrad!A256,MatchTrad!B256)</f>
        <v>Initial margin posted on bank's own behalf, in the form of any collateral type, according to residual maturity of associated derivative contract(s)</v>
      </c>
      <c r="C209" s="68">
        <f t="shared" si="164"/>
        <v>2900</v>
      </c>
      <c r="D209" s="115"/>
      <c r="E209" s="115"/>
      <c r="F209" s="115"/>
      <c r="G209" s="113"/>
      <c r="H209" s="13"/>
      <c r="I209" s="13"/>
      <c r="J209" s="13"/>
      <c r="K209" s="13"/>
      <c r="L209" s="13"/>
      <c r="M209" s="13"/>
      <c r="N209" s="13"/>
      <c r="O209" s="13"/>
      <c r="P209" s="14"/>
    </row>
    <row r="210" spans="1:16" ht="26.4">
      <c r="A210" s="9"/>
      <c r="B210" s="40" t="str">
        <f>IF(EXACT('Page Titre'!LANGUE_FR_ENG,"Fr"),MatchTrad!A257,MatchTrad!B257)</f>
        <v>Cash or other assets provided to contribute to the default fund of a CCP</v>
      </c>
      <c r="C210" s="11">
        <f>C209+10</f>
        <v>2910</v>
      </c>
      <c r="D210" s="13"/>
      <c r="E210" s="13"/>
      <c r="F210" s="13"/>
      <c r="G210" s="113"/>
      <c r="H210" s="13"/>
      <c r="I210" s="13"/>
      <c r="J210" s="13"/>
      <c r="K210" s="13"/>
      <c r="L210" s="13"/>
      <c r="M210" s="13"/>
      <c r="N210" s="13"/>
      <c r="O210" s="13"/>
      <c r="P210" s="14"/>
    </row>
    <row r="211" spans="1:16" ht="39.6">
      <c r="A211" s="9"/>
      <c r="B211" s="40" t="str">
        <f>IF(EXACT('Page Titre'!LANGUE_FR_ENG,"Fr"),MatchTrad!A258,MatchTrad!B258)</f>
        <v>Required stable funding associated with initial margin posted and cash or other assets provided to contribute to the default fund of a CCP</v>
      </c>
      <c r="C211" s="11">
        <f t="shared" ref="C211:C217" si="165">C210+10</f>
        <v>2920</v>
      </c>
      <c r="D211" s="13"/>
      <c r="E211" s="13"/>
      <c r="F211" s="13"/>
      <c r="G211" s="77" t="str">
        <f>IF(AND(ISNUMBER(G203),ISNUMBER(G210),ISNUMBER(G208)),G203-G208+G210,"")</f>
        <v/>
      </c>
      <c r="H211" s="13"/>
      <c r="I211" s="13"/>
      <c r="J211" s="13"/>
      <c r="K211" s="111">
        <v>0.85</v>
      </c>
      <c r="L211" s="13"/>
      <c r="M211" s="13"/>
      <c r="N211" s="13"/>
      <c r="O211" s="78" t="str">
        <f>IF(AND(ISNUMBER(G211),ISNUMBER(K211)),G211*K211,"")</f>
        <v/>
      </c>
      <c r="P211" s="77" t="str">
        <f>IF(ISNUMBER(O211),O211,"")</f>
        <v/>
      </c>
    </row>
    <row r="212" spans="1:16">
      <c r="A212" s="9"/>
      <c r="B212" s="39" t="str">
        <f>IF(EXACT('Page Titre'!LANGUE_FR_ENG,"Fr"),MatchTrad!A259,MatchTrad!B259)</f>
        <v>Items deducted from regulatory capital</v>
      </c>
      <c r="C212" s="68">
        <f t="shared" si="165"/>
        <v>2930</v>
      </c>
      <c r="D212" s="114"/>
      <c r="E212" s="114"/>
      <c r="F212" s="115"/>
      <c r="G212" s="116"/>
      <c r="H212" s="129">
        <v>1</v>
      </c>
      <c r="I212" s="112">
        <v>1</v>
      </c>
      <c r="J212" s="76">
        <v>1</v>
      </c>
      <c r="K212" s="76">
        <v>1</v>
      </c>
      <c r="L212" s="78" t="str">
        <f>IF(AND(ISNUMBER(D212),ISNUMBER(H212)),D212*H212,"")</f>
        <v/>
      </c>
      <c r="M212" s="78" t="str">
        <f>IF(AND(ISNUMBER(E212),ISNUMBER(I212)),E212*I212,"")</f>
        <v/>
      </c>
      <c r="N212" s="79" t="str">
        <f t="shared" ref="N212" si="166">IF(AND(ISNUMBER(F212),ISNUMBER(J212)),F212*J212,"")</f>
        <v/>
      </c>
      <c r="O212" s="79" t="str">
        <f t="shared" ref="O212" si="167">IF(AND(ISNUMBER(G212),ISNUMBER(K212)),G212*K212,"")</f>
        <v/>
      </c>
      <c r="P212" s="77" t="str">
        <f t="shared" ref="P212" si="168">IF(AND(ISNUMBER(L212),ISNUMBER(M212),ISNUMBER(N212),ISNUMBER(O212)),SUM(L212:O212),"")</f>
        <v/>
      </c>
    </row>
    <row r="213" spans="1:16">
      <c r="A213" s="9"/>
      <c r="B213" s="39" t="str">
        <f>IF(EXACT('Page Titre'!LANGUE_FR_ENG,"Fr"),MatchTrad!A260,MatchTrad!B260)</f>
        <v>Trade date receivables</v>
      </c>
      <c r="C213" s="68">
        <f t="shared" si="165"/>
        <v>2940</v>
      </c>
      <c r="D213" s="114"/>
      <c r="E213" s="113"/>
      <c r="F213" s="13"/>
      <c r="G213" s="13"/>
      <c r="H213" s="112">
        <v>0</v>
      </c>
      <c r="I213" s="111">
        <v>0</v>
      </c>
      <c r="J213" s="13"/>
      <c r="K213" s="13"/>
      <c r="L213" s="78" t="str">
        <f>IF(AND(ISNUMBER(D213),ISNUMBER(H213)),D213*H213,"")</f>
        <v/>
      </c>
      <c r="M213" s="77" t="str">
        <f>IF(AND(ISNUMBER(E213),ISNUMBER(I213)),E213*I213,"")</f>
        <v/>
      </c>
      <c r="N213" s="13"/>
      <c r="O213" s="13"/>
      <c r="P213" s="77" t="str">
        <f>IF(AND(ISNUMBER(L213),ISNUMBER(M213)),L213+M213,"")</f>
        <v/>
      </c>
    </row>
    <row r="214" spans="1:16">
      <c r="A214" s="9"/>
      <c r="B214" s="39" t="str">
        <f>IF(EXACT('Page Titre'!LANGUE_FR_ENG,"Fr"),MatchTrad!A261,MatchTrad!B261)</f>
        <v>Interdependent assets; of which:</v>
      </c>
      <c r="C214" s="68">
        <f t="shared" si="165"/>
        <v>2950</v>
      </c>
      <c r="D214" s="115"/>
      <c r="E214" s="114"/>
      <c r="F214" s="114"/>
      <c r="G214" s="113"/>
      <c r="H214" s="128">
        <v>0</v>
      </c>
      <c r="I214" s="112">
        <v>0</v>
      </c>
      <c r="J214" s="112">
        <v>0</v>
      </c>
      <c r="K214" s="112">
        <v>0</v>
      </c>
      <c r="L214" s="82" t="str">
        <f t="shared" ref="L214:M218" si="169">IF(AND(ISNUMBER(D214),ISNUMBER(H214)),D214*H214,"")</f>
        <v/>
      </c>
      <c r="M214" s="85" t="str">
        <f t="shared" si="169"/>
        <v/>
      </c>
      <c r="N214" s="85" t="str">
        <f t="shared" ref="N214:N218" si="170">IF(AND(ISNUMBER(F214),ISNUMBER(J214)),F214*J214,"")</f>
        <v/>
      </c>
      <c r="O214" s="85" t="str">
        <f t="shared" ref="O214:O218" si="171">IF(AND(ISNUMBER(G214),ISNUMBER(K214)),G214*K214,"")</f>
        <v/>
      </c>
      <c r="P214" s="81" t="str">
        <f t="shared" ref="P214:P218" si="172">IF(AND(ISNUMBER(L214),ISNUMBER(M214),ISNUMBER(N214),ISNUMBER(O214)),SUM(L214:O214),"")</f>
        <v/>
      </c>
    </row>
    <row r="215" spans="1:16">
      <c r="A215" s="9"/>
      <c r="B215" s="44" t="str">
        <f>IF(EXACT('Page Titre'!LANGUE_FR_ENG,"Fr"),MatchTrad!A262,MatchTrad!B262)</f>
        <v>Mortgages underlying NHA MBS transactions</v>
      </c>
      <c r="C215" s="11">
        <f t="shared" si="165"/>
        <v>2960</v>
      </c>
      <c r="D215" s="17"/>
      <c r="E215" s="114"/>
      <c r="F215" s="114"/>
      <c r="G215" s="113"/>
      <c r="H215" s="13"/>
      <c r="I215" s="112">
        <v>0</v>
      </c>
      <c r="J215" s="112">
        <v>0</v>
      </c>
      <c r="K215" s="111">
        <v>0</v>
      </c>
      <c r="L215" s="13"/>
      <c r="M215" s="78" t="str">
        <f t="shared" si="169"/>
        <v/>
      </c>
      <c r="N215" s="78" t="str">
        <f t="shared" si="170"/>
        <v/>
      </c>
      <c r="O215" s="78" t="str">
        <f t="shared" si="171"/>
        <v/>
      </c>
      <c r="P215" s="77" t="str">
        <f>IF(AND(ISNUMBER(M215),ISNUMBER(N215),ISNUMBER(O215)),SUM(M215:O215),"")</f>
        <v/>
      </c>
    </row>
    <row r="216" spans="1:16">
      <c r="A216" s="9"/>
      <c r="B216" s="44" t="str">
        <f>IF(EXACT('Page Titre'!LANGUE_FR_ENG,"Fr"),MatchTrad!A263,MatchTrad!B263)</f>
        <v>Mortgages underlying CMB transactions</v>
      </c>
      <c r="C216" s="11">
        <f t="shared" si="165"/>
        <v>2970</v>
      </c>
      <c r="D216" s="17"/>
      <c r="E216" s="114"/>
      <c r="F216" s="114"/>
      <c r="G216" s="113"/>
      <c r="H216" s="13"/>
      <c r="I216" s="112">
        <v>0</v>
      </c>
      <c r="J216" s="112">
        <v>0</v>
      </c>
      <c r="K216" s="111">
        <v>0</v>
      </c>
      <c r="L216" s="13"/>
      <c r="M216" s="78" t="str">
        <f t="shared" si="169"/>
        <v/>
      </c>
      <c r="N216" s="78" t="str">
        <f t="shared" si="170"/>
        <v/>
      </c>
      <c r="O216" s="78" t="str">
        <f t="shared" si="171"/>
        <v/>
      </c>
      <c r="P216" s="77" t="str">
        <f>IF(AND(ISNUMBER(M216),ISNUMBER(N216),ISNUMBER(O216)),SUM(M216:O216),"")</f>
        <v/>
      </c>
    </row>
    <row r="217" spans="1:16">
      <c r="A217" s="9"/>
      <c r="B217" s="44" t="str">
        <f>IF(EXACT('Page Titre'!LANGUE_FR_ENG,"Fr"),MatchTrad!A264,MatchTrad!B264)</f>
        <v>Variation margin posted to a CCP on a client's behalf</v>
      </c>
      <c r="C217" s="68">
        <f t="shared" si="165"/>
        <v>2980</v>
      </c>
      <c r="D217" s="114"/>
      <c r="E217" s="114"/>
      <c r="F217" s="114"/>
      <c r="G217" s="113"/>
      <c r="H217" s="129">
        <v>0</v>
      </c>
      <c r="I217" s="112">
        <v>0</v>
      </c>
      <c r="J217" s="112">
        <v>0</v>
      </c>
      <c r="K217" s="112">
        <v>0</v>
      </c>
      <c r="L217" s="78" t="str">
        <f>IF(AND(ISNUMBER(D217),ISNUMBER(H217)),D217*H217,"")</f>
        <v/>
      </c>
      <c r="M217" s="78" t="str">
        <f>IF(AND(ISNUMBER(E217),ISNUMBER(I217)),E217*I217,"")</f>
        <v/>
      </c>
      <c r="N217" s="78" t="str">
        <f t="shared" si="170"/>
        <v/>
      </c>
      <c r="O217" s="78" t="str">
        <f t="shared" si="171"/>
        <v/>
      </c>
      <c r="P217" s="77" t="str">
        <f>IF(AND(ISNUMBER(L217),ISNUMBER(M217),ISNUMBER(N217),ISNUMBER(O217)),SUM(L217:O217),"")</f>
        <v/>
      </c>
    </row>
    <row r="218" spans="1:16" ht="26.4">
      <c r="A218" s="9"/>
      <c r="B218" s="39" t="str">
        <f>IF(EXACT('Page Titre'!LANGUE_FR_ENG,"Fr"),MatchTrad!A265,MatchTrad!B265)</f>
        <v>All other assets not included in above categories that qualify for 100% treatment</v>
      </c>
      <c r="C218" s="68">
        <f>C217+10</f>
        <v>2990</v>
      </c>
      <c r="D218" s="115"/>
      <c r="E218" s="115"/>
      <c r="F218" s="115"/>
      <c r="G218" s="116"/>
      <c r="H218" s="128">
        <v>1</v>
      </c>
      <c r="I218" s="76">
        <v>1</v>
      </c>
      <c r="J218" s="76">
        <v>1</v>
      </c>
      <c r="K218" s="76">
        <v>1</v>
      </c>
      <c r="L218" s="79" t="str">
        <f t="shared" si="169"/>
        <v/>
      </c>
      <c r="M218" s="79" t="str">
        <f t="shared" si="169"/>
        <v/>
      </c>
      <c r="N218" s="79" t="str">
        <f t="shared" si="170"/>
        <v/>
      </c>
      <c r="O218" s="79" t="str">
        <f t="shared" si="171"/>
        <v/>
      </c>
      <c r="P218" s="80" t="str">
        <f t="shared" si="172"/>
        <v/>
      </c>
    </row>
    <row r="219" spans="1:16" ht="29.25" customHeight="1">
      <c r="A219" s="190" t="str">
        <f>IF(EXACT('Page Titre'!LANGUE_FR_ENG,"Fr"),MatchTrad!A266,MatchTrad!B266)</f>
        <v>2.2 Off balance-sheet items</v>
      </c>
      <c r="B219" s="190"/>
      <c r="C219" s="122"/>
      <c r="D219" s="191" t="str">
        <f>IF(EXACT('Page Titre'!LANGUE_FR_ENG,"Fr"),MatchTrad!A267,MatchTrad!B267)</f>
        <v>Amount</v>
      </c>
      <c r="E219" s="192"/>
      <c r="F219" s="191"/>
      <c r="G219" s="191"/>
      <c r="H219" s="191" t="str">
        <f>IF(EXACT('Page Titre'!LANGUE_FR_ENG,"Fr"),MatchTrad!A268,MatchTrad!B268)</f>
        <v>RSF factor</v>
      </c>
      <c r="I219" s="192"/>
      <c r="J219" s="191"/>
      <c r="K219" s="191"/>
      <c r="L219" s="193" t="str">
        <f>IF(EXACT('Page Titre'!LANGUE_FR_ENG,"Fr"),MatchTrad!A269,MatchTrad!B269)</f>
        <v>Calculated RSF</v>
      </c>
      <c r="M219" s="194"/>
      <c r="N219" s="195"/>
      <c r="O219" s="195"/>
      <c r="P219" s="196"/>
    </row>
    <row r="220" spans="1:16">
      <c r="A220" s="9"/>
      <c r="B220" s="39" t="str">
        <f>IF(EXACT('Page Titre'!LANGUE_FR_ENG,"Fr"),MatchTrad!A270,MatchTrad!B270)</f>
        <v>Irrevocable or conditionally revocable liquidity facilities</v>
      </c>
      <c r="C220" s="11">
        <v>3010</v>
      </c>
      <c r="D220" s="13"/>
      <c r="E220" s="113"/>
      <c r="F220" s="13"/>
      <c r="G220" s="16"/>
      <c r="H220" s="16"/>
      <c r="I220" s="111">
        <v>0.05</v>
      </c>
      <c r="J220" s="13"/>
      <c r="K220" s="16"/>
      <c r="L220" s="16"/>
      <c r="M220" s="77" t="str">
        <f>IF(AND(ISNUMBER(E220),ISNUMBER(I220)),E220*I220,"")</f>
        <v/>
      </c>
      <c r="N220" s="13"/>
      <c r="O220" s="13"/>
      <c r="P220" s="77" t="str">
        <f>IF(ISNUMBER(M220),M220,"")</f>
        <v/>
      </c>
    </row>
    <row r="221" spans="1:16">
      <c r="A221" s="9"/>
      <c r="B221" s="39" t="str">
        <f>IF(EXACT('Page Titre'!LANGUE_FR_ENG,"Fr"),MatchTrad!A271,MatchTrad!B271)</f>
        <v>Irrevocable or conditionally revocable credit facilities</v>
      </c>
      <c r="C221" s="11">
        <f t="shared" ref="C221:C231" si="173">C220+10</f>
        <v>3020</v>
      </c>
      <c r="D221" s="13"/>
      <c r="E221" s="113"/>
      <c r="F221" s="13"/>
      <c r="G221" s="13"/>
      <c r="H221" s="13"/>
      <c r="I221" s="111">
        <v>0.05</v>
      </c>
      <c r="J221" s="13"/>
      <c r="K221" s="13"/>
      <c r="L221" s="13"/>
      <c r="M221" s="77" t="str">
        <f t="shared" ref="M221:M225" si="174">IF(AND(ISNUMBER(E221),ISNUMBER(I221)),E221*I221,"")</f>
        <v/>
      </c>
      <c r="N221" s="13"/>
      <c r="O221" s="13"/>
      <c r="P221" s="77" t="str">
        <f t="shared" ref="P221:P225" si="175">IF(ISNUMBER(M221),M221,"")</f>
        <v/>
      </c>
    </row>
    <row r="222" spans="1:16" ht="26.4">
      <c r="A222" s="9"/>
      <c r="B222" s="39" t="str">
        <f>IF(EXACT('Page Titre'!LANGUE_FR_ENG,"Fr"),MatchTrad!A272,MatchTrad!B272)</f>
        <v>Unconditionally revocable credit and liquidity facilities to retail and small business customers</v>
      </c>
      <c r="C222" s="11">
        <f t="shared" si="173"/>
        <v>3030</v>
      </c>
      <c r="D222" s="13"/>
      <c r="E222" s="113"/>
      <c r="F222" s="13"/>
      <c r="G222" s="13"/>
      <c r="H222" s="13"/>
      <c r="I222" s="111">
        <v>0.02</v>
      </c>
      <c r="J222" s="13"/>
      <c r="K222" s="13"/>
      <c r="L222" s="13"/>
      <c r="M222" s="77" t="str">
        <f t="shared" si="174"/>
        <v/>
      </c>
      <c r="N222" s="13"/>
      <c r="O222" s="13"/>
      <c r="P222" s="77" t="str">
        <f t="shared" si="175"/>
        <v/>
      </c>
    </row>
    <row r="223" spans="1:16" ht="26.4">
      <c r="A223" s="9"/>
      <c r="B223" s="39" t="str">
        <f>IF(EXACT('Page Titre'!LANGUE_FR_ENG,"Fr"),MatchTrad!A273,MatchTrad!B273)</f>
        <v>Unconditionally revocable credit and liquidity facilities to all other customers</v>
      </c>
      <c r="C223" s="11">
        <f t="shared" si="173"/>
        <v>3040</v>
      </c>
      <c r="D223" s="13"/>
      <c r="E223" s="113"/>
      <c r="F223" s="13"/>
      <c r="G223" s="13"/>
      <c r="H223" s="13"/>
      <c r="I223" s="111">
        <v>0.05</v>
      </c>
      <c r="J223" s="13"/>
      <c r="K223" s="13"/>
      <c r="L223" s="13"/>
      <c r="M223" s="77" t="str">
        <f t="shared" si="174"/>
        <v/>
      </c>
      <c r="N223" s="13"/>
      <c r="O223" s="13"/>
      <c r="P223" s="77" t="str">
        <f t="shared" si="175"/>
        <v/>
      </c>
    </row>
    <row r="224" spans="1:16" ht="26.4">
      <c r="A224" s="9"/>
      <c r="B224" s="39" t="str">
        <f>IF(EXACT('Page Titre'!LANGUE_FR_ENG,"Fr"),MatchTrad!A274,MatchTrad!B274)</f>
        <v>Trade finance-related obligations (including guarantees and letters of credit)</v>
      </c>
      <c r="C224" s="11">
        <f t="shared" si="173"/>
        <v>3050</v>
      </c>
      <c r="D224" s="13"/>
      <c r="E224" s="113"/>
      <c r="F224" s="13"/>
      <c r="G224" s="13"/>
      <c r="H224" s="13"/>
      <c r="I224" s="111">
        <v>0.03</v>
      </c>
      <c r="J224" s="13"/>
      <c r="K224" s="13"/>
      <c r="L224" s="13"/>
      <c r="M224" s="77" t="str">
        <f t="shared" si="174"/>
        <v/>
      </c>
      <c r="N224" s="13"/>
      <c r="O224" s="13"/>
      <c r="P224" s="77" t="str">
        <f t="shared" si="175"/>
        <v/>
      </c>
    </row>
    <row r="225" spans="1:16">
      <c r="A225" s="9"/>
      <c r="B225" s="39" t="str">
        <f>IF(EXACT('Page Titre'!LANGUE_FR_ENG,"Fr"),MatchTrad!A275,MatchTrad!B275)</f>
        <v>Guarantees and letters of credit unrelated to trade finance obligations</v>
      </c>
      <c r="C225" s="11">
        <f t="shared" si="173"/>
        <v>3060</v>
      </c>
      <c r="D225" s="13"/>
      <c r="E225" s="116"/>
      <c r="F225" s="13"/>
      <c r="G225" s="13"/>
      <c r="H225" s="13"/>
      <c r="I225" s="75">
        <v>0.05</v>
      </c>
      <c r="J225" s="13"/>
      <c r="K225" s="13"/>
      <c r="L225" s="13"/>
      <c r="M225" s="80" t="str">
        <f t="shared" si="174"/>
        <v/>
      </c>
      <c r="N225" s="13"/>
      <c r="O225" s="13"/>
      <c r="P225" s="80" t="str">
        <f t="shared" si="175"/>
        <v/>
      </c>
    </row>
    <row r="226" spans="1:16">
      <c r="A226" s="9"/>
      <c r="B226" s="39" t="str">
        <f>IF(EXACT('Page Titre'!LANGUE_FR_ENG,"Fr"),MatchTrad!A276,MatchTrad!B276)</f>
        <v xml:space="preserve">Non-contractual obligations, such as: </v>
      </c>
      <c r="C226" s="18"/>
      <c r="D226" s="13"/>
      <c r="E226" s="13"/>
      <c r="F226" s="13"/>
      <c r="G226" s="13"/>
      <c r="H226" s="13"/>
      <c r="I226" s="13"/>
      <c r="J226" s="13"/>
      <c r="K226" s="13"/>
      <c r="L226" s="13"/>
      <c r="M226" s="13"/>
      <c r="N226" s="13"/>
      <c r="O226" s="13"/>
      <c r="P226" s="14"/>
    </row>
    <row r="227" spans="1:16">
      <c r="A227" s="9"/>
      <c r="B227" s="40" t="str">
        <f>IF(EXACT('Page Titre'!LANGUE_FR_ENG,"Fr"),MatchTrad!A277,MatchTrad!B277)</f>
        <v>Debt-buy back requests (including related conduits)</v>
      </c>
      <c r="C227" s="11">
        <f>C225+10</f>
        <v>3070</v>
      </c>
      <c r="D227" s="13"/>
      <c r="E227" s="113"/>
      <c r="F227" s="13"/>
      <c r="G227" s="13"/>
      <c r="H227" s="13"/>
      <c r="I227" s="111">
        <v>0</v>
      </c>
      <c r="J227" s="13"/>
      <c r="K227" s="13"/>
      <c r="L227" s="13"/>
      <c r="M227" s="77" t="str">
        <f>IF(AND(ISNUMBER(E227),ISNUMBER(I227)),E227*I227,"")</f>
        <v/>
      </c>
      <c r="N227" s="13"/>
      <c r="O227" s="13"/>
      <c r="P227" s="77" t="str">
        <f>IF(ISNUMBER(M227),M227,"")</f>
        <v/>
      </c>
    </row>
    <row r="228" spans="1:16">
      <c r="A228" s="9"/>
      <c r="B228" s="40" t="str">
        <f>IF(EXACT('Page Titre'!LANGUE_FR_ENG,"Fr"),MatchTrad!A278,MatchTrad!B278)</f>
        <v>Structured products</v>
      </c>
      <c r="C228" s="11">
        <f t="shared" si="173"/>
        <v>3080</v>
      </c>
      <c r="D228" s="13"/>
      <c r="E228" s="113"/>
      <c r="F228" s="13"/>
      <c r="G228" s="13"/>
      <c r="H228" s="13"/>
      <c r="I228" s="111">
        <v>0.05</v>
      </c>
      <c r="J228" s="13"/>
      <c r="K228" s="13"/>
      <c r="L228" s="13"/>
      <c r="M228" s="77" t="str">
        <f t="shared" ref="M228:M230" si="176">IF(AND(ISNUMBER(E228),ISNUMBER(I228)),E228*I228,"")</f>
        <v/>
      </c>
      <c r="N228" s="13"/>
      <c r="O228" s="13"/>
      <c r="P228" s="77" t="str">
        <f t="shared" ref="P228:P230" si="177">IF(ISNUMBER(M228),M228,"")</f>
        <v/>
      </c>
    </row>
    <row r="229" spans="1:16">
      <c r="A229" s="9"/>
      <c r="B229" s="40" t="str">
        <f>IF(EXACT('Page Titre'!LANGUE_FR_ENG,"Fr"),MatchTrad!A279,MatchTrad!B279)</f>
        <v>Managed funds</v>
      </c>
      <c r="C229" s="11">
        <f t="shared" si="173"/>
        <v>3090</v>
      </c>
      <c r="D229" s="13"/>
      <c r="E229" s="113"/>
      <c r="F229" s="13"/>
      <c r="G229" s="13"/>
      <c r="H229" s="13"/>
      <c r="I229" s="111">
        <v>0</v>
      </c>
      <c r="J229" s="13"/>
      <c r="K229" s="13"/>
      <c r="L229" s="13"/>
      <c r="M229" s="77" t="str">
        <f t="shared" si="176"/>
        <v/>
      </c>
      <c r="N229" s="13"/>
      <c r="O229" s="13"/>
      <c r="P229" s="77" t="str">
        <f t="shared" si="177"/>
        <v/>
      </c>
    </row>
    <row r="230" spans="1:16">
      <c r="A230" s="9"/>
      <c r="B230" s="40" t="str">
        <f>IF(EXACT('Page Titre'!LANGUE_FR_ENG,"Fr"),MatchTrad!A280,MatchTrad!B280)</f>
        <v>Other non-contractual obligations</v>
      </c>
      <c r="C230" s="11">
        <f t="shared" si="173"/>
        <v>3100</v>
      </c>
      <c r="D230" s="13"/>
      <c r="E230" s="113"/>
      <c r="F230" s="13"/>
      <c r="G230" s="13"/>
      <c r="H230" s="13"/>
      <c r="I230" s="111">
        <v>0.05</v>
      </c>
      <c r="J230" s="13"/>
      <c r="K230" s="13"/>
      <c r="L230" s="13"/>
      <c r="M230" s="77" t="str">
        <f t="shared" si="176"/>
        <v/>
      </c>
      <c r="N230" s="13"/>
      <c r="O230" s="13"/>
      <c r="P230" s="77" t="str">
        <f t="shared" si="177"/>
        <v/>
      </c>
    </row>
    <row r="231" spans="1:16" ht="26.4">
      <c r="A231" s="9"/>
      <c r="B231" s="39" t="str">
        <f>IF(EXACT('Page Titre'!LANGUE_FR_ENG,"Fr"),MatchTrad!A281,MatchTrad!B281)</f>
        <v>All other off balance-sheet obligations not included in the above categories</v>
      </c>
      <c r="C231" s="11">
        <f t="shared" si="173"/>
        <v>3110</v>
      </c>
      <c r="D231" s="15"/>
      <c r="E231" s="116"/>
      <c r="F231" s="15"/>
      <c r="G231" s="15"/>
      <c r="H231" s="15"/>
      <c r="I231" s="75">
        <v>0.05</v>
      </c>
      <c r="J231" s="15"/>
      <c r="K231" s="15"/>
      <c r="L231" s="15"/>
      <c r="M231" s="80" t="str">
        <f>IF(AND(ISNUMBER(E231),ISNUMBER(I231)),E231*I231,"")</f>
        <v/>
      </c>
      <c r="N231" s="13"/>
      <c r="O231" s="13"/>
      <c r="P231" s="77" t="str">
        <f>IF(ISNUMBER(M231),M231,"")</f>
        <v/>
      </c>
    </row>
    <row r="232" spans="1:16">
      <c r="A232" s="4"/>
      <c r="B232" s="20" t="str">
        <f>IF(EXACT('Page Titre'!LANGUE_FR_ENG,"Fr"),MatchTrad!A282,MatchTrad!B282)</f>
        <v>Total RSF</v>
      </c>
      <c r="C232" s="11">
        <v>3120</v>
      </c>
      <c r="D232" s="105"/>
      <c r="E232" s="13"/>
      <c r="F232" s="16"/>
      <c r="G232" s="16"/>
      <c r="H232" s="16"/>
      <c r="I232" s="13"/>
      <c r="J232" s="16"/>
      <c r="K232" s="16"/>
      <c r="L232" s="16"/>
      <c r="M232" s="13"/>
      <c r="N232" s="16"/>
      <c r="O232" s="16"/>
      <c r="P232" s="80">
        <f>SUM(P78:P218,P220:P225,P227:P231)</f>
        <v>0</v>
      </c>
    </row>
    <row r="233" spans="1:16">
      <c r="A233" s="4"/>
      <c r="B233" s="16"/>
      <c r="C233" s="16"/>
      <c r="D233" s="13"/>
      <c r="E233" s="13"/>
      <c r="F233" s="13"/>
      <c r="G233" s="13"/>
      <c r="H233" s="13"/>
      <c r="I233" s="13"/>
      <c r="J233" s="13"/>
      <c r="K233" s="13"/>
      <c r="L233" s="13"/>
      <c r="M233" s="13"/>
      <c r="N233" s="13"/>
      <c r="O233" s="13"/>
      <c r="P233" s="13"/>
    </row>
    <row r="234" spans="1:16">
      <c r="A234" s="4"/>
      <c r="B234" s="176" t="str">
        <f>IF(EXACT('Page Titre'!LANGUE_FR_ENG,"Fr"),MatchTrad!A283,MatchTrad!B283)</f>
        <v>Other RSF</v>
      </c>
      <c r="C234" s="102"/>
      <c r="D234" s="170" t="str">
        <f>IF(EXACT('Page Titre'!LANGUE_FR_ENG,"Fr"),MatchTrad!A284,MatchTrad!B284)</f>
        <v>Amount</v>
      </c>
      <c r="E234" s="171"/>
      <c r="F234" s="171"/>
      <c r="G234" s="172"/>
      <c r="H234" s="170" t="str">
        <f>IF(EXACT('Page Titre'!LANGUE_FR_ENG,"Fr"),MatchTrad!A285,MatchTrad!B285)</f>
        <v>RSF factor</v>
      </c>
      <c r="I234" s="171"/>
      <c r="J234" s="171"/>
      <c r="K234" s="172"/>
      <c r="L234" s="173" t="str">
        <f>IF(EXACT('Page Titre'!LANGUE_FR_ENG,"Fr"),MatchTrad!A286,MatchTrad!B286)</f>
        <v>Calculated RSF</v>
      </c>
      <c r="M234" s="174"/>
      <c r="N234" s="174"/>
      <c r="O234" s="174"/>
      <c r="P234" s="175"/>
    </row>
    <row r="235" spans="1:16">
      <c r="A235" s="4"/>
      <c r="B235" s="177"/>
      <c r="C235" s="102"/>
      <c r="D235" s="103" t="str">
        <f>IF(EXACT('Page Titre'!LANGUE_FR_ENG,"Fr"),MatchTrad!A287,MatchTrad!B287)</f>
        <v>Non-maturity</v>
      </c>
      <c r="E235" s="104" t="str">
        <f>IF(EXACT('Page Titre'!LANGUE_FR_ENG,"Fr"),MatchTrad!A288,MatchTrad!B288)</f>
        <v>&lt; 6 months</v>
      </c>
      <c r="F235" s="104" t="str">
        <f>IF(EXACT('Page Titre'!LANGUE_FR_ENG,"Fr"),MatchTrad!A289,MatchTrad!B289)</f>
        <v>≥ 6 months and &lt; 1 year</v>
      </c>
      <c r="G235" s="103" t="str">
        <f>IF(EXACT('Page Titre'!LANGUE_FR_ENG,"Fr"),MatchTrad!A290,MatchTrad!B290)</f>
        <v>≥ 1 year</v>
      </c>
      <c r="H235" s="103" t="str">
        <f>IF(EXACT('Page Titre'!LANGUE_FR_ENG,"Fr"),MatchTrad!A291,MatchTrad!B291)</f>
        <v>Non-maturity</v>
      </c>
      <c r="I235" s="104" t="str">
        <f>IF(EXACT('Page Titre'!LANGUE_FR_ENG,"Fr"),MatchTrad!A292,MatchTrad!B292)</f>
        <v>&lt; 6 months</v>
      </c>
      <c r="J235" s="104" t="str">
        <f>IF(EXACT('Page Titre'!LANGUE_FR_ENG,"Fr"),MatchTrad!A293,MatchTrad!B293)</f>
        <v>≥ 6 months and &lt; 1 year</v>
      </c>
      <c r="K235" s="103" t="str">
        <f>IF(EXACT('Page Titre'!LANGUE_FR_ENG,"Fr"),MatchTrad!A294,MatchTrad!B294)</f>
        <v>≥ 1 year</v>
      </c>
      <c r="L235" s="103" t="str">
        <f>IF(EXACT('Page Titre'!LANGUE_FR_ENG,"Fr"),MatchTrad!A295,MatchTrad!B295)</f>
        <v>Non-maturity</v>
      </c>
      <c r="M235" s="104" t="str">
        <f>IF(EXACT('Page Titre'!LANGUE_FR_ENG,"Fr"),MatchTrad!A296,MatchTrad!B296)</f>
        <v>&lt; 6 months</v>
      </c>
      <c r="N235" s="104" t="str">
        <f>IF(EXACT('Page Titre'!LANGUE_FR_ENG,"Fr"),MatchTrad!A297,MatchTrad!B297)</f>
        <v>≥ 6 months and &lt; 1 year</v>
      </c>
      <c r="O235" s="103" t="str">
        <f>IF(EXACT('Page Titre'!LANGUE_FR_ENG,"Fr"),MatchTrad!A298,MatchTrad!B298)</f>
        <v>≥ 1 year</v>
      </c>
      <c r="P235" s="103" t="str">
        <f>IF(EXACT('Page Titre'!LANGUE_FR_ENG,"Fr"),MatchTrad!A299,MatchTrad!B299)</f>
        <v>Total RSF</v>
      </c>
    </row>
    <row r="236" spans="1:16">
      <c r="A236" s="4"/>
      <c r="B236" s="39" t="str">
        <f>IF(EXACT('Page Titre'!LANGUE_FR_ENG,"Fr"),MatchTrad!A300,MatchTrad!B300)</f>
        <v>RSF Placeholder 1</v>
      </c>
      <c r="C236" s="110">
        <v>3600</v>
      </c>
      <c r="D236" s="114"/>
      <c r="E236" s="114"/>
      <c r="F236" s="114"/>
      <c r="G236" s="113"/>
      <c r="H236" s="129">
        <v>0</v>
      </c>
      <c r="I236" s="112">
        <v>0</v>
      </c>
      <c r="J236" s="112">
        <v>0</v>
      </c>
      <c r="K236" s="112">
        <v>0</v>
      </c>
      <c r="L236" s="85" t="str">
        <f>IF(AND(ISNUMBER(D236),ISNUMBER(H236)),D236*H236,"")</f>
        <v/>
      </c>
      <c r="M236" s="85" t="str">
        <f t="shared" ref="M236:O238" si="178">IF(AND(ISNUMBER(E236),ISNUMBER(I236)),E236*I236,"")</f>
        <v/>
      </c>
      <c r="N236" s="85" t="str">
        <f t="shared" si="178"/>
        <v/>
      </c>
      <c r="O236" s="85" t="str">
        <f t="shared" si="178"/>
        <v/>
      </c>
      <c r="P236" s="81" t="str">
        <f>IF(AND(ISNUMBER(L236),ISNUMBER(M236),ISNUMBER(N236),ISNUMBER(O236)),SUM(L236:O236),"")</f>
        <v/>
      </c>
    </row>
    <row r="237" spans="1:16">
      <c r="A237" s="4"/>
      <c r="B237" s="39" t="str">
        <f>IF(EXACT('Page Titre'!LANGUE_FR_ENG,"Fr"),MatchTrad!A301,MatchTrad!B301)</f>
        <v>RSF Placeholder 2</v>
      </c>
      <c r="C237" s="110">
        <v>3610</v>
      </c>
      <c r="D237" s="114"/>
      <c r="E237" s="114"/>
      <c r="F237" s="114"/>
      <c r="G237" s="113"/>
      <c r="H237" s="129">
        <v>0</v>
      </c>
      <c r="I237" s="112">
        <v>0</v>
      </c>
      <c r="J237" s="112">
        <v>0</v>
      </c>
      <c r="K237" s="112">
        <v>0</v>
      </c>
      <c r="L237" s="85" t="str">
        <f t="shared" ref="L237:L238" si="179">IF(AND(ISNUMBER(D237),ISNUMBER(H237)),D237*H237,"")</f>
        <v/>
      </c>
      <c r="M237" s="85" t="str">
        <f t="shared" si="178"/>
        <v/>
      </c>
      <c r="N237" s="85" t="str">
        <f t="shared" si="178"/>
        <v/>
      </c>
      <c r="O237" s="85" t="str">
        <f t="shared" si="178"/>
        <v/>
      </c>
      <c r="P237" s="81" t="str">
        <f t="shared" ref="P237:P238" si="180">IF(AND(ISNUMBER(L237),ISNUMBER(M237),ISNUMBER(N237),ISNUMBER(O237)),SUM(L237:O237),"")</f>
        <v/>
      </c>
    </row>
    <row r="238" spans="1:16">
      <c r="A238" s="4"/>
      <c r="B238" s="39" t="str">
        <f>IF(EXACT('Page Titre'!LANGUE_FR_ENG,"Fr"),MatchTrad!A302,MatchTrad!B302)</f>
        <v>RSF Placeholder 3</v>
      </c>
      <c r="C238" s="110">
        <v>3620</v>
      </c>
      <c r="D238" s="115"/>
      <c r="E238" s="115"/>
      <c r="F238" s="115"/>
      <c r="G238" s="116"/>
      <c r="H238" s="128">
        <v>0</v>
      </c>
      <c r="I238" s="76">
        <v>0</v>
      </c>
      <c r="J238" s="76">
        <v>0</v>
      </c>
      <c r="K238" s="76">
        <v>0</v>
      </c>
      <c r="L238" s="82" t="str">
        <f t="shared" si="179"/>
        <v/>
      </c>
      <c r="M238" s="82" t="str">
        <f t="shared" si="178"/>
        <v/>
      </c>
      <c r="N238" s="82" t="str">
        <f t="shared" si="178"/>
        <v/>
      </c>
      <c r="O238" s="82" t="str">
        <f t="shared" si="178"/>
        <v/>
      </c>
      <c r="P238" s="81" t="str">
        <f t="shared" si="180"/>
        <v/>
      </c>
    </row>
    <row r="239" spans="1:16">
      <c r="A239" s="4"/>
      <c r="B239" s="43" t="str">
        <f>IF(EXACT('Page Titre'!LANGUE_FR_ENG,"Fr"),MatchTrad!A303,MatchTrad!B303)</f>
        <v>Total Other RSF</v>
      </c>
      <c r="C239" s="102">
        <v>3650</v>
      </c>
      <c r="D239" s="13"/>
      <c r="E239" s="13"/>
      <c r="F239" s="13"/>
      <c r="G239" s="13"/>
      <c r="H239" s="13"/>
      <c r="I239" s="13"/>
      <c r="J239" s="13"/>
      <c r="K239" s="13"/>
      <c r="L239" s="13"/>
      <c r="M239" s="13"/>
      <c r="N239" s="13"/>
      <c r="O239" s="13"/>
      <c r="P239" s="41" t="str">
        <f>IF(AND(ISNUMBER(P236),ISNUMBER(P237),ISNUMBER(P238)),SUM(P236:P238),"")</f>
        <v/>
      </c>
    </row>
    <row r="240" spans="1:16">
      <c r="A240" s="4"/>
      <c r="B240" s="16"/>
      <c r="C240" s="16"/>
      <c r="D240" s="13"/>
      <c r="E240" s="13"/>
      <c r="F240" s="13"/>
      <c r="G240" s="13"/>
      <c r="H240" s="13"/>
      <c r="I240" s="13"/>
      <c r="J240" s="13"/>
      <c r="K240" s="13"/>
      <c r="L240" s="13"/>
      <c r="M240" s="13"/>
      <c r="N240" s="13"/>
      <c r="O240" s="13"/>
      <c r="P240" s="13"/>
    </row>
    <row r="241" spans="1:16" ht="25.8" customHeight="1">
      <c r="A241" s="4"/>
      <c r="B241" s="123" t="str">
        <f>IF(EXACT('Page Titre'!LANGUE_FR_ENG,"Fr"),MatchTrad!A304,MatchTrad!B304)</f>
        <v>NSFR</v>
      </c>
      <c r="C241" s="108">
        <f>C232+10</f>
        <v>3130</v>
      </c>
      <c r="D241" s="17"/>
      <c r="E241" s="13"/>
      <c r="F241" s="13"/>
      <c r="G241" s="13"/>
      <c r="H241" s="13"/>
      <c r="I241" s="13"/>
      <c r="J241" s="13"/>
      <c r="K241" s="13"/>
      <c r="L241" s="13"/>
      <c r="M241" s="13"/>
      <c r="N241" s="13"/>
      <c r="O241" s="13"/>
      <c r="P241" s="107" t="str">
        <f>IF(P232&gt;0,P67/P232,"")</f>
        <v/>
      </c>
    </row>
    <row r="242" spans="1:16">
      <c r="B242" s="15"/>
      <c r="C242" s="15"/>
      <c r="D242" s="15"/>
      <c r="E242" s="15"/>
      <c r="F242" s="15"/>
      <c r="G242" s="15"/>
      <c r="H242" s="15"/>
      <c r="I242" s="15"/>
      <c r="J242" s="15"/>
      <c r="K242" s="15"/>
      <c r="L242" s="15"/>
      <c r="M242" s="15"/>
      <c r="N242" s="15"/>
      <c r="O242" s="15"/>
      <c r="P242" s="15"/>
    </row>
  </sheetData>
  <sheetProtection algorithmName="SHA-512" hashValue="ClLmD8A+Q/1fZIrzO8lxdGN4yXlV02s0ZALybtX0NOtsMPi8VyjUB28qic3HwRTmAA4veytlQd7Hb61UFcQogw==" saltValue="dl2y3Wl3wDBHEjSgoQIvfA==" spinCount="100000" sheet="1" objects="1" scenarios="1" formatColumns="0" formatRows="0" selectLockedCells="1"/>
  <mergeCells count="25">
    <mergeCell ref="A2:P2"/>
    <mergeCell ref="A3:P3"/>
    <mergeCell ref="A6:P6"/>
    <mergeCell ref="D7:G7"/>
    <mergeCell ref="L7:P7"/>
    <mergeCell ref="H7:K7"/>
    <mergeCell ref="A7:C9"/>
    <mergeCell ref="M4:P4"/>
    <mergeCell ref="C4:D4"/>
    <mergeCell ref="D69:G69"/>
    <mergeCell ref="H69:K69"/>
    <mergeCell ref="L69:P69"/>
    <mergeCell ref="B69:B70"/>
    <mergeCell ref="B234:B235"/>
    <mergeCell ref="D234:G234"/>
    <mergeCell ref="H234:K234"/>
    <mergeCell ref="L234:P234"/>
    <mergeCell ref="H76:K76"/>
    <mergeCell ref="L76:P76"/>
    <mergeCell ref="A76:C77"/>
    <mergeCell ref="D76:G76"/>
    <mergeCell ref="A219:B219"/>
    <mergeCell ref="D219:G219"/>
    <mergeCell ref="H219:K219"/>
    <mergeCell ref="L219:P219"/>
  </mergeCells>
  <pageMargins left="0.23622047244094499" right="0" top="0.59055118110236204" bottom="0.74803149606299202" header="0" footer="0.31496062992126"/>
  <pageSetup paperSize="5" scale="61" orientation="portrait" r:id="rId1"/>
  <headerFooter>
    <oddFooter>&amp;LExigences de divulgation du ratio de levier
Autorité des marchés financiers&amp;C
&amp;RPage &amp;P de &amp;N</oddFooter>
  </headerFooter>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s"/>
  <dimension ref="A1:F122"/>
  <sheetViews>
    <sheetView view="pageBreakPreview" zoomScale="85" zoomScaleNormal="100" zoomScaleSheetLayoutView="85" workbookViewId="0">
      <selection sqref="A1:D1"/>
    </sheetView>
  </sheetViews>
  <sheetFormatPr baseColWidth="10" defaultColWidth="12" defaultRowHeight="13.2" outlineLevelRow="1"/>
  <cols>
    <col min="1" max="1" width="16.42578125" style="66" customWidth="1"/>
    <col min="2" max="2" width="39.140625" style="66" customWidth="1"/>
    <col min="3" max="3" width="102.42578125" style="66" customWidth="1"/>
    <col min="4" max="4" width="22.7109375" style="65" customWidth="1"/>
    <col min="5" max="6" width="33.7109375" style="65" customWidth="1"/>
    <col min="7" max="16384" width="12" style="66"/>
  </cols>
  <sheetData>
    <row r="1" spans="1:4" ht="232.5" customHeight="1">
      <c r="A1" s="220" t="str">
        <f>IF(EXACT('Page Titre'!LANGUE_FR_ENG,"Fr"),MatchTrad!A305,MatchTrad!B305)</f>
        <v>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v>
      </c>
      <c r="B1" s="221"/>
      <c r="C1" s="221"/>
      <c r="D1" s="221"/>
    </row>
    <row r="2" spans="1:4" ht="233.25" customHeight="1">
      <c r="A2" s="227" t="str">
        <f>IF(EXACT('Page Titre'!LANGUE_FR_ENG,"Fr"),MatchTrad!A306,MatchTrad!B306)</f>
        <v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v>
      </c>
      <c r="B2" s="228"/>
      <c r="C2" s="228"/>
      <c r="D2" s="228"/>
    </row>
    <row r="3" spans="1:4" ht="236.4" customHeight="1">
      <c r="A3" s="227" t="str">
        <f>IF(EXACT('Page Titre'!LANGUE_FR_ENG,"Fr"),MatchTrad!A307,MatchTrad!B307)</f>
        <v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v>
      </c>
      <c r="B3" s="228"/>
      <c r="C3" s="228"/>
      <c r="D3" s="228"/>
    </row>
    <row r="4" spans="1:4" ht="103.2" customHeight="1">
      <c r="A4" s="227" t="str">
        <f>IF(EXACT('Page Titre'!LANGUE_FR_ENG,"Fr"),MatchTrad!A308,MatchTrad!B308)</f>
        <v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v>
      </c>
      <c r="B4" s="228"/>
      <c r="C4" s="228"/>
      <c r="D4" s="228"/>
    </row>
    <row r="5" spans="1:4" ht="289.8" customHeight="1">
      <c r="A5" s="227" t="str">
        <f>IF(EXACT('Page Titre'!LANGUE_FR_ENG,"Fr"),MatchTrad!A309,MatchTrad!B309)</f>
        <v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v>
      </c>
      <c r="B5" s="228"/>
      <c r="C5" s="228"/>
      <c r="D5" s="228"/>
    </row>
    <row r="6" spans="1:4">
      <c r="A6" s="226" t="str">
        <f>IF(EXACT('Page Titre'!LANGUE_FR_ENG,"Fr"),MatchTrad!A310,MatchTrad!B310)</f>
        <v>Leverage requirements</v>
      </c>
      <c r="B6" s="226"/>
      <c r="C6" s="226"/>
      <c r="D6" s="226"/>
    </row>
    <row r="7" spans="1:4">
      <c r="A7" s="222" t="str">
        <f>IF(EXACT('Page Titre'!LANGUE_FR_ENG,"Fr"),MatchTrad!A311,MatchTrad!B311)</f>
        <v>Part 1 - Available stable funding (ASF)</v>
      </c>
      <c r="B7" s="222"/>
      <c r="C7" s="222"/>
      <c r="D7" s="222"/>
    </row>
    <row r="8" spans="1:4">
      <c r="A8" s="217" t="str">
        <f>IF(EXACT('Page Titre'!LANGUE_FR_ENG,"Fr"),MatchTrad!A312,MatchTrad!B312)</f>
        <v>1.1 Available stable funding (ASF)</v>
      </c>
      <c r="B8" s="218"/>
      <c r="C8" s="218"/>
      <c r="D8" s="219"/>
    </row>
    <row r="9" spans="1:4" ht="312.75" customHeight="1">
      <c r="A9" s="223" t="str">
        <f>IF(EXACT('Page Titre'!LANGUE_FR_ENG,"Fr"),MatchTrad!A313,MatchTrad!B313)</f>
        <v>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v>
      </c>
      <c r="B9" s="224"/>
      <c r="C9" s="224"/>
      <c r="D9" s="225"/>
    </row>
    <row r="10" spans="1:4" ht="39.6" outlineLevel="1">
      <c r="A10" s="25" t="str">
        <f>IF(EXACT('Page Titre'!LANGUE_FR_ENG,"Fr"),MatchTrad!A314,MatchTrad!B314)</f>
        <v>Dpa</v>
      </c>
      <c r="B10" s="25" t="str">
        <f>IF(EXACT('Page Titre'!LANGUE_FR_ENG,"Fr"),MatchTrad!A315,MatchTrad!B315)</f>
        <v>Description</v>
      </c>
      <c r="C10" s="25" t="str">
        <f>IF(EXACT('Page Titre'!LANGUE_FR_ENG,"Fr"),MatchTrad!A316,MatchTrad!B316)</f>
        <v>Instructions</v>
      </c>
      <c r="D10" s="26" t="str">
        <f>IF(EXACT('Page Titre'!LANGUE_FR_ENG,"Fr"),MatchTrad!A317,MatchTrad!B317)</f>
        <v>Refer to the LAG (chapter 6 unless specified otherwise)</v>
      </c>
    </row>
    <row r="11" spans="1:4" ht="97.2" customHeight="1" outlineLevel="1">
      <c r="A11" s="27">
        <f>NSFR!C10</f>
        <v>1010</v>
      </c>
      <c r="B11" s="126" t="str">
        <f>IF(EXACT('Page Titre'!LANGUE_FR_ENG,"Fr"),MatchTrad!A318,MatchTrad!B318)</f>
        <v>Tier 1 and Tier 2 capital (Basel III), before the application of capital deductions and excluding the proportion of Tier 2 instruments with residual maturity of less than one year</v>
      </c>
      <c r="C11" s="126" t="str">
        <f>IF(EXACT('Page Titre'!LANGUE_FR_ENG,"Fr"),MatchTrad!A319,MatchTrad!B319)</f>
        <v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v>
      </c>
      <c r="D11" s="28" t="str">
        <f>IF(EXACT('Page Titre'!LANGUE_FR_ENG,"Fr"),MatchTrad!A320,MatchTrad!B320)</f>
        <v>21(a)</v>
      </c>
    </row>
    <row r="12" spans="1:4" ht="59.4" customHeight="1" outlineLevel="1">
      <c r="A12" s="27">
        <f>NSFR!C11</f>
        <v>1020</v>
      </c>
      <c r="B12" s="126" t="str">
        <f>IF(EXACT('Page Titre'!LANGUE_FR_ENG,"Fr"),MatchTrad!A321,MatchTrad!B321)</f>
        <v>Capital instruments not included above with an effective residual maturity of one year or more</v>
      </c>
      <c r="C12" s="126" t="str">
        <f>IF(EXACT('Page Titre'!LANGUE_FR_ENG,"Fr"),MatchTrad!A322,MatchTrad!B322)</f>
        <v>The total amount of any capital instrument not included in identifier 1010 that has an effective residual maturity of one year or more but excluding any instruments with explicit or embedded options that, if exercised, would reduce the expected maturity to less than one year.</v>
      </c>
      <c r="D12" s="28" t="str">
        <f>IF(EXACT('Page Titre'!LANGUE_FR_ENG,"Fr"),MatchTrad!A323,MatchTrad!B323)</f>
        <v>21(b)</v>
      </c>
    </row>
    <row r="13" spans="1:4" ht="204" customHeight="1" outlineLevel="1">
      <c r="A13" s="27">
        <f>NSFR!C12</f>
        <v>1030</v>
      </c>
      <c r="B13" s="126" t="str">
        <f>IF(EXACT('Page Titre'!LANGUE_FR_ENG,"Fr"),MatchTrad!A324,MatchTrad!B324)</f>
        <v>"Stable" (as defined in the LCR) demand and/or term deposits from retail and small business customers</v>
      </c>
      <c r="C13" s="126" t="str">
        <f>IF(EXACT('Page Titre'!LANGUE_FR_ENG,"Fr"),MatchTrad!A325,MatchTrad!B325)</f>
        <v>"Stable"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D13" s="29" t="str">
        <f>IF(EXACT('Page Titre'!LANGUE_FR_ENG,"Fr"),MatchTrad!A326,MatchTrad!B326)</f>
        <v>21(c), 22</v>
      </c>
    </row>
    <row r="14" spans="1:4" ht="201.6" customHeight="1" outlineLevel="1">
      <c r="A14" s="27" t="str">
        <f>IF(EXACT('Page Titre'!LANGUE_FR_ENG,"Fr"),MatchTrad!A327,MatchTrad!B327)</f>
        <v>1040 to 1130</v>
      </c>
      <c r="B14" s="126" t="str">
        <f>IF(EXACT('Page Titre'!LANGUE_FR_ENG,"Fr"),MatchTrad!A328,MatchTrad!B328)</f>
        <v>"Less stable" (as defined in the LCR) demand and/or term deposits from retail and small business customers; of which:</v>
      </c>
      <c r="C14" s="126" t="str">
        <f>IF(EXACT('Page Titre'!LANGUE_FR_ENG,"Fr"),MatchTrad!A329,MatchTrad!B329)</f>
        <v>"Less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D14" s="29" t="str">
        <f>IF(EXACT('Page Titre'!LANGUE_FR_ENG,"Fr"),MatchTrad!A330,MatchTrad!B330)</f>
        <v>21(c), 23, 22</v>
      </c>
    </row>
    <row r="15" spans="1:4" ht="105" customHeight="1" outlineLevel="1">
      <c r="A15" s="27">
        <f>NSFR!C14</f>
        <v>1050</v>
      </c>
      <c r="B15" s="126" t="str">
        <f>IF(EXACT('Page Titre'!LANGUE_FR_ENG,"Fr"),MatchTrad!A331,MatchTrad!B331)</f>
        <v>Insured - no established relationship, account not transactional</v>
      </c>
      <c r="C15" s="30" t="str">
        <f>IF(EXACT('Page Titre'!LANGUE_FR_ENG,"Fr"),MatchTrad!A332,MatchTrad!B332)</f>
        <v>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v>
      </c>
      <c r="D15" s="29">
        <v>23</v>
      </c>
    </row>
    <row r="16" spans="1:4" ht="118.8" customHeight="1" outlineLevel="1">
      <c r="A16" s="27">
        <f>NSFR!C15</f>
        <v>1060</v>
      </c>
      <c r="B16" s="126" t="str">
        <f>IF(EXACT('Page Titre'!LANGUE_FR_ENG,"Fr"),MatchTrad!A333,MatchTrad!B333)</f>
        <v>Insured - deposits received from funds or trusts controlled by retail customer</v>
      </c>
      <c r="C16" s="30" t="str">
        <f>IF(EXACT('Page Titre'!LANGUE_FR_ENG,"Fr"),MatchTrad!A334,MatchTrad!B334)</f>
        <v>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v>
      </c>
      <c r="D16" s="29">
        <v>23</v>
      </c>
    </row>
    <row r="17" spans="1:4" ht="85.2" customHeight="1" outlineLevel="1">
      <c r="A17" s="27">
        <f>NSFR!C16</f>
        <v>1070</v>
      </c>
      <c r="B17" s="126" t="str">
        <f>IF(EXACT('Page Titre'!LANGUE_FR_ENG,"Fr"),MatchTrad!A335,MatchTrad!B335)</f>
        <v>Deposits sourced in home jurisdiction but denominated in foreign currency</v>
      </c>
      <c r="C17" s="31" t="str">
        <f>IF(EXACT('Page Titre'!LANGUE_FR_ENG,"Fr"),MatchTrad!A336,MatchTrad!B336)</f>
        <v>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v>
      </c>
      <c r="D17" s="29">
        <v>23</v>
      </c>
    </row>
    <row r="18" spans="1:4" ht="125.4" customHeight="1" outlineLevel="1">
      <c r="A18" s="27">
        <f>NSFR!C17</f>
        <v>1080</v>
      </c>
      <c r="B18" s="126" t="str">
        <f>IF(EXACT('Page Titre'!LANGUE_FR_ENG,"Fr"),MatchTrad!A337,MatchTrad!B337)</f>
        <v>Uninsured deposits</v>
      </c>
      <c r="C18" s="31" t="str">
        <f>IF(EXACT('Page Titre'!LANGUE_FR_ENG,"Fr"),MatchTrad!A338,MatchTrad!B338)</f>
        <v>"Less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v>
      </c>
      <c r="D18" s="29">
        <v>23</v>
      </c>
    </row>
    <row r="19" spans="1:4" ht="175.8" customHeight="1" outlineLevel="1">
      <c r="A19" s="27">
        <f>NSFR!C18</f>
        <v>1090</v>
      </c>
      <c r="B19" s="126" t="str">
        <f>IF(EXACT('Page Titre'!LANGUE_FR_ENG,"Fr"),MatchTrad!A339,MatchTrad!B339)</f>
        <v>Rate sensitive deposits directly managed by the client - established relationship or deposit in a transactional account</v>
      </c>
      <c r="C19" s="31" t="str">
        <f>IF(EXACT('Page Titre'!LANGUE_FR_ENG,"Fr"),MatchTrad!A340,MatchTrad!B340)</f>
        <v>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v>
      </c>
      <c r="D19" s="29">
        <v>23</v>
      </c>
    </row>
    <row r="20" spans="1:4" ht="172.2" customHeight="1" outlineLevel="1">
      <c r="A20" s="27">
        <f>NSFR!C19</f>
        <v>1100</v>
      </c>
      <c r="B20" s="126" t="str">
        <f>IF(EXACT('Page Titre'!LANGUE_FR_ENG,"Fr"),MatchTrad!A341,MatchTrad!B341)</f>
        <v>Rate sensitive deposits directly managed by the client - no established relationship and not in a transactional account</v>
      </c>
      <c r="C20" s="31" t="str">
        <f>IF(EXACT('Page Titre'!LANGUE_FR_ENG,"Fr"),MatchTrad!A342,MatchTrad!B342)</f>
        <v>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v>
      </c>
      <c r="D20" s="32" t="str">
        <f>IF(EXACT('Page Titre'!LANGUE_FR_ENG,"Fr"),MatchTrad!A343,MatchTrad!B343)</f>
        <v xml:space="preserve">23(e) </v>
      </c>
    </row>
    <row r="21" spans="1:4" ht="169.2" customHeight="1" outlineLevel="1">
      <c r="A21" s="27">
        <f>NSFR!C20</f>
        <v>1110</v>
      </c>
      <c r="B21" s="31" t="str">
        <f>IF(EXACT('Page Titre'!LANGUE_FR_ENG,"Fr"),MatchTrad!A344,MatchTrad!B344)</f>
        <v>Term deposits managed by an unaffiliated third-party - cashable or maturing in the next 30 days</v>
      </c>
      <c r="C21" s="31" t="str">
        <f>IF(EXACT('Page Titre'!LANGUE_FR_ENG,"Fr"),MatchTrad!A345,MatchTrad!B345)</f>
        <v>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v>
      </c>
      <c r="D21" s="33" t="str">
        <f>IF(EXACT('Page Titre'!LANGUE_FR_ENG,"Fr"),MatchTrad!A346,MatchTrad!B346)</f>
        <v>23(f)</v>
      </c>
    </row>
    <row r="22" spans="1:4" ht="109.2" customHeight="1" outlineLevel="1">
      <c r="A22" s="27">
        <f>NSFR!C21</f>
        <v>1120</v>
      </c>
      <c r="B22" s="31" t="str">
        <f>IF(EXACT('Page Titre'!LANGUE_FR_ENG,"Fr"),MatchTrad!A347,MatchTrad!B347)</f>
        <v>Demand deposits managed by unaffiliated third-party</v>
      </c>
      <c r="C22" s="31" t="str">
        <f>IF(EXACT('Page Titre'!LANGUE_FR_ENG,"Fr"),MatchTrad!A348,MatchTrad!B348)</f>
        <v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v>
      </c>
      <c r="D22" s="33" t="str">
        <f>IF(EXACT('Page Titre'!LANGUE_FR_ENG,"Fr"),MatchTrad!A349,MatchTrad!B349)</f>
        <v>23(g)</v>
      </c>
    </row>
    <row r="23" spans="1:4" ht="274.8" customHeight="1" outlineLevel="1">
      <c r="A23" s="27">
        <f>NSFR!C22</f>
        <v>1130</v>
      </c>
      <c r="B23" s="31" t="str">
        <f>IF(EXACT('Page Titre'!LANGUE_FR_ENG,"Fr"),MatchTrad!A350,MatchTrad!B350)</f>
        <v>Deposits subject to host jurisdiction requirements</v>
      </c>
      <c r="C23" s="31" t="str">
        <f>IF(EXACT('Page Titre'!LANGUE_FR_ENG,"Fr"),MatchTrad!A351,MatchTrad!B351)</f>
        <v>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v>
      </c>
      <c r="D23" s="33"/>
    </row>
    <row r="24" spans="1:4" ht="26.4" outlineLevel="1">
      <c r="A24" s="27">
        <v>1140</v>
      </c>
      <c r="B24" s="126" t="str">
        <f>IF(EXACT('Page Titre'!LANGUE_FR_ENG,"Fr"),MatchTrad!A352,MatchTrad!B352)</f>
        <v>Unsecured funding from non-financial corporates</v>
      </c>
      <c r="C24" s="34" t="str">
        <f>IF(EXACT('Page Titre'!LANGUE_FR_ENG,"Fr"),MatchTrad!A353,MatchTrad!B353)</f>
        <v>Unsecured fubding, non-maturity deposits and/or term deposits from non-financial corporates (excluding small business customers).</v>
      </c>
      <c r="D24" s="29" t="str">
        <f>IF(EXACT('Page Titre'!LANGUE_FR_ENG,"Fr"),MatchTrad!A354,MatchTrad!B354)</f>
        <v xml:space="preserve">21(c) 24(a) </v>
      </c>
    </row>
    <row r="25" spans="1:4" ht="26.4" outlineLevel="1">
      <c r="A25" s="27">
        <f t="shared" ref="A25:A60" si="0">A24+10</f>
        <v>1150</v>
      </c>
      <c r="B25" s="126" t="str">
        <f>IF(EXACT('Page Titre'!LANGUE_FR_ENG,"Fr"),MatchTrad!A355,MatchTrad!B355)</f>
        <v>Of which is an operational deposit (as defined in the LCR)</v>
      </c>
      <c r="C25" s="34" t="str">
        <f>IF(EXACT('Page Titre'!LANGUE_FR_ENG,"Fr"),MatchTrad!A356,MatchTrad!B356)</f>
        <v>Institutions should report the portion of unsecured deposits provided by non-financial corporates with operational relationships, as defined in the LCR standard.</v>
      </c>
      <c r="D25" s="29" t="str">
        <f>IF(EXACT('Page Titre'!LANGUE_FR_ENG,"Fr"),MatchTrad!A357,MatchTrad!B357)</f>
        <v>Chapter 2, paragraphs 93-104</v>
      </c>
    </row>
    <row r="26" spans="1:4" ht="39.6" outlineLevel="1">
      <c r="A26" s="27">
        <f t="shared" si="0"/>
        <v>1160</v>
      </c>
      <c r="B26" s="126" t="str">
        <f>IF(EXACT('Page Titre'!LANGUE_FR_ENG,"Fr"),MatchTrad!A358,MatchTrad!B358)</f>
        <v>Of which is a non-operational deposit (as defined in the LCR)</v>
      </c>
      <c r="C26" s="34" t="str">
        <f>IF(EXACT('Page Titre'!LANGUE_FR_ENG,"Fr"),MatchTrad!A359,MatchTrad!B359)</f>
        <v>Institutions should report the portion of unsecured deposits provided by non-financial corporates without operational relationships, as defined in the LCR.</v>
      </c>
      <c r="D26" s="29" t="str">
        <f>IF(EXACT('Page Titre'!LANGUE_FR_ENG,"Fr"),MatchTrad!A360,MatchTrad!B360)</f>
        <v>Chapter 2, paragraphs 107-108</v>
      </c>
    </row>
    <row r="27" spans="1:4" ht="26.4" outlineLevel="1">
      <c r="A27" s="27">
        <f t="shared" si="0"/>
        <v>1170</v>
      </c>
      <c r="B27" s="126" t="str">
        <f>IF(EXACT('Page Titre'!LANGUE_FR_ENG,"Fr"),MatchTrad!A361,MatchTrad!B361)</f>
        <v>Of which is non-deposit unsecured funding</v>
      </c>
      <c r="C27" s="126" t="str">
        <f>IF(EXACT('Page Titre'!LANGUE_FR_ENG,"Fr"),MatchTrad!A362,MatchTrad!B362)</f>
        <v>Institutions should report unsecured financing other than deposits provided by non-financial corporates.</v>
      </c>
      <c r="D27" s="33" t="str">
        <f>IF(EXACT('Page Titre'!LANGUE_FR_ENG,"Fr"),MatchTrad!A363,MatchTrad!B363)</f>
        <v>24 (c and d)</v>
      </c>
    </row>
    <row r="28" spans="1:4" ht="26.4" outlineLevel="1">
      <c r="A28" s="27">
        <f t="shared" si="0"/>
        <v>1180</v>
      </c>
      <c r="B28" s="126" t="str">
        <f>IF(EXACT('Page Titre'!LANGUE_FR_ENG,"Fr"),MatchTrad!A364,MatchTrad!B364)</f>
        <v>Unsecured funding from central banks</v>
      </c>
      <c r="C28" s="126" t="str">
        <f>IF(EXACT('Page Titre'!LANGUE_FR_ENG,"Fr"),MatchTrad!A365,MatchTrad!B365)</f>
        <v>Institutions should report unsecured funding, non-maturity deposits and/or term deposits provided by central banks</v>
      </c>
      <c r="D28" s="33" t="str">
        <f>IF(EXACT('Page Titre'!LANGUE_FR_ENG,"Fr"),MatchTrad!A366,MatchTrad!B366)</f>
        <v>21(c), 24(b), 24(d), 25(a)</v>
      </c>
    </row>
    <row r="29" spans="1:4" ht="26.4" outlineLevel="1">
      <c r="A29" s="27">
        <f t="shared" si="0"/>
        <v>1190</v>
      </c>
      <c r="B29" s="126" t="str">
        <f>IF(EXACT('Page Titre'!LANGUE_FR_ENG,"Fr"),MatchTrad!A367,MatchTrad!B367)</f>
        <v>Of which is an operational deposit (as defined in the LCR)</v>
      </c>
      <c r="C29" s="126" t="str">
        <f>IF(EXACT('Page Titre'!LANGUE_FR_ENG,"Fr"),MatchTrad!A368,MatchTrad!B368)</f>
        <v>Institutions should report the portion of unsecured deposits provided by central banks with operational relationships, as defined in the LCR.</v>
      </c>
      <c r="D29" s="29" t="str">
        <f>IF(EXACT('Page Titre'!LANGUE_FR_ENG,"Fr"),MatchTrad!A369,MatchTrad!B369)</f>
        <v>Chapter 2, paragraphs 93-104</v>
      </c>
    </row>
    <row r="30" spans="1:4" ht="39.6" outlineLevel="1">
      <c r="A30" s="27">
        <f t="shared" si="0"/>
        <v>1200</v>
      </c>
      <c r="B30" s="126" t="str">
        <f>IF(EXACT('Page Titre'!LANGUE_FR_ENG,"Fr"),MatchTrad!A370,MatchTrad!B370)</f>
        <v>Of which is a non-operational deposit (as defined in the LCR)</v>
      </c>
      <c r="C30" s="126" t="str">
        <f>IF(EXACT('Page Titre'!LANGUE_FR_ENG,"Fr"),MatchTrad!A371,MatchTrad!B371)</f>
        <v>Institutions should report the portion of unsecured deposits provided by central banks without operational relationships, as defined in the LCR.</v>
      </c>
      <c r="D30" s="29" t="str">
        <f>IF(EXACT('Page Titre'!LANGUE_FR_ENG,"Fr"),MatchTrad!A372,MatchTrad!B372)</f>
        <v>Chapter 2, paragraphs 107-108</v>
      </c>
    </row>
    <row r="31" spans="1:4" ht="26.4" outlineLevel="1">
      <c r="A31" s="27">
        <f t="shared" si="0"/>
        <v>1210</v>
      </c>
      <c r="B31" s="126" t="str">
        <f>IF(EXACT('Page Titre'!LANGUE_FR_ENG,"Fr"),MatchTrad!A373,MatchTrad!B373)</f>
        <v>Of which is non-deposit unsecured funding</v>
      </c>
      <c r="C31" s="126" t="str">
        <f>IF(EXACT('Page Titre'!LANGUE_FR_ENG,"Fr"),MatchTrad!A374,MatchTrad!B374)</f>
        <v>Institutions should report any non-deposit unsecured funding provided by central banks.</v>
      </c>
      <c r="D31" s="33" t="str">
        <f>IF(EXACT('Page Titre'!LANGUE_FR_ENG,"Fr"),MatchTrad!A375,MatchTrad!B375)</f>
        <v>24(c) and (d)</v>
      </c>
    </row>
    <row r="32" spans="1:4" ht="92.4" outlineLevel="1">
      <c r="A32" s="27">
        <f t="shared" si="0"/>
        <v>1220</v>
      </c>
      <c r="B32" s="126" t="str">
        <f>IF(EXACT('Page Titre'!LANGUE_FR_ENG,"Fr"),MatchTrad!A376,MatchTrad!B376)</f>
        <v>Unsecured funding from sovereigns/PSEs/MDBs/NDBS</v>
      </c>
      <c r="C32" s="126" t="str">
        <f>IF(EXACT('Page Titre'!LANGUE_FR_ENG,"Fr"),MatchTrad!A377,MatchTrad!B377)</f>
        <v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v>
      </c>
      <c r="D32" s="29" t="str">
        <f>IF(EXACT('Page Titre'!LANGUE_FR_ENG,"Fr"),MatchTrad!A378,MatchTrad!B378)</f>
        <v xml:space="preserve">21(c), 24(c) </v>
      </c>
    </row>
    <row r="33" spans="1:4" ht="39.6" outlineLevel="1">
      <c r="A33" s="27">
        <f t="shared" si="0"/>
        <v>1230</v>
      </c>
      <c r="B33" s="126" t="str">
        <f>IF(EXACT('Page Titre'!LANGUE_FR_ENG,"Fr"),MatchTrad!A379,MatchTrad!B379)</f>
        <v>Of which is an operational deposit (as defined in the LCR)</v>
      </c>
      <c r="C33" s="126" t="str">
        <f>IF(EXACT('Page Titre'!LANGUE_FR_ENG,"Fr"),MatchTrad!A380,MatchTrad!B380)</f>
        <v>Institutions should report the portion of unsecured deposits from sovereigns, public sector entities, multilateral development banks and and national development banks with operational relationships, as defined in the LCR.</v>
      </c>
      <c r="D33" s="29" t="str">
        <f>IF(EXACT('Page Titre'!LANGUE_FR_ENG,"Fr"),MatchTrad!A381,MatchTrad!B381)</f>
        <v>Chapter 2,  paragraphs 93-104</v>
      </c>
    </row>
    <row r="34" spans="1:4" ht="39.6" outlineLevel="1">
      <c r="A34" s="27">
        <f t="shared" si="0"/>
        <v>1240</v>
      </c>
      <c r="B34" s="126" t="str">
        <f>IF(EXACT('Page Titre'!LANGUE_FR_ENG,"Fr"),MatchTrad!A382,MatchTrad!B382)</f>
        <v>Of which is a non-operational deposit (as defined in the LCR)</v>
      </c>
      <c r="C34" s="126" t="str">
        <f>IF(EXACT('Page Titre'!LANGUE_FR_ENG,"Fr"),MatchTrad!A383,MatchTrad!B383)</f>
        <v>Institutions should report the portion of unsecured deposits from sovereigns, public sector entities multilateral development banks and national development banks without operational relationships, as defined in the LCR standard.</v>
      </c>
      <c r="D34" s="29" t="str">
        <f>IF(EXACT('Page Titre'!LANGUE_FR_ENG,"Fr"),MatchTrad!A384,MatchTrad!B384)</f>
        <v>Chapter 2, paragraphs 107-108</v>
      </c>
    </row>
    <row r="35" spans="1:4" ht="30.6" customHeight="1" outlineLevel="1">
      <c r="A35" s="27">
        <f t="shared" si="0"/>
        <v>1250</v>
      </c>
      <c r="B35" s="126" t="str">
        <f>IF(EXACT('Page Titre'!LANGUE_FR_ENG,"Fr"),MatchTrad!A385,MatchTrad!B385)</f>
        <v>Of which is non-deposit unsecured funding</v>
      </c>
      <c r="C35" s="126" t="str">
        <f>IF(EXACT('Page Titre'!LANGUE_FR_ENG,"Fr"),MatchTrad!A386,MatchTrad!B386)</f>
        <v>Institutions should report any non-deposit unsecured funding provided by sovereigns, public sector entities and multilateral development banks.</v>
      </c>
      <c r="D35" s="33" t="str">
        <f>IF(EXACT('Page Titre'!LANGUE_FR_ENG,"Fr"),MatchTrad!A387,MatchTrad!B387)</f>
        <v>24(c) and (d)</v>
      </c>
    </row>
    <row r="36" spans="1:4" ht="164.4" customHeight="1" outlineLevel="1">
      <c r="A36" s="27">
        <f t="shared" si="0"/>
        <v>1260</v>
      </c>
      <c r="B36" s="126" t="str">
        <f>IF(EXACT('Page Titre'!LANGUE_FR_ENG,"Fr"),MatchTrad!A388,MatchTrad!B388)</f>
        <v>Unsecured funding from other legal entities (including financial corporates and financial institutions)</v>
      </c>
      <c r="C36" s="35" t="str">
        <f>IF(EXACT('Page Titre'!LANGUE_FR_ENG,"Fr"),MatchTrad!A389,MatchTrad!B389)</f>
        <v>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D36" s="29" t="str">
        <f>IF(EXACT('Page Titre'!LANGUE_FR_ENG,"Fr"),MatchTrad!A390,MatchTrad!B390)</f>
        <v xml:space="preserve">21(c), 24(b), 24(d), 25(a) </v>
      </c>
    </row>
    <row r="37" spans="1:4" ht="46.8" customHeight="1" outlineLevel="1">
      <c r="A37" s="27">
        <f t="shared" si="0"/>
        <v>1270</v>
      </c>
      <c r="B37" s="126" t="str">
        <f>IF(EXACT('Page Titre'!LANGUE_FR_ENG,"Fr"),MatchTrad!A391,MatchTrad!B391)</f>
        <v>Of which is an operational deposit (as defined in the LCR)</v>
      </c>
      <c r="C37" s="126" t="str">
        <f>IF(EXACT('Page Titre'!LANGUE_FR_ENG,"Fr"),MatchTrad!A392,MatchTrad!B392)</f>
        <v>Institutions should report the total amount of unsecured deposits provided by other legal entities with operational relationships, as defined in the LCR standard.</v>
      </c>
      <c r="D37" s="29" t="str">
        <f>IF(EXACT('Page Titre'!LANGUE_FR_ENG,"Fr"),MatchTrad!A393,MatchTrad!B393)</f>
        <v>Chapter 2, paragraphs 93-104</v>
      </c>
    </row>
    <row r="38" spans="1:4" ht="39.6" outlineLevel="1">
      <c r="A38" s="27">
        <f t="shared" si="0"/>
        <v>1280</v>
      </c>
      <c r="B38" s="126" t="str">
        <f>IF(EXACT('Page Titre'!LANGUE_FR_ENG,"Fr"),MatchTrad!A394,MatchTrad!B394)</f>
        <v>Of which is a non-operational deposit (as defined in the LCR)</v>
      </c>
      <c r="C38" s="126" t="str">
        <f>IF(EXACT('Page Titre'!LANGUE_FR_ENG,"Fr"),MatchTrad!A395,MatchTrad!B395)</f>
        <v>Institutions should report the total amount of unsecured deposits provided by other legal entities without operational relationships, as defined in the LCR.</v>
      </c>
      <c r="D38" s="29" t="str">
        <f>IF(EXACT('Page Titre'!LANGUE_FR_ENG,"Fr"),MatchTrad!A396,MatchTrad!B396)</f>
        <v>Chapter 2, paragraphs 107-108</v>
      </c>
    </row>
    <row r="39" spans="1:4" ht="81" customHeight="1" outlineLevel="1">
      <c r="A39" s="27">
        <f t="shared" si="0"/>
        <v>1290</v>
      </c>
      <c r="B39" s="126" t="str">
        <f>IF(EXACT('Page Titre'!LANGUE_FR_ENG,"Fr"),MatchTrad!A397,MatchTrad!B397)</f>
        <v>Of which is non-deposit unsecured funding</v>
      </c>
      <c r="C39" s="35" t="str">
        <f>IF(EXACT('Page Titre'!LANGUE_FR_ENG,"Fr"),MatchTrad!A398,MatchTrad!B398)</f>
        <v>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v>
      </c>
      <c r="D39" s="33" t="str">
        <f>IF(EXACT('Page Titre'!LANGUE_FR_ENG,"Fr"),MatchTrad!A399,MatchTrad!B399)</f>
        <v xml:space="preserve">24(c) and (d) </v>
      </c>
    </row>
    <row r="40" spans="1:4" ht="75.599999999999994" customHeight="1" outlineLevel="1">
      <c r="A40" s="27">
        <f t="shared" si="0"/>
        <v>1300</v>
      </c>
      <c r="B40" s="126" t="str">
        <f>IF(EXACT('Page Titre'!LANGUE_FR_ENG,"Fr"),MatchTrad!A400,MatchTrad!B400)</f>
        <v>Deposits from members of the same cooperative within a federation subject to national discretion set out in paragraph 25 (a)</v>
      </c>
      <c r="C40" s="35" t="str">
        <f>IF(EXACT('Page Titre'!LANGUE_FR_ENG,"Fr"),MatchTrad!A401,MatchTrad!B401)</f>
        <v>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v>
      </c>
      <c r="D40" s="33" t="str">
        <f>IF(EXACT('Page Titre'!LANGUE_FR_ENG,"Fr"),MatchTrad!A402,MatchTrad!B402)</f>
        <v>25(a) 21(c)</v>
      </c>
    </row>
    <row r="41" spans="1:4" ht="52.8" outlineLevel="1">
      <c r="A41" s="27">
        <f t="shared" si="0"/>
        <v>1310</v>
      </c>
      <c r="B41" s="126" t="str">
        <f>IF(EXACT('Page Titre'!LANGUE_FR_ENG,"Fr"),MatchTrad!A403,MatchTrad!B403)</f>
        <v>Other deposits provided by members of a cooperative within a federation</v>
      </c>
      <c r="C41" s="35" t="str">
        <f>IF(EXACT('Page Titre'!LANGUE_FR_ENG,"Fr"),MatchTrad!A404,MatchTrad!B404)</f>
        <v>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v>
      </c>
      <c r="D41" s="33" t="str">
        <f>IF(EXACT('Page Titre'!LANGUE_FR_ENG,"Fr"),MatchTrad!A405,MatchTrad!B405)</f>
        <v xml:space="preserve">25(a), 21(c)  </v>
      </c>
    </row>
    <row r="42" spans="1:4" ht="39.6" outlineLevel="1">
      <c r="A42" s="27">
        <f t="shared" si="0"/>
        <v>1320</v>
      </c>
      <c r="B42" s="31" t="str">
        <f>IF(EXACT('Page Titre'!LANGUE_FR_ENG,"Fr"),MatchTrad!A406,MatchTrad!B406)</f>
        <v>Stamped bankers' acceptances</v>
      </c>
      <c r="C42" s="31" t="str">
        <f>IF(EXACT('Page Titre'!LANGUE_FR_ENG,"Fr"),MatchTrad!A407,MatchTrad!B407)</f>
        <v>Stamped bankers' acceptance liabilities issued by an institution. Stamped bankers' acceptance liabilities with a residual maturity of less than six months will receive an ASF coefficient of 0%, regardless of the counterparty holding the acceptance.</v>
      </c>
      <c r="D42" s="33">
        <v>25</v>
      </c>
    </row>
    <row r="43" spans="1:4" ht="58.8" customHeight="1" outlineLevel="1">
      <c r="A43" s="27" t="str">
        <f>IF(EXACT('Page Titre'!LANGUE_FR_ENG,"Fr"),MatchTrad!A408,MatchTrad!B408)</f>
        <v>1330 to 1370</v>
      </c>
      <c r="B43" s="31" t="str">
        <f>IF(EXACT('Page Titre'!LANGUE_FR_ENG,"Fr"),MatchTrad!A409,MatchTrad!B409)</f>
        <v>Secured borrowings and liabilities (including secured term deposits): of which are from:</v>
      </c>
      <c r="C43" s="31" t="str">
        <f>IF(EXACT('Page Titre'!LANGUE_FR_ENG,"Fr"),MatchTrad!A410,MatchTrad!B410)</f>
        <v>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v>
      </c>
      <c r="D43" s="33" t="str">
        <f>IF(EXACT('Page Titre'!LANGUE_FR_ENG,"Fr"),MatchTrad!A411,MatchTrad!B411)</f>
        <v>21(c), 24(c) and (d), and 25(a)</v>
      </c>
    </row>
    <row r="44" spans="1:4" ht="47.25" customHeight="1" outlineLevel="1">
      <c r="A44" s="27">
        <v>1330</v>
      </c>
      <c r="B44" s="126" t="str">
        <f>IF(EXACT('Page Titre'!LANGUE_FR_ENG,"Fr"),MatchTrad!A412,MatchTrad!B412)</f>
        <v>Retail and small business customers</v>
      </c>
      <c r="C44" s="126" t="str">
        <f>IF(EXACT('Page Titre'!LANGUE_FR_ENG,"Fr"),MatchTrad!A413,MatchTrad!B413)</f>
        <v>The total amount of secured borrowings and liabilities (including term deposits) from retail and small business customers.</v>
      </c>
      <c r="D44" s="29" t="str">
        <f>IF(EXACT('Page Titre'!LANGUE_FR_ENG,"Fr"),MatchTrad!A414,MatchTrad!B414)</f>
        <v>21(c), 24(a), (c) and (d), and 25 (a)</v>
      </c>
    </row>
    <row r="45" spans="1:4" ht="26.4" outlineLevel="1">
      <c r="A45" s="27">
        <f t="shared" si="0"/>
        <v>1340</v>
      </c>
      <c r="B45" s="126" t="str">
        <f>IF(EXACT('Page Titre'!LANGUE_FR_ENG,"Fr"),MatchTrad!A415,MatchTrad!B415)</f>
        <v>Non-financial corporates</v>
      </c>
      <c r="C45" s="126" t="str">
        <f>IF(EXACT('Page Titre'!LANGUE_FR_ENG,"Fr"),MatchTrad!A416,MatchTrad!B416)</f>
        <v>The total amount of secured borrowings and liabilities (including term deposits) from non-financial corporates.</v>
      </c>
      <c r="D45" s="29" t="str">
        <f>IF(EXACT('Page Titre'!LANGUE_FR_ENG,"Fr"),MatchTrad!A417,MatchTrad!B417)</f>
        <v>21(c) 24(a), (c) and (d), and 25 (a)</v>
      </c>
    </row>
    <row r="46" spans="1:4" ht="26.4" outlineLevel="1">
      <c r="A46" s="27">
        <f t="shared" si="0"/>
        <v>1350</v>
      </c>
      <c r="B46" s="126" t="str">
        <f>IF(EXACT('Page Titre'!LANGUE_FR_ENG,"Fr"),MatchTrad!A418,MatchTrad!B418)</f>
        <v>Central banks</v>
      </c>
      <c r="C46" s="126" t="str">
        <f>IF(EXACT('Page Titre'!LANGUE_FR_ENG,"Fr"),MatchTrad!A419,MatchTrad!B419)</f>
        <v>The total amount of secured borrowings and liabilities (including term deposits) from central banks.</v>
      </c>
      <c r="D46" s="29" t="str">
        <f>IF(EXACT('Page Titre'!LANGUE_FR_ENG,"Fr"),MatchTrad!A420,MatchTrad!B420)</f>
        <v>21(c) 24(a), (c) and (d), and 25 (a)</v>
      </c>
    </row>
    <row r="47" spans="1:4" ht="42" customHeight="1" outlineLevel="1">
      <c r="A47" s="27">
        <f t="shared" si="0"/>
        <v>1360</v>
      </c>
      <c r="B47" s="126" t="str">
        <f>IF(EXACT('Page Titre'!LANGUE_FR_ENG,"Fr"),MatchTrad!A421,MatchTrad!B421)</f>
        <v>Sovereigns/PSEs/MDBs/NDBs</v>
      </c>
      <c r="C47" s="126" t="str">
        <f>IF(EXACT('Page Titre'!LANGUE_FR_ENG,"Fr"),MatchTrad!A422,MatchTrad!B422)</f>
        <v>The total amount of secured borrowings and liabilities (including term deposits) from sovereigns/PSEs and multilateral and national development banks.</v>
      </c>
      <c r="D47" s="29" t="str">
        <f>IF(EXACT('Page Titre'!LANGUE_FR_ENG,"Fr"),MatchTrad!A423,MatchTrad!B423)</f>
        <v>21(c), 24(a), (c) and (d), and 25 (a)</v>
      </c>
    </row>
    <row r="48" spans="1:4" ht="155.4" customHeight="1" outlineLevel="1">
      <c r="A48" s="27">
        <f t="shared" si="0"/>
        <v>1370</v>
      </c>
      <c r="B48" s="126" t="str">
        <f>IF(EXACT('Page Titre'!LANGUE_FR_ENG,"Fr"),MatchTrad!A424,MatchTrad!B424)</f>
        <v>Other legal entities (including financial corporates and financial institutions)</v>
      </c>
      <c r="C48" s="31" t="str">
        <f>IF(EXACT('Page Titre'!LANGUE_FR_ENG,"Fr"),MatchTrad!A425,MatchTrad!B425)</f>
        <v>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D48" s="33" t="str">
        <f>IF(EXACT('Page Titre'!LANGUE_FR_ENG,"Fr"),MatchTrad!A426,MatchTrad!B426)</f>
        <v>21(c), 24(a), (c) and (d), and 25 (a)</v>
      </c>
    </row>
    <row r="49" spans="1:4" ht="71.400000000000006" customHeight="1" outlineLevel="1">
      <c r="A49" s="27">
        <f t="shared" si="0"/>
        <v>1380</v>
      </c>
      <c r="B49" s="126" t="str">
        <f>IF(EXACT('Page Titre'!LANGUE_FR_ENG,"Fr"),MatchTrad!A427,MatchTrad!B427)</f>
        <v>SFT liabilities that are eligible for the "matched book" treatment</v>
      </c>
      <c r="C49" s="31" t="str">
        <f>IF(EXACT('Page Titre'!LANGUE_FR_ENG,"Fr"),MatchTrad!A428,MatchTrad!B428)</f>
        <v>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v>
      </c>
      <c r="D49" s="33" t="s">
        <v>9</v>
      </c>
    </row>
    <row r="50" spans="1:4" ht="196.2" customHeight="1" outlineLevel="1">
      <c r="A50" s="27">
        <f t="shared" si="0"/>
        <v>1390</v>
      </c>
      <c r="B50" s="126" t="str">
        <f>IF(EXACT('Page Titre'!LANGUE_FR_ENG,"Fr"),MatchTrad!A429,MatchTrad!B429)</f>
        <v>Derivative liabilities, gross of variation margin posted</v>
      </c>
      <c r="C50" s="31" t="str">
        <f>IF(EXACT('Page Titre'!LANGUE_FR_ENG,"Fr"),MatchTrad!A430,MatchTrad!B430)</f>
        <v>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v>
      </c>
      <c r="D50" s="33" t="str">
        <f>IF(EXACT('Page Titre'!LANGUE_FR_ENG,"Fr"),MatchTrad!A431,MatchTrad!B431)</f>
        <v>19, 25(a)</v>
      </c>
    </row>
    <row r="51" spans="1:4" ht="79.2" outlineLevel="1">
      <c r="A51" s="27">
        <f>A50+10</f>
        <v>1400</v>
      </c>
      <c r="B51" s="126" t="str">
        <f>IF(EXACT('Page Titre'!LANGUE_FR_ENG,"Fr"),MatchTrad!A432,MatchTrad!B432)</f>
        <v>Total variation margin posted</v>
      </c>
      <c r="C51" s="126" t="str">
        <f>IF(EXACT('Page Titre'!LANGUE_FR_ENG,"Fr"),MatchTrad!A433,MatchTrad!B433)</f>
        <v>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v>
      </c>
      <c r="D51" s="29"/>
    </row>
    <row r="52" spans="1:4" ht="75" customHeight="1" outlineLevel="1">
      <c r="A52" s="27">
        <f>A51+10</f>
        <v>1410</v>
      </c>
      <c r="B52" s="31" t="str">
        <f>IF(EXACT('Page Titre'!LANGUE_FR_ENG,"Fr"),MatchTrad!A434,MatchTrad!B434)</f>
        <v xml:space="preserve">NSFR derivative liabilities (derivative liabilities less total collateral posted as variation margin on derivative liabilities) </v>
      </c>
      <c r="C52" s="31" t="str">
        <f>IF(EXACT('Page Titre'!LANGUE_FR_ENG,"Fr"),MatchTrad!A435,MatchTrad!B435)</f>
        <v>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v>
      </c>
      <c r="D52" s="33" t="str">
        <f>IF(EXACT('Page Titre'!LANGUE_FR_ENG,"Fr"),MatchTrad!A436,MatchTrad!B436)</f>
        <v>19, 20, 25 (d)</v>
      </c>
    </row>
    <row r="53" spans="1:4" ht="34.200000000000003" customHeight="1" outlineLevel="1">
      <c r="A53" s="27">
        <f t="shared" si="0"/>
        <v>1420</v>
      </c>
      <c r="B53" s="31" t="str">
        <f>IF(EXACT('Page Titre'!LANGUE_FR_ENG,"Fr"),MatchTrad!A437,MatchTrad!B437)</f>
        <v>Total initial margin received</v>
      </c>
      <c r="C53" s="31" t="str">
        <f>IF(EXACT('Page Titre'!LANGUE_FR_ENG,"Fr"),MatchTrad!A438,MatchTrad!B438)</f>
        <v>All cash, securities or other assets received as initial margin for all derivative contracts (eg, including any independent amount received in relation to OTC contracts).</v>
      </c>
      <c r="D53" s="33"/>
    </row>
    <row r="54" spans="1:4" ht="26.4" outlineLevel="1">
      <c r="A54" s="27">
        <f t="shared" si="0"/>
        <v>1430</v>
      </c>
      <c r="B54" s="31" t="str">
        <f>IF(EXACT('Page Titre'!LANGUE_FR_ENG,"Fr"),MatchTrad!A439,MatchTrad!B439)</f>
        <v>Of which, initial margin received in the form of cash</v>
      </c>
      <c r="C54" s="31" t="str">
        <f>IF(EXACT('Page Titre'!LANGUE_FR_ENG,"Fr"),MatchTrad!A440,MatchTrad!B440)</f>
        <v>Cash received as initial margin for derivative contracts</v>
      </c>
      <c r="D54" s="33"/>
    </row>
    <row r="55" spans="1:4" ht="26.4" outlineLevel="1">
      <c r="A55" s="27">
        <f t="shared" si="0"/>
        <v>1440</v>
      </c>
      <c r="B55" s="31" t="str">
        <f>IF(EXACT('Page Titre'!LANGUE_FR_ENG,"Fr"),MatchTrad!A441,MatchTrad!B441)</f>
        <v>Of which, initial margin received in the form of Level 1 securities</v>
      </c>
      <c r="C55" s="31" t="str">
        <f>IF(EXACT('Page Titre'!LANGUE_FR_ENG,"Fr"),MatchTrad!A442,MatchTrad!B442)</f>
        <v>Initial margin received, in the form of Level 1 securities for derivative contracts</v>
      </c>
      <c r="D55" s="33"/>
    </row>
    <row r="56" spans="1:4" ht="26.4" outlineLevel="1">
      <c r="A56" s="27">
        <f t="shared" si="0"/>
        <v>1450</v>
      </c>
      <c r="B56" s="31" t="str">
        <f>IF(EXACT('Page Titre'!LANGUE_FR_ENG,"Fr"),MatchTrad!A443,MatchTrad!B443)</f>
        <v>Of which, initial margin received in the form of all other collateral</v>
      </c>
      <c r="C56" s="30" t="str">
        <f>IF(EXACT('Page Titre'!LANGUE_FR_ENG,"Fr"),MatchTrad!A444,MatchTrad!B444)</f>
        <v>Initial margin received, in the form of collateral other than cash or Level 1 securities included above in identifiers 1430 and 1440.</v>
      </c>
      <c r="D56" s="33"/>
    </row>
    <row r="57" spans="1:4" ht="138.6" customHeight="1" outlineLevel="1">
      <c r="A57" s="27">
        <f t="shared" si="0"/>
        <v>1460</v>
      </c>
      <c r="B57" s="126" t="str">
        <f>IF(EXACT('Page Titre'!LANGUE_FR_ENG,"Fr"),MatchTrad!A445,MatchTrad!B445)</f>
        <v>Total initial margin received, in the form of any collateral type, according to residual maturity of associated derivative contract(s)</v>
      </c>
      <c r="C57" s="30" t="str">
        <f>IF(EXACT('Page Titre'!LANGUE_FR_ENG,"Fr"),MatchTrad!A446,MatchTrad!B446)</f>
        <v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v>
      </c>
      <c r="D57" s="29"/>
    </row>
    <row r="58" spans="1:4" ht="26.4" outlineLevel="1">
      <c r="A58" s="27">
        <f t="shared" si="0"/>
        <v>1470</v>
      </c>
      <c r="B58" s="126" t="str">
        <f>IF(EXACT('Page Titre'!LANGUE_FR_ENG,"Fr"),MatchTrad!A447,MatchTrad!B447)</f>
        <v>Deferred tax liabilities (DTLs)</v>
      </c>
      <c r="C58" s="31" t="str">
        <f>IF(EXACT('Page Titre'!LANGUE_FR_ENG,"Fr"),MatchTrad!A448,MatchTrad!B448)</f>
        <v>The amount of deferred tax liabilities, reported according to the nearest possible date in which such liabilities could be realised.</v>
      </c>
      <c r="D58" s="29" t="str">
        <f>IF(EXACT('Page Titre'!LANGUE_FR_ENG,"Fr"),MatchTrad!A449,MatchTrad!B449)</f>
        <v>25(b)</v>
      </c>
    </row>
    <row r="59" spans="1:4" ht="26.4" outlineLevel="1">
      <c r="A59" s="27">
        <f t="shared" si="0"/>
        <v>1480</v>
      </c>
      <c r="B59" s="126" t="str">
        <f>IF(EXACT('Page Titre'!LANGUE_FR_ENG,"Fr"),MatchTrad!A450,MatchTrad!B450)</f>
        <v>Minority interest</v>
      </c>
      <c r="C59" s="31" t="str">
        <f>IF(EXACT('Page Titre'!LANGUE_FR_ENG,"Fr"),MatchTrad!A451,MatchTrad!B451)</f>
        <v>The amount of minority interest, reported according to the term of the instrument, usually in perpetuity.</v>
      </c>
      <c r="D59" s="29" t="str">
        <f>IF(EXACT('Page Titre'!LANGUE_FR_ENG,"Fr"),MatchTrad!A452,MatchTrad!B452)</f>
        <v>25(b)</v>
      </c>
    </row>
    <row r="60" spans="1:4" ht="63" customHeight="1" outlineLevel="1">
      <c r="A60" s="27">
        <f t="shared" si="0"/>
        <v>1490</v>
      </c>
      <c r="B60" s="126" t="str">
        <f>IF(EXACT('Page Titre'!LANGUE_FR_ENG,"Fr"),MatchTrad!A453,MatchTrad!B453)</f>
        <v>Trade date payables</v>
      </c>
      <c r="C60" s="31" t="str">
        <f>IF(EXACT('Page Titre'!LANGUE_FR_ENG,"Fr"),MatchTrad!A454,MatchTrad!B454)</f>
        <v>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v>
      </c>
      <c r="D60" s="29" t="str">
        <f>IF(EXACT('Page Titre'!LANGUE_FR_ENG,"Fr"),MatchTrad!A455,MatchTrad!B455)</f>
        <v>25(d)</v>
      </c>
    </row>
    <row r="61" spans="1:4" ht="103.2" customHeight="1" outlineLevel="1">
      <c r="A61" s="27" t="str">
        <f>IF(EXACT('Page Titre'!LANGUE_FR_ENG,"Fr"),MatchTrad!A456,MatchTrad!B456)</f>
        <v>1500 to 1530</v>
      </c>
      <c r="B61" s="126" t="str">
        <f>IF(EXACT('Page Titre'!LANGUE_FR_ENG,"Fr"),MatchTrad!A457,MatchTrad!B457)</f>
        <v>Interdependent liabilities; of which:</v>
      </c>
      <c r="C61" s="31" t="str">
        <f>IF(EXACT('Page Titre'!LANGUE_FR_ENG,"Fr"),MatchTrad!A458,MatchTrad!B458)</f>
        <v>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v>
      </c>
      <c r="D61" s="29">
        <v>45</v>
      </c>
    </row>
    <row r="62" spans="1:4" ht="90.6" customHeight="1" outlineLevel="1">
      <c r="A62" s="27">
        <v>1540</v>
      </c>
      <c r="B62" s="126" t="str">
        <f>IF(EXACT('Page Titre'!LANGUE_FR_ENG,"Fr"),MatchTrad!A459,MatchTrad!B459)</f>
        <v>All other liabilities and equity categories not included above</v>
      </c>
      <c r="C62" s="30" t="str">
        <f>IF(EXACT('Page Titre'!LANGUE_FR_ENG,"Fr"),MatchTrad!A460,MatchTrad!B460)</f>
        <v>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v>
      </c>
      <c r="D62" s="29" t="str">
        <f>IF(EXACT('Page Titre'!LANGUE_FR_ENG,"Fr"),MatchTrad!A461,MatchTrad!B461)</f>
        <v>21(c), 24(d), 25(a), 25(b)</v>
      </c>
    </row>
    <row r="63" spans="1:4" outlineLevel="1">
      <c r="A63" s="222" t="str">
        <f>IF(EXACT('Page Titre'!LANGUE_FR_ENG,"Fr"),MatchTrad!A462,MatchTrad!B462)</f>
        <v>Part 2 - Required stable funding (RSF)</v>
      </c>
      <c r="B63" s="222"/>
      <c r="C63" s="222"/>
      <c r="D63" s="222"/>
    </row>
    <row r="64" spans="1:4" outlineLevel="1">
      <c r="A64" s="217" t="str">
        <f>IF(EXACT('Page Titre'!LANGUE_FR_ENG,"Fr"),MatchTrad!A463,MatchTrad!B463)</f>
        <v>2.1 On-balance sheet items</v>
      </c>
      <c r="B64" s="218"/>
      <c r="C64" s="218"/>
      <c r="D64" s="219"/>
    </row>
    <row r="65" spans="1:4" ht="229.2" customHeight="1" outlineLevel="1">
      <c r="A65" s="223" t="str">
        <f>IF(EXACT('Page Titre'!LANGUE_FR_ENG,"Fr"),MatchTrad!A464,MatchTrad!B464)</f>
        <v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v>
      </c>
      <c r="B65" s="224"/>
      <c r="C65" s="224"/>
      <c r="D65" s="225"/>
    </row>
    <row r="66" spans="1:4" ht="26.4" outlineLevel="1">
      <c r="A66" s="27">
        <f>NSFR!C78</f>
        <v>2000</v>
      </c>
      <c r="B66" s="126" t="str">
        <f>IF(EXACT('Page Titre'!LANGUE_FR_ENG,"Fr"),MatchTrad!A465,MatchTrad!B465)</f>
        <v>Coins and bank notes</v>
      </c>
      <c r="C66" s="126" t="str">
        <f>IF(EXACT('Page Titre'!LANGUE_FR_ENG,"Fr"),MatchTrad!A466,MatchTrad!B466)</f>
        <v>Coins and banknotes currently held and immediately available to meet obligations. Institutions should not report loans to counterparties in this row.</v>
      </c>
      <c r="D66" s="29" t="str">
        <f>IF(EXACT('Page Titre'!LANGUE_FR_ENG,"Fr"),MatchTrad!A467,MatchTrad!B467)</f>
        <v>36(a)</v>
      </c>
    </row>
    <row r="67" spans="1:4" ht="42" customHeight="1" outlineLevel="1">
      <c r="A67" s="27">
        <f>NSFR!C79</f>
        <v>2010</v>
      </c>
      <c r="B67" s="126" t="str">
        <f>IF(EXACT('Page Titre'!LANGUE_FR_ENG,"Fr"),MatchTrad!A468,MatchTrad!B468)</f>
        <v>Total central bank reserves</v>
      </c>
      <c r="C67" s="126" t="str">
        <f>IF(EXACT('Page Titre'!LANGUE_FR_ENG,"Fr"),MatchTrad!A469,MatchTrad!B469)</f>
        <v xml:space="preserve">The total amount held in central bank reserves (including required and excess reserves) including financial insitutions' overnight deposits with the central bank. </v>
      </c>
      <c r="D67" s="29" t="str">
        <f>IF(EXACT('Page Titre'!LANGUE_FR_ENG,"Fr"),MatchTrad!A470,MatchTrad!B470)</f>
        <v>36(b)</v>
      </c>
    </row>
    <row r="68" spans="1:4" ht="30" customHeight="1" outlineLevel="1">
      <c r="A68" s="27">
        <f>NSFR!C80</f>
        <v>2020</v>
      </c>
      <c r="B68" s="126" t="str">
        <f>IF(EXACT('Page Titre'!LANGUE_FR_ENG,"Fr"),MatchTrad!A471,MatchTrad!B471)</f>
        <v>Reserves required from central bank</v>
      </c>
      <c r="C68" s="126" t="str">
        <f>IF(EXACT('Page Titre'!LANGUE_FR_ENG,"Fr"),MatchTrad!A472,MatchTrad!B472)</f>
        <v>The total amount held with the central bank reserves due to  central banks' minimum deposit requirements.</v>
      </c>
      <c r="D68" s="36"/>
    </row>
    <row r="69" spans="1:4" ht="121.8" customHeight="1" outlineLevel="1">
      <c r="A69" s="27" t="str">
        <f>IF(EXACT('Page Titre'!LANGUE_FR_ENG,"Fr"),MatchTrad!A473,MatchTrad!B473)</f>
        <v>2030 to 2040</v>
      </c>
      <c r="B69" s="126" t="str">
        <f>IF(EXACT('Page Titre'!LANGUE_FR_ENG,"Fr"),MatchTrad!A474,MatchTrad!B474)</f>
        <v>SFT assets that are eligible for the "matched book" treatment</v>
      </c>
      <c r="C69" s="35" t="str">
        <f>IF(EXACT('Page Titre'!LANGUE_FR_ENG,"Fr"),MatchTrad!A475,MatchTrad!B475)</f>
        <v>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v>
      </c>
      <c r="D69" s="37" t="s">
        <v>9</v>
      </c>
    </row>
    <row r="70" spans="1:4" ht="88.2" customHeight="1" outlineLevel="1">
      <c r="A70" s="27">
        <f>NSFR!C84</f>
        <v>2050</v>
      </c>
      <c r="B70" s="35" t="str">
        <f>IF(EXACT('Page Titre'!LANGUE_FR_ENG,"Fr"),MatchTrad!A476,MatchTrad!B476)</f>
        <v>Deposits held by other cooperatives that are members of the same cooperative within a federation</v>
      </c>
      <c r="C70" s="35" t="str">
        <f>IF(EXACT('Page Titre'!LANGUE_FR_ENG,"Fr"),MatchTrad!A477,MatchTrad!B477)</f>
        <v>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v>
      </c>
      <c r="D70" s="29"/>
    </row>
    <row r="71" spans="1:4" ht="175.2" customHeight="1" outlineLevel="1">
      <c r="A71" s="27" t="str">
        <f>IF(EXACT('Page Titre'!LANGUE_FR_ENG,"Fr"),MatchTrad!A478,MatchTrad!B478)</f>
        <v>2060 to 2170</v>
      </c>
      <c r="B71" s="35" t="str">
        <f>IF(EXACT('Page Titre'!LANGUE_FR_ENG,"Fr"),MatchTrad!A479,MatchTrad!B479)</f>
        <v>Loans to financial institutions, of which:</v>
      </c>
      <c r="C71" s="35" t="str">
        <f>IF(EXACT('Page Titre'!LANGUE_FR_ENG,"Fr"),MatchTrad!A480,MatchTrad!B480)</f>
        <v>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v>
      </c>
      <c r="D71" s="29" t="str">
        <f>IF(EXACT('Page Titre'!LANGUE_FR_ENG,"Fr"),MatchTrad!A481,MatchTrad!B481)</f>
        <v>31, 38, 39(b), 40(c), 43(a), 43(c)</v>
      </c>
    </row>
    <row r="72" spans="1:4" ht="90" customHeight="1" outlineLevel="1">
      <c r="A72" s="27" t="str">
        <f>IF(EXACT('Page Titre'!LANGUE_FR_ENG,"Fr"),MatchTrad!A482,MatchTrad!B482)</f>
        <v>2060 to 2090</v>
      </c>
      <c r="B72" s="35" t="str">
        <f>IF(EXACT('Page Titre'!LANGUE_FR_ENG,"Fr"),MatchTrad!A483,MatchTrad!B483)</f>
        <v>Loans to financial institutions secured by Level 1 collateral and where the financial institution has the ability to freely rehypothecate the received collateral for the life of the loan; of which:</v>
      </c>
      <c r="C72" s="126" t="str">
        <f>IF(EXACT('Page Titre'!LANGUE_FR_ENG,"Fr"),MatchTrad!A484,MatchTrad!B484)</f>
        <v>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v>
      </c>
      <c r="D72" s="29" t="str">
        <f>IF(EXACT('Page Titre'!LANGUE_FR_ENG,"Fr"),MatchTrad!A485,MatchTrad!B485)</f>
        <v>31, 38, 40(c), 43(a), 43(c)</v>
      </c>
    </row>
    <row r="73" spans="1:4" ht="92.4" outlineLevel="1">
      <c r="A73" s="27" t="str">
        <f>IF(EXACT('Page Titre'!LANGUE_FR_ENG,"Fr"),MatchTrad!A486,MatchTrad!B486)</f>
        <v>2100 to 2130</v>
      </c>
      <c r="B73" s="35" t="str">
        <f>IF(EXACT('Page Titre'!LANGUE_FR_ENG,"Fr"),MatchTrad!A487,MatchTrad!B487)</f>
        <v>Loans to financial institutions secured by non-Level 1 collateral and where the financial institution has the ability to freely rehypothecate the received collateral for the life of the loan; of which:</v>
      </c>
      <c r="C73" s="126" t="str">
        <f>IF(EXACT('Page Titre'!LANGUE_FR_ENG,"Fr"),MatchTrad!A488,MatchTrad!B488)</f>
        <v>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v>
      </c>
      <c r="D73" s="29" t="str">
        <f>IF(EXACT('Page Titre'!LANGUE_FR_ENG,"Fr"),MatchTrad!A489,MatchTrad!B489)</f>
        <v>31, 39(b), 40(c), 43(a), 43(c)</v>
      </c>
    </row>
    <row r="74" spans="1:4" ht="26.4" outlineLevel="1">
      <c r="A74" s="27" t="str">
        <f>IF(EXACT('Page Titre'!LANGUE_FR_ENG,"Fr"),MatchTrad!A490,MatchTrad!B490)</f>
        <v>2140 to 2170</v>
      </c>
      <c r="B74" s="35" t="str">
        <f>IF(EXACT('Page Titre'!LANGUE_FR_ENG,"Fr"),MatchTrad!A491,MatchTrad!B491)</f>
        <v>Unsecured loans to financial institutions, of which:</v>
      </c>
      <c r="C74" s="126" t="str">
        <f>IF(EXACT('Page Titre'!LANGUE_FR_ENG,"Fr"),MatchTrad!A492,MatchTrad!B492)</f>
        <v>All loans to financial institutions that are unsecured.</v>
      </c>
      <c r="D74" s="29" t="str">
        <f>IF(EXACT('Page Titre'!LANGUE_FR_ENG,"Fr"),MatchTrad!A493,MatchTrad!B493)</f>
        <v>31, 39(b), 40(c), 43(a), 43(c)</v>
      </c>
    </row>
    <row r="75" spans="1:4" ht="190.8" customHeight="1" outlineLevel="1">
      <c r="A75" s="27" t="str">
        <f>IF(EXACT('Page Titre'!LANGUE_FR_ENG,"Fr"),MatchTrad!A494,MatchTrad!B494)</f>
        <v>2180 to 2210</v>
      </c>
      <c r="B75" s="35" t="str">
        <f>IF(EXACT('Page Titre'!LANGUE_FR_ENG,"Fr"),MatchTrad!A495,MatchTrad!B495)</f>
        <v>Securities eligible as Level 1 HQLA for the LCR, of which:</v>
      </c>
      <c r="C75" s="35" t="str">
        <f>IF(EXACT('Page Titre'!LANGUE_FR_ENG,"Fr"),MatchTrad!A496,MatchTrad!B496)</f>
        <v>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v>
      </c>
      <c r="D75" s="29" t="str">
        <f>IF(EXACT('Page Titre'!LANGUE_FR_ENG,"Fr"),MatchTrad!A497,MatchTrad!B497)</f>
        <v>31, 37, 40(b), 43(a)</v>
      </c>
    </row>
    <row r="76" spans="1:4" ht="85.8" customHeight="1" outlineLevel="1">
      <c r="A76" s="27" t="str">
        <f>IF(EXACT('Page Titre'!LANGUE_FR_ENG,"Fr"),MatchTrad!A498,MatchTrad!B498)</f>
        <v>2220 to 2250</v>
      </c>
      <c r="B76" s="35" t="str">
        <f>IF(EXACT('Page Titre'!LANGUE_FR_ENG,"Fr"),MatchTrad!A499,MatchTrad!B499)</f>
        <v>Securities eligible for level 2A HQLA for the LCR, of which:</v>
      </c>
      <c r="C76" s="35" t="str">
        <f>IF(EXACT('Page Titre'!LANGUE_FR_ENG,"Fr"),MatchTrad!A500,MatchTrad!B500)</f>
        <v>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v>
      </c>
      <c r="D76" s="29" t="str">
        <f>IF(EXACT('Page Titre'!LANGUE_FR_ENG,"Fr"),MatchTrad!A501,MatchTrad!B501)</f>
        <v>31, 39(a), 40(b), 43(a)</v>
      </c>
    </row>
    <row r="77" spans="1:4" ht="96" customHeight="1" outlineLevel="1">
      <c r="A77" s="27" t="str">
        <f>IF(EXACT('Page Titre'!LANGUE_FR_ENG,"Fr"),MatchTrad!A502,MatchTrad!B502)</f>
        <v>2260 to 2290</v>
      </c>
      <c r="B77" s="35" t="str">
        <f>IF(EXACT('Page Titre'!LANGUE_FR_ENG,"Fr"),MatchTrad!A503,MatchTrad!B503)</f>
        <v xml:space="preserve">Securities eligible for level 2B HQLA for the LCR, of which: </v>
      </c>
      <c r="C77" s="35" t="str">
        <f>IF(EXACT('Page Titre'!LANGUE_FR_ENG,"Fr"),MatchTrad!A504,MatchTrad!B504)</f>
        <v>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v>
      </c>
      <c r="D77" s="29" t="str">
        <f>IF(EXACT('Page Titre'!LANGUE_FR_ENG,"Fr"),MatchTrad!A505,MatchTrad!B505)</f>
        <v>31, 40(a), 40(b), 43(a)</v>
      </c>
    </row>
    <row r="78" spans="1:4" ht="135.6" customHeight="1" outlineLevel="1">
      <c r="A78" s="27" t="str">
        <f>IF(EXACT('Page Titre'!LANGUE_FR_ENG,"Fr"),MatchTrad!A506,MatchTrad!B506)</f>
        <v>2300 to 2330</v>
      </c>
      <c r="B78" s="35" t="str">
        <f>IF(EXACT('Page Titre'!LANGUE_FR_ENG,"Fr"),MatchTrad!A507,MatchTrad!B507)</f>
        <v>Deposits held at financial institutions for operational purposes: of which:</v>
      </c>
      <c r="C78" s="35" t="str">
        <f>IF(EXACT('Page Titre'!LANGUE_FR_ENG,"Fr"),MatchTrad!A508,MatchTrad!B508)</f>
        <v>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v>
      </c>
      <c r="D78" s="29" t="str">
        <f>IF(EXACT('Page Titre'!LANGUE_FR_ENG,"Fr"),MatchTrad!A509,MatchTrad!B509)</f>
        <v>31, 40(d), 43(a)</v>
      </c>
    </row>
    <row r="79" spans="1:4" ht="144" customHeight="1" outlineLevel="1">
      <c r="A79" s="27" t="str">
        <f>IF(EXACT('Page Titre'!LANGUE_FR_ENG,"Fr"),MatchTrad!A510,MatchTrad!B510)</f>
        <v>2340 to 2370</v>
      </c>
      <c r="B79" s="35" t="str">
        <f>IF(EXACT('Page Titre'!LANGUE_FR_ENG,"Fr"),MatchTrad!A511,MatchTrad!B511)</f>
        <v>Loans to non-financial corporate clients with a residual maturity of less than one year: of which:</v>
      </c>
      <c r="C79" s="35" t="str">
        <f>IF(EXACT('Page Titre'!LANGUE_FR_ENG,"Fr"),MatchTrad!A512,MatchTrad!B512)</f>
        <v>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D79" s="29" t="str">
        <f>IF(EXACT('Page Titre'!LANGUE_FR_ENG,"Fr"),MatchTrad!A513,MatchTrad!B513)</f>
        <v>31, 40(e), 43(a)</v>
      </c>
    </row>
    <row r="80" spans="1:4" ht="289.2" customHeight="1" outlineLevel="1">
      <c r="A80" s="27" t="str">
        <f>IF(EXACT('Page Titre'!LANGUE_FR_ENG,"Fr"),MatchTrad!A514,MatchTrad!B514)</f>
        <v>2380 to 2410</v>
      </c>
      <c r="B80" s="35" t="str">
        <f>IF(EXACT('Page Titre'!LANGUE_FR_ENG,"Fr"),MatchTrad!A515,MatchTrad!B515)</f>
        <v>Loans to central banks with a residual maturity of less than one year: of which:</v>
      </c>
      <c r="C80" s="35" t="str">
        <f>IF(EXACT('Page Titre'!LANGUE_FR_ENG,"Fr"),MatchTrad!A516,MatchTrad!B516)</f>
        <v>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v>
      </c>
      <c r="D80" s="29" t="str">
        <f>IF(EXACT('Page Titre'!LANGUE_FR_ENG,"Fr"),MatchTrad!A517,MatchTrad!B517)</f>
        <v>31 36 c) 40 c) 43 (a)</v>
      </c>
    </row>
    <row r="81" spans="1:4" ht="189" customHeight="1" outlineLevel="1">
      <c r="A81" s="27" t="str">
        <f>IF(EXACT('Page Titre'!LANGUE_FR_ENG,"Fr"),MatchTrad!A518,MatchTrad!B518)</f>
        <v>2420 to 2450</v>
      </c>
      <c r="B81" s="35" t="str">
        <f>IF(EXACT('Page Titre'!LANGUE_FR_ENG,"Fr"),MatchTrad!A519,MatchTrad!B519)</f>
        <v>Loans to sovereigns, PSEs, MDBs and NDBs with a residual maturity of less than one year: of which:</v>
      </c>
      <c r="C81" s="35" t="str">
        <f>IF(EXACT('Page Titre'!LANGUE_FR_ENG,"Fr"),MatchTrad!A520,MatchTrad!B520)</f>
        <v>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D81" s="29" t="str">
        <f>IF(EXACT('Page Titre'!LANGUE_FR_ENG,"Fr"),MatchTrad!A521,MatchTrad!B521)</f>
        <v>31, 40(e), 41, 43(a)</v>
      </c>
    </row>
    <row r="82" spans="1:4" ht="300" customHeight="1" outlineLevel="1">
      <c r="A82" s="27" t="str">
        <f>IF(EXACT('Page Titre'!LANGUE_FR_ENG,"Fr"),MatchTrad!A522,MatchTrad!B522)</f>
        <v>2460 to 2490</v>
      </c>
      <c r="B82" s="35" t="str">
        <f>IF(EXACT('Page Titre'!LANGUE_FR_ENG,"Fr"),MatchTrad!A523,MatchTrad!B523)</f>
        <v>Residential mortgages of any maturity that would qualify for the 35% or lower risk weight under the Basel II standardised approach for credit risk: of which:</v>
      </c>
      <c r="C82" s="35" t="str">
        <f>IF(EXACT('Page Titre'!LANGUE_FR_ENG,"Fr"),MatchTrad!A524,MatchTrad!B524)</f>
        <v>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v>
      </c>
      <c r="D82" s="29" t="str">
        <f>IF(EXACT('Page Titre'!LANGUE_FR_ENG,"Fr"),MatchTrad!A525,MatchTrad!B525)</f>
        <v>31, 40(e), 41(a), 43(a)</v>
      </c>
    </row>
    <row r="83" spans="1:4" ht="219" customHeight="1" outlineLevel="1">
      <c r="A83" s="27" t="str">
        <f>IF(EXACT('Page Titre'!LANGUE_FR_ENG,"Fr"),MatchTrad!A526,MatchTrad!B526)</f>
        <v>2500 to 2530</v>
      </c>
      <c r="B83" s="35" t="str">
        <f>IF(EXACT('Page Titre'!LANGUE_FR_ENG,"Fr"),MatchTrad!A527,MatchTrad!B527)</f>
        <v>Other loans, excluding loans to financial institutions, with a residual maturity of one year or greater that would qualify for the 35% or lower risk weight under the Basel II standardised approach for credit risk: of which:</v>
      </c>
      <c r="C83" s="35" t="str">
        <f>IF(EXACT('Page Titre'!LANGUE_FR_ENG,"Fr"),MatchTrad!A528,MatchTrad!B528)</f>
        <v>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v>
      </c>
      <c r="D83" s="29" t="str">
        <f>IF(EXACT('Page Titre'!LANGUE_FR_ENG,"Fr"),MatchTrad!A529,MatchTrad!B529)</f>
        <v>31, 41(b), 43(a)</v>
      </c>
    </row>
    <row r="84" spans="1:4" ht="176.4" customHeight="1" outlineLevel="1">
      <c r="A84" s="27" t="str">
        <f>IF(EXACT('Page Titre'!LANGUE_FR_ENG,"Fr"),MatchTrad!A530,MatchTrad!B530)</f>
        <v>2540 to 2570</v>
      </c>
      <c r="B84" s="35" t="str">
        <f>IF(EXACT('Page Titre'!LANGUE_FR_ENG,"Fr"),MatchTrad!A531,MatchTrad!B531)</f>
        <v>Loans to retail and small business customers (excluding residential mortgages reported above) with a residual maturity of less than one year: of which:</v>
      </c>
      <c r="C84" s="35" t="str">
        <f>IF(EXACT('Page Titre'!LANGUE_FR_ENG,"Fr"),MatchTrad!A532,MatchTrad!B532)</f>
        <v>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v>
      </c>
      <c r="D84" s="29" t="str">
        <f>IF(EXACT('Page Titre'!LANGUE_FR_ENG,"Fr"),MatchTrad!A533,MatchTrad!B533)</f>
        <v>31, 40(e), 43(a)</v>
      </c>
    </row>
    <row r="85" spans="1:4" ht="209.4" customHeight="1" outlineLevel="1">
      <c r="A85" s="27" t="str">
        <f>IF(EXACT('Page Titre'!LANGUE_FR_ENG,"Fr"),MatchTrad!A534,MatchTrad!B534)</f>
        <v>2580 to 2610</v>
      </c>
      <c r="B85" s="35" t="str">
        <f>IF(EXACT('Page Titre'!LANGUE_FR_ENG,"Fr"),MatchTrad!A535,MatchTrad!B535)</f>
        <v>Performing loans (except loans to financial institutions and loans reported in above categories) with risk weights greater than 35% under the Basel II standardised approach for credit risk; of which:</v>
      </c>
      <c r="C85" s="35" t="str">
        <f>IF(EXACT('Page Titre'!LANGUE_FR_ENG,"Fr"),MatchTrad!A536,MatchTrad!B536)</f>
        <v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v>
      </c>
      <c r="D85" s="33" t="str">
        <f>IF(EXACT('Page Titre'!LANGUE_FR_ENG,"Fr"),MatchTrad!A537,MatchTrad!B537)</f>
        <v>31, 40(e), 42(b), 43(a)</v>
      </c>
    </row>
    <row r="86" spans="1:4" ht="71.400000000000006" customHeight="1" outlineLevel="1">
      <c r="A86" s="27" t="str">
        <f>IF(EXACT('Page Titre'!LANGUE_FR_ENG,"Fr"),MatchTrad!A538,MatchTrad!B538)</f>
        <v>2620 to 2650</v>
      </c>
      <c r="B86" s="35" t="str">
        <f>IF(EXACT('Page Titre'!LANGUE_FR_ENG,"Fr"),MatchTrad!A539,MatchTrad!B539)</f>
        <v>Non-HQLA exchange traded equities: of which:</v>
      </c>
      <c r="C86" s="35" t="str">
        <f>IF(EXACT('Page Titre'!LANGUE_FR_ENG,"Fr"),MatchTrad!A540,MatchTrad!B540)</f>
        <v>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v>
      </c>
      <c r="D86" s="29" t="str">
        <f>IF(EXACT('Page Titre'!LANGUE_FR_ENG,"Fr"),MatchTrad!A541,MatchTrad!B541)</f>
        <v>31, 42(c), 43(a)</v>
      </c>
    </row>
    <row r="87" spans="1:4" ht="66" outlineLevel="1">
      <c r="A87" s="27" t="str">
        <f>IF(EXACT('Page Titre'!LANGUE_FR_ENG,"Fr"),MatchTrad!A542,MatchTrad!B542)</f>
        <v>2660 to 2690</v>
      </c>
      <c r="B87" s="35" t="str">
        <f>IF(EXACT('Page Titre'!LANGUE_FR_ENG,"Fr"),MatchTrad!A543,MatchTrad!B543)</f>
        <v>Non-HQLA securities not in default: of which:</v>
      </c>
      <c r="C87" s="35" t="str">
        <f>IF(EXACT('Page Titre'!LANGUE_FR_ENG,"Fr"),MatchTrad!A544,MatchTrad!B544)</f>
        <v>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v>
      </c>
      <c r="D87" s="29" t="str">
        <f>IF(EXACT('Page Titre'!LANGUE_FR_ENG,"Fr"),MatchTrad!A545,MatchTrad!B545)</f>
        <v>31, 40(e), 42(c), 43(a)</v>
      </c>
    </row>
    <row r="88" spans="1:4" ht="32.4" customHeight="1" outlineLevel="1">
      <c r="A88" s="27" t="str">
        <f>IF(EXACT('Page Titre'!LANGUE_FR_ENG,"Fr"),MatchTrad!A546,MatchTrad!B546)</f>
        <v>2700 to 2730</v>
      </c>
      <c r="B88" s="35" t="str">
        <f>IF(EXACT('Page Titre'!LANGUE_FR_ENG,"Fr"),MatchTrad!A547,MatchTrad!B547)</f>
        <v>Physical traded commodities including gold: of which:</v>
      </c>
      <c r="C88" s="126" t="str">
        <f>IF(EXACT('Page Titre'!LANGUE_FR_ENG,"Fr"),MatchTrad!A548,MatchTrad!B548)</f>
        <v>Total balance of natural products, including gold, should be reported in the "Non-maturity" column.</v>
      </c>
      <c r="D88" s="29" t="str">
        <f>IF(EXACT('Page Titre'!LANGUE_FR_ENG,"Fr"),MatchTrad!A549,MatchTrad!B549)</f>
        <v>31, 42(d), 43(a)</v>
      </c>
    </row>
    <row r="89" spans="1:4" ht="135.6" customHeight="1" outlineLevel="1">
      <c r="A89" s="27" t="str">
        <f>IF(EXACT('Page Titre'!LANGUE_FR_ENG,"Fr"),MatchTrad!A550,MatchTrad!B550)</f>
        <v>2740 to 2770</v>
      </c>
      <c r="B89" s="35" t="str">
        <f>IF(EXACT('Page Titre'!LANGUE_FR_ENG,"Fr"),MatchTrad!A551,MatchTrad!B551)</f>
        <v xml:space="preserve">Other short-term unsecured instruments and transactions with a residual maturity of less than one year, of which: </v>
      </c>
      <c r="C89" s="126" t="str">
        <f>IF(EXACT('Page Titre'!LANGUE_FR_ENG,"Fr"),MatchTrad!A552,MatchTrad!B552)</f>
        <v>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v>
      </c>
      <c r="D89" s="29" t="str">
        <f>IF(EXACT('Page Titre'!LANGUE_FR_ENG,"Fr"),MatchTrad!A553,MatchTrad!B553)</f>
        <v>31, 40(e), 43(a)</v>
      </c>
    </row>
    <row r="90" spans="1:4" ht="66" outlineLevel="1">
      <c r="A90" s="27">
        <f>NSFR!C194</f>
        <v>2780</v>
      </c>
      <c r="B90" s="35" t="str">
        <f>IF(EXACT('Page Titre'!LANGUE_FR_ENG,"Fr"),MatchTrad!A554,MatchTrad!B554)</f>
        <v>Defaulted securities and non-performing loans</v>
      </c>
      <c r="C90" s="126" t="str">
        <f>IF(EXACT('Page Titre'!LANGUE_FR_ENG,"Fr"),MatchTrad!A555,MatchTrad!B555)</f>
        <v>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v>
      </c>
      <c r="D90" s="33" t="str">
        <f>IF(EXACT('Page Titre'!LANGUE_FR_ENG,"Fr"),MatchTrad!A556,MatchTrad!B556)</f>
        <v>43(c)</v>
      </c>
    </row>
    <row r="91" spans="1:4" ht="169.2" customHeight="1" outlineLevel="1">
      <c r="A91" s="27">
        <f>NSFR!C196</f>
        <v>2790</v>
      </c>
      <c r="B91" s="35" t="str">
        <f>IF(EXACT('Page Titre'!LANGUE_FR_ENG,"Fr"),MatchTrad!A557,MatchTrad!B557)</f>
        <v>Derivative assets, gross of variation margin received</v>
      </c>
      <c r="C91" s="126" t="str">
        <f>IF(EXACT('Page Titre'!LANGUE_FR_ENG,"Fr"),MatchTrad!A558,MatchTrad!B558)</f>
        <v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v>
      </c>
      <c r="D91" s="37" t="str">
        <f>IF(EXACT('Page Titre'!LANGUE_FR_ENG,"Fr"),MatchTrad!A559,MatchTrad!B559)</f>
        <v>36(d)</v>
      </c>
    </row>
    <row r="92" spans="1:4" ht="26.4" outlineLevel="1">
      <c r="A92" s="27" t="str">
        <f>IF(EXACT('Page Titre'!LANGUE_FR_ENG,"Fr"),MatchTrad!A560,MatchTrad!B560)</f>
        <v>2800 to 2820</v>
      </c>
      <c r="B92" s="35" t="str">
        <f>IF(EXACT('Page Titre'!LANGUE_FR_ENG,"Fr"),MatchTrad!A561,MatchTrad!B561)</f>
        <v>Variation margin received, of which:</v>
      </c>
      <c r="C92" s="126" t="str">
        <f>IF(EXACT('Page Titre'!LANGUE_FR_ENG,"Fr"),MatchTrad!A562,MatchTrad!B562)</f>
        <v>Collateral received in the form of variation margin in connection with derivatives contracts.</v>
      </c>
      <c r="D92" s="29"/>
    </row>
    <row r="93" spans="1:4" ht="111" customHeight="1" outlineLevel="1">
      <c r="A93" s="27">
        <f>NSFR!C198</f>
        <v>2800</v>
      </c>
      <c r="B93" s="35" t="str">
        <f>IF(EXACT('Page Titre'!LANGUE_FR_ENG,"Fr"),MatchTrad!A563,MatchTrad!B563)</f>
        <v>Cash variation margin received that meets the conditions of paragraph 35 of the NSFR.</v>
      </c>
      <c r="C93" s="126" t="str">
        <f>IF(EXACT('Page Titre'!LANGUE_FR_ENG,"Fr"),MatchTrad!A564,MatchTrad!B564)</f>
        <v>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v>
      </c>
      <c r="D93" s="29"/>
    </row>
    <row r="94" spans="1:4" ht="112.2" customHeight="1" outlineLevel="1">
      <c r="A94" s="27">
        <f>NSFR!C199</f>
        <v>2810</v>
      </c>
      <c r="B94" s="35" t="str">
        <f>IF(EXACT('Page Titre'!LANGUE_FR_ENG,"Fr"),MatchTrad!A565,MatchTrad!B565)</f>
        <v>Level 1 HQLA variation margin received that meets the conditions of LAG Chapter 6, paragraph 35.</v>
      </c>
      <c r="C94" s="126" t="str">
        <f>IF(EXACT('Page Titre'!LANGUE_FR_ENG,"Fr"),MatchTrad!A566,MatchTrad!B566)</f>
        <v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D94" s="29"/>
    </row>
    <row r="95" spans="1:4" ht="32.4" customHeight="1" outlineLevel="1">
      <c r="A95" s="27">
        <f>NSFR!C200</f>
        <v>2820</v>
      </c>
      <c r="B95" s="35" t="str">
        <f>IF(EXACT('Page Titre'!LANGUE_FR_ENG,"Fr"),MatchTrad!A567,MatchTrad!B567)</f>
        <v>Other variation margin received</v>
      </c>
      <c r="C95" s="35" t="str">
        <f>IF(EXACT('Page Titre'!LANGUE_FR_ENG,"Fr"),MatchTrad!A568,MatchTrad!B568)</f>
        <v>Other collateral received in the form of variation margin in connection with derivatives contracts that is not reported under identifiers 2800 to 2810 above.</v>
      </c>
      <c r="D95" s="29"/>
    </row>
    <row r="96" spans="1:4" ht="167.4" customHeight="1" outlineLevel="1">
      <c r="A96" s="27">
        <f>NSFR!C201</f>
        <v>2830</v>
      </c>
      <c r="B96" s="35" t="str">
        <f>IF(EXACT('Page Titre'!LANGUE_FR_ENG,"Fr"),MatchTrad!A569,MatchTrad!B569)</f>
        <v>NSFR derivative assets (derivative assets less cash and Level 1 HQLA collateral received as eligible variation margin on derivative assets)</v>
      </c>
      <c r="C96" s="30" t="str">
        <f>IF(EXACT('Page Titre'!LANGUE_FR_ENG,"Fr"),MatchTrad!A570,MatchTrad!B570)</f>
        <v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D96" s="33" t="s">
        <v>712</v>
      </c>
    </row>
    <row r="97" spans="1:4" ht="49.8" customHeight="1" outlineLevel="1">
      <c r="A97" s="27">
        <f>NSFR!C202</f>
        <v>2840</v>
      </c>
      <c r="B97" s="35" t="str">
        <f>IF(EXACT('Page Titre'!LANGUE_FR_ENG,"Fr"),MatchTrad!A571,MatchTrad!B571)</f>
        <v>Required stable funding associated with derivative liabilities</v>
      </c>
      <c r="C97" s="126" t="str">
        <f>IF(EXACT('Page Titre'!LANGUE_FR_ENG,"Fr"),MatchTrad!A572,MatchTrad!B572)</f>
        <v>No-entry field. In accordance with paragraph 43(d), the value here equals 5% of derivative liabilities (i.e. negative replacement cost amount before deducting variation margin posted).</v>
      </c>
      <c r="D97" s="29" t="str">
        <f>IF(EXACT('Page Titre'!LANGUE_FR_ENG,"Fr"),MatchTrad!A573,MatchTrad!B573)</f>
        <v>43(d)</v>
      </c>
    </row>
    <row r="98" spans="1:4" ht="245.4" customHeight="1" outlineLevel="1">
      <c r="A98" s="27" t="str">
        <f>IF(EXACT('Page Titre'!LANGUE_FR_ENG,"Fr"),MatchTrad!A574,MatchTrad!B574)</f>
        <v>2850 to 2900</v>
      </c>
      <c r="B98" s="35" t="str">
        <f>IF(EXACT('Page Titre'!LANGUE_FR_ENG,"Fr"),MatchTrad!A575,MatchTrad!B575)</f>
        <v>Total initial margin posted: of which:</v>
      </c>
      <c r="C98" s="126" t="str">
        <f>IF(EXACT('Page Titre'!LANGUE_FR_ENG,"Fr"),MatchTrad!A576,MatchTrad!B576)</f>
        <v>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v>
      </c>
      <c r="D98" s="33"/>
    </row>
    <row r="99" spans="1:4" ht="108.6" customHeight="1" outlineLevel="1">
      <c r="A99" s="27" t="str">
        <f>IF(EXACT('Page Titre'!LANGUE_FR_ENG,"Fr"),MatchTrad!A577,MatchTrad!B577)</f>
        <v>2860 to 2890</v>
      </c>
      <c r="B99" s="35" t="str">
        <f>IF(EXACT('Page Titre'!LANGUE_FR_ENG,"Fr"),MatchTrad!A578,MatchTrad!B578)</f>
        <v>Initial margin posted on financial institution's own positions, of which:</v>
      </c>
      <c r="C99" s="126" t="str">
        <f>IF(EXACT('Page Titre'!LANGUE_FR_ENG,"Fr"),MatchTrad!A579,MatchTrad!B579)</f>
        <v>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v>
      </c>
      <c r="D99" s="29" t="str">
        <f>IF(EXACT('Page Titre'!LANGUE_FR_ENG,"Fr"),MatchTrad!A580,MatchTrad!B580)</f>
        <v>42(a)</v>
      </c>
    </row>
    <row r="100" spans="1:4" ht="39.6" outlineLevel="1">
      <c r="A100" s="27">
        <f>NSFR!C205</f>
        <v>2860</v>
      </c>
      <c r="B100" s="35" t="str">
        <f>IF(EXACT('Page Titre'!LANGUE_FR_ENG,"Fr"),MatchTrad!A581,MatchTrad!B581)</f>
        <v>Initial margin posted in the form of cash</v>
      </c>
      <c r="C100" s="126" t="str">
        <f>IF(EXACT('Page Titre'!LANGUE_FR_ENG,"Fr"),MatchTrad!A582,MatchTrad!B582)</f>
        <v>Cash posted as initial margin for derivative contracts taken on an institution's own behalf. This would not include initial margin posted on derivative contracts taken on behalf of a customer, which should be reported in Identifier 2890 below.</v>
      </c>
      <c r="D100" s="29"/>
    </row>
    <row r="101" spans="1:4" ht="39.6" outlineLevel="1">
      <c r="A101" s="27">
        <f>NSFR!C206</f>
        <v>2870</v>
      </c>
      <c r="B101" s="35" t="str">
        <f>IF(EXACT('Page Titre'!LANGUE_FR_ENG,"Fr"),MatchTrad!A583,MatchTrad!B583)</f>
        <v>Initial margin posted in the form of Level 1 securities</v>
      </c>
      <c r="C101" s="126" t="str">
        <f>IF(EXACT('Page Titre'!LANGUE_FR_ENG,"Fr"),MatchTrad!A584,MatchTrad!B584)</f>
        <v>Initial margin posted in the form of Level 1 securities for derivative contracts taken on an institution's own behalf. This would not include initial margin posted on derivative contracts taken on behalf of a customer, which should be reported in Identifier 2890 below.</v>
      </c>
      <c r="D101" s="29"/>
    </row>
    <row r="102" spans="1:4" ht="52.8" outlineLevel="1">
      <c r="A102" s="27">
        <f>NSFR!C207</f>
        <v>2880</v>
      </c>
      <c r="B102" s="35" t="str">
        <f>IF(EXACT('Page Titre'!LANGUE_FR_ENG,"Fr"),MatchTrad!A585,MatchTrad!B585)</f>
        <v>Initial margin posted in the form of all other collateral</v>
      </c>
      <c r="C102" s="126" t="str">
        <f>IF(EXACT('Page Titre'!LANGUE_FR_ENG,"Fr"),MatchTrad!A586,MatchTrad!B586)</f>
        <v>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v>
      </c>
      <c r="D102" s="29"/>
    </row>
    <row r="103" spans="1:4" ht="87" customHeight="1" outlineLevel="1">
      <c r="A103" s="27">
        <f>NSFR!C208</f>
        <v>2890</v>
      </c>
      <c r="B103" s="35" t="str">
        <f>IF(EXACT('Page Titre'!LANGUE_FR_ENG,"Fr"),MatchTrad!A587,MatchTrad!B587)</f>
        <v>Of which, is initial margin posted on behalf of a customer</v>
      </c>
      <c r="C103" s="35" t="str">
        <f>IF(EXACT('Page Titre'!LANGUE_FR_ENG,"Fr"),MatchTrad!A588,MatchTrad!B588)</f>
        <v>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v>
      </c>
      <c r="D103" s="33" t="str">
        <f>IF(EXACT('Page Titre'!LANGUE_FR_ENG,"Fr"),MatchTrad!A589,MatchTrad!B589)</f>
        <v>Footnote from paragraph 42(a)</v>
      </c>
    </row>
    <row r="104" spans="1:4" ht="165.6" customHeight="1" outlineLevel="1">
      <c r="A104" s="27">
        <f>NSFR!C209</f>
        <v>2900</v>
      </c>
      <c r="B104" s="35" t="str">
        <f>IF(EXACT('Page Titre'!LANGUE_FR_ENG,"Fr"),MatchTrad!A590,MatchTrad!B590)</f>
        <v>Initial margin posted on financial institution's own behalf, in the form of any collateral type, according to residual maturity of associated derivative contract(s)</v>
      </c>
      <c r="C104" s="35" t="str">
        <f>IF(EXACT('Page Titre'!LANGUE_FR_ENG,"Fr"),MatchTrad!A591,MatchTrad!B591)</f>
        <v>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v>
      </c>
      <c r="D104" s="29"/>
    </row>
    <row r="105" spans="1:4" ht="39.6" outlineLevel="1">
      <c r="A105" s="27">
        <f>NSFR!C210</f>
        <v>2910</v>
      </c>
      <c r="B105" s="35" t="str">
        <f>IF(EXACT('Page Titre'!LANGUE_FR_ENG,"Fr"),MatchTrad!A592,MatchTrad!B592)</f>
        <v>Cash or other assets provided to contribute to the default fund of a CCP</v>
      </c>
      <c r="C105" s="35" t="str">
        <f>IF(EXACT('Page Titre'!LANGUE_FR_ENG,"Fr"),MatchTrad!A593,MatchTrad!B593)</f>
        <v>Cash or other assets provided to contribute to the default fund of a CCP. Do not include here cash, securities or other assets posted as initial margin for derivative contracts, which should be included in categories above.</v>
      </c>
      <c r="D105" s="29" t="str">
        <f>IF(EXACT('Page Titre'!LANGUE_FR_ENG,"Fr"),MatchTrad!A594,MatchTrad!B594)</f>
        <v>42(a)</v>
      </c>
    </row>
    <row r="106" spans="1:4" ht="66" outlineLevel="1">
      <c r="A106" s="27">
        <f>NSFR!C211</f>
        <v>2920</v>
      </c>
      <c r="B106" s="35" t="str">
        <f>IF(EXACT('Page Titre'!LANGUE_FR_ENG,"Fr"),MatchTrad!A595,MatchTrad!B595)</f>
        <v>Required stable funding associated with initial margin posted and cash or other assets provided to contribute to the default fund of a CCP</v>
      </c>
      <c r="C106" s="126" t="str">
        <f>IF(EXACT('Page Titre'!LANGUE_FR_ENG,"Fr"),MatchTrad!A596,MatchTrad!B596)</f>
        <v xml:space="preserve"> No-entry field.In accordance with paragraph 42(a), required stable funding associated with initial margin posted and cash or other assets provided to contribute to the default fund of a CCP.</v>
      </c>
      <c r="D106" s="29" t="str">
        <f>IF(EXACT('Page Titre'!LANGUE_FR_ENG,"Fr"),MatchTrad!A597,MatchTrad!B597)</f>
        <v>42(a)</v>
      </c>
    </row>
    <row r="107" spans="1:4" ht="26.4" outlineLevel="1">
      <c r="A107" s="27">
        <f>NSFR!C212</f>
        <v>2930</v>
      </c>
      <c r="B107" s="35" t="str">
        <f>IF(EXACT('Page Titre'!LANGUE_FR_ENG,"Fr"),MatchTrad!A598,MatchTrad!B598)</f>
        <v>Items deducted from regulatory capital</v>
      </c>
      <c r="C107" s="126" t="str">
        <f>IF(EXACT('Page Titre'!LANGUE_FR_ENG,"Fr"),MatchTrad!A599,MatchTrad!B599)</f>
        <v>Includes all items deducted from from Basel III regulatory capital.</v>
      </c>
      <c r="D107" s="29" t="str">
        <f>IF(EXACT('Page Titre'!LANGUE_FR_ENG,"Fr"),MatchTrad!A600,MatchTrad!B600)</f>
        <v>43(c)</v>
      </c>
    </row>
    <row r="108" spans="1:4" ht="63.6" customHeight="1" outlineLevel="1">
      <c r="A108" s="27">
        <f>NSFR!C213</f>
        <v>2940</v>
      </c>
      <c r="B108" s="35" t="str">
        <f>IF(EXACT('Page Titre'!LANGUE_FR_ENG,"Fr"),MatchTrad!A601,MatchTrad!B601)</f>
        <v>Trade date receivables</v>
      </c>
      <c r="C108" s="126" t="str">
        <f>IF(EXACT('Page Titre'!LANGUE_FR_ENG,"Fr"),MatchTrad!A602,MatchTrad!B602)</f>
        <v>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v>
      </c>
      <c r="D108" s="29" t="str">
        <f>IF(EXACT('Page Titre'!LANGUE_FR_ENG,"Fr"),MatchTrad!A603,MatchTrad!B603)</f>
        <v>36(d)</v>
      </c>
    </row>
    <row r="109" spans="1:4" ht="247.8" customHeight="1" outlineLevel="1">
      <c r="A109" s="27" t="str">
        <f>IF(EXACT('Page Titre'!LANGUE_FR_ENG,"Fr"),MatchTrad!A604,MatchTrad!B604)</f>
        <v>2950 to 2980</v>
      </c>
      <c r="B109" s="35" t="str">
        <f>IF(EXACT('Page Titre'!LANGUE_FR_ENG,"Fr"),MatchTrad!A605,MatchTrad!B605)</f>
        <v>Interdependent assets; of which:</v>
      </c>
      <c r="C109" s="35" t="str">
        <f>IF(EXACT('Page Titre'!LANGUE_FR_ENG,"Fr"),MatchTrad!A606,MatchTrad!B606)</f>
        <v>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v>
      </c>
      <c r="D109" s="29">
        <v>45</v>
      </c>
    </row>
    <row r="110" spans="1:4" ht="39.6" outlineLevel="1">
      <c r="A110" s="27">
        <f>NSFR!C218</f>
        <v>2990</v>
      </c>
      <c r="B110" s="35" t="str">
        <f>IF(EXACT('Page Titre'!LANGUE_FR_ENG,"Fr"),MatchTrad!A607,MatchTrad!B607)</f>
        <v>All other assets not included in above categories that qualify for 100% treatment</v>
      </c>
      <c r="C110" s="126" t="str">
        <f>IF(EXACT('Page Titre'!LANGUE_FR_ENG,"Fr"),MatchTrad!A608,MatchTrad!B608)</f>
        <v>Include the carrying value of all other assets not included in the above categories. If it cannot be calculated, enter 0 in these cells and inform AMF that it is impossible to calculate this value.</v>
      </c>
      <c r="D110" s="29" t="str">
        <f>IF(EXACT('Page Titre'!LANGUE_FR_ENG,"Fr"),MatchTrad!A609,MatchTrad!B609)</f>
        <v>43(c)</v>
      </c>
    </row>
    <row r="111" spans="1:4" outlineLevel="1">
      <c r="A111" s="217" t="str">
        <f>IF(EXACT('Page Titre'!LANGUE_FR_ENG,"Fr"),MatchTrad!A610,MatchTrad!B610)</f>
        <v>2.2 Off balance sheet items</v>
      </c>
      <c r="B111" s="218"/>
      <c r="C111" s="218"/>
      <c r="D111" s="219"/>
    </row>
    <row r="112" spans="1:4" ht="64.2" customHeight="1">
      <c r="A112" s="38">
        <v>3010</v>
      </c>
      <c r="B112" s="31" t="str">
        <f>IF(EXACT('Page Titre'!LANGUE_FR_ENG,"Fr"),MatchTrad!A611,MatchTrad!B611)</f>
        <v>Irrevocable or conditionally revocable liquidity facilities</v>
      </c>
      <c r="C112" s="31" t="str">
        <f>IF(EXACT('Page Titre'!LANGUE_FR_ENG,"Fr"),MatchTrad!A612,MatchTrad!B612)</f>
        <v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v>
      </c>
      <c r="D112" s="33">
        <v>47</v>
      </c>
    </row>
    <row r="113" spans="1:4" ht="39.6">
      <c r="A113" s="38">
        <v>3020</v>
      </c>
      <c r="B113" s="31" t="str">
        <f>IF(EXACT('Page Titre'!LANGUE_FR_ENG,"Fr"),MatchTrad!A613,MatchTrad!B613)</f>
        <v>Irrevocable or conditionally revocable credit facilities</v>
      </c>
      <c r="C113" s="31" t="str">
        <f>IF(EXACT('Page Titre'!LANGUE_FR_ENG,"Fr"),MatchTrad!A614,MatchTrad!B614)</f>
        <v>Balances of undrawn committed credit facilities extended by the institution that are either irrevocable or conditionally revocable to any clients other than retail and small business customers.</v>
      </c>
      <c r="D113" s="33">
        <v>47</v>
      </c>
    </row>
    <row r="114" spans="1:4" ht="39.6">
      <c r="A114" s="38">
        <v>3030</v>
      </c>
      <c r="B114" s="31" t="str">
        <f>IF(EXACT('Page Titre'!LANGUE_FR_ENG,"Fr"),MatchTrad!A615,MatchTrad!B615)</f>
        <v>Unconditionally revocable credit and liquidity facilities to retail and small business customers</v>
      </c>
      <c r="C114" s="31" t="str">
        <f>IF(EXACT('Page Titre'!LANGUE_FR_ENG,"Fr"),MatchTrad!A616,MatchTrad!B616)</f>
        <v>Balances of undrawn credit or liquidity facilities to retail and small business customers where the bank has the right to unconditionally revoke the undrawn portion of these facilities.</v>
      </c>
      <c r="D114" s="33">
        <v>47</v>
      </c>
    </row>
    <row r="115" spans="1:4" ht="39.6">
      <c r="A115" s="38">
        <v>3040</v>
      </c>
      <c r="B115" s="31" t="str">
        <f>IF(EXACT('Page Titre'!LANGUE_FR_ENG,"Fr"),MatchTrad!A617,MatchTrad!B617)</f>
        <v>Unconditionally revocable credit and liquidity facilities to all other customers</v>
      </c>
      <c r="C115" s="31" t="str">
        <f>IF(EXACT('Page Titre'!LANGUE_FR_ENG,"Fr"),MatchTrad!A618,MatchTrad!B618)</f>
        <v>Balances of undrawn credit or liquidity facilities to clients other than retail and small business customers where the institution has the right to unconditionally revoke the undrawn portion of these facilities.</v>
      </c>
      <c r="D115" s="33">
        <v>47</v>
      </c>
    </row>
    <row r="116" spans="1:4" ht="39.6">
      <c r="A116" s="38">
        <v>3050</v>
      </c>
      <c r="B116" s="31" t="str">
        <f>IF(EXACT('Page Titre'!LANGUE_FR_ENG,"Fr"),MatchTrad!A619,MatchTrad!B619)</f>
        <v>Trade finance-related obligations (including guarantees and letters of credit)</v>
      </c>
      <c r="C116" s="31" t="str">
        <f>IF(EXACT('Page Titre'!LANGUE_FR_ENG,"Fr"),MatchTrad!A620,MatchTrad!B620)</f>
        <v>Balances of trade finance-related obligations (including guarantees and letters of credit)</v>
      </c>
      <c r="D116" s="33">
        <v>47</v>
      </c>
    </row>
    <row r="117" spans="1:4" ht="39.6">
      <c r="A117" s="38">
        <v>3060</v>
      </c>
      <c r="B117" s="31" t="str">
        <f>IF(EXACT('Page Titre'!LANGUE_FR_ENG,"Fr"),MatchTrad!A621,MatchTrad!B621)</f>
        <v>Guarantees and letters of credit unrelated to trade finance obligations</v>
      </c>
      <c r="C117" s="31" t="str">
        <f>IF(EXACT('Page Titre'!LANGUE_FR_ENG,"Fr"),MatchTrad!A622,MatchTrad!B622)</f>
        <v>Balances of guarantees and letters of credit unrelated to trade finance obligations.</v>
      </c>
      <c r="D117" s="33">
        <v>47</v>
      </c>
    </row>
    <row r="118" spans="1:4" ht="26.4">
      <c r="A118" s="38">
        <v>3070</v>
      </c>
      <c r="B118" s="31" t="str">
        <f>IF(EXACT('Page Titre'!LANGUE_FR_ENG,"Fr"),MatchTrad!A623,MatchTrad!B623)</f>
        <v xml:space="preserve">Non-contractual obligations, such as: </v>
      </c>
      <c r="C118" s="31" t="str">
        <f>IF(EXACT('Page Titre'!LANGUE_FR_ENG,"Fr"),MatchTrad!A624,MatchTrad!B624)</f>
        <v>Non-contractual obligations in the following categories</v>
      </c>
      <c r="D118" s="33">
        <v>47</v>
      </c>
    </row>
    <row r="119" spans="1:4" ht="43.2" customHeight="1">
      <c r="A119" s="38">
        <v>3080</v>
      </c>
      <c r="B119" s="31" t="str">
        <f>IF(EXACT('Page Titre'!LANGUE_FR_ENG,"Fr"),MatchTrad!A625,MatchTrad!B625)</f>
        <v>Debt-buy back requests (including related conduits)</v>
      </c>
      <c r="C119" s="31" t="str">
        <f>IF(EXACT('Page Titre'!LANGUE_FR_ENG,"Fr"),MatchTrad!A626,MatchTrad!B626)</f>
        <v>Potential requests for debt repurchases of the bank’s own debt or that of related conduits, securities investment vehicles and other such financing facilities.</v>
      </c>
      <c r="D119" s="33">
        <v>47</v>
      </c>
    </row>
    <row r="120" spans="1:4" ht="48" customHeight="1">
      <c r="A120" s="38">
        <v>3090</v>
      </c>
      <c r="B120" s="31" t="str">
        <f>IF(EXACT('Page Titre'!LANGUE_FR_ENG,"Fr"),MatchTrad!A627,MatchTrad!B627)</f>
        <v>Structured products</v>
      </c>
      <c r="C120" s="31" t="str">
        <f>IF(EXACT('Page Titre'!LANGUE_FR_ENG,"Fr"),MatchTrad!A628,MatchTrad!B628)</f>
        <v>Structured products where customers anticipate ready marketability, such as adjustable rate notes and variable rate demand notes (VRDNs).</v>
      </c>
      <c r="D120" s="33">
        <v>47</v>
      </c>
    </row>
    <row r="121" spans="1:4" ht="33" customHeight="1">
      <c r="A121" s="38">
        <v>3100</v>
      </c>
      <c r="B121" s="31" t="str">
        <f>IF(EXACT('Page Titre'!LANGUE_FR_ENG,"Fr"),MatchTrad!A629,MatchTrad!B629)</f>
        <v>Managed funds</v>
      </c>
      <c r="C121" s="31" t="str">
        <f>IF(EXACT('Page Titre'!LANGUE_FR_ENG,"Fr"),MatchTrad!A630,MatchTrad!B630)</f>
        <v>Managed funds that are marketed with the objective of maintaining a stable value such as money market mutual funds or other types of stable value collective investment fund, etc.</v>
      </c>
      <c r="D121" s="33">
        <v>47</v>
      </c>
    </row>
    <row r="122" spans="1:4" ht="28.8" customHeight="1">
      <c r="A122" s="38">
        <v>3110</v>
      </c>
      <c r="B122" s="31" t="str">
        <f>IF(EXACT('Page Titre'!LANGUE_FR_ENG,"Fr"),MatchTrad!A631,MatchTrad!B631)</f>
        <v>Other non-contractual obligations</v>
      </c>
      <c r="C122" s="31" t="str">
        <f>IF(EXACT('Page Titre'!LANGUE_FR_ENG,"Fr"),MatchTrad!A632,MatchTrad!B632)</f>
        <v xml:space="preserve">All other off balance-sheet obligations not reported in identifiers 3010 to 3100 above. </v>
      </c>
      <c r="D122" s="33">
        <v>47</v>
      </c>
    </row>
  </sheetData>
  <sheetProtection algorithmName="SHA-512" hashValue="eCkrBm3OGfo/SsTOeEoVTIwcUM9cp8rBMY/RteEDOF8qXWTcyRd3p/DBgyr4Mahf5V7QlG3ewZ34ltPX/rkOOA==" saltValue="ni11yhmZ5S3ToyB+56/dHg==" spinCount="100000" sheet="1" objects="1" scenarios="1" formatColumns="0" formatRows="0"/>
  <mergeCells count="13">
    <mergeCell ref="A111:D111"/>
    <mergeCell ref="A1:D1"/>
    <mergeCell ref="A63:D63"/>
    <mergeCell ref="A64:D64"/>
    <mergeCell ref="A65:D65"/>
    <mergeCell ref="A6:D6"/>
    <mergeCell ref="A7:D7"/>
    <mergeCell ref="A8:D8"/>
    <mergeCell ref="A9:D9"/>
    <mergeCell ref="A2:D2"/>
    <mergeCell ref="A3:D3"/>
    <mergeCell ref="A4:D4"/>
    <mergeCell ref="A5:D5"/>
  </mergeCells>
  <pageMargins left="0.7" right="0.7" top="0.75" bottom="0.75" header="0.3" footer="0.3"/>
  <pageSetup scale="64"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F869-567B-4CA1-82EE-9FA6A755FE68}">
  <sheetPr codeName="SO1"/>
  <dimension ref="A1"/>
  <sheetViews>
    <sheetView workbookViewId="0">
      <selection activeCell="J25" sqref="J25"/>
    </sheetView>
  </sheetViews>
  <sheetFormatPr baseColWidth="10" defaultColWidth="11.42578125" defaultRowHeight="10.199999999999999"/>
  <cols>
    <col min="1" max="16384" width="11.42578125" style="56"/>
  </cols>
  <sheetData/>
  <sheetProtection formatColumns="0" formatRows="0"/>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BA2F-B834-4F08-AEE8-0D5CE3C7BCC2}">
  <sheetPr codeName="SO2"/>
  <dimension ref="A1"/>
  <sheetViews>
    <sheetView workbookViewId="0">
      <selection activeCell="G14" sqref="G14"/>
    </sheetView>
  </sheetViews>
  <sheetFormatPr baseColWidth="10" defaultColWidth="11.42578125" defaultRowHeight="10.199999999999999"/>
  <cols>
    <col min="1" max="16384" width="11.42578125" style="56"/>
  </cols>
  <sheetData/>
  <sheetProtection formatColumns="0" formatRows="0"/>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2555-DEB2-44BF-9ECD-0DA1913D31F3}">
  <sheetPr codeName="MatchTrad"/>
  <dimension ref="A1:F657"/>
  <sheetViews>
    <sheetView zoomScale="85" zoomScaleNormal="85" workbookViewId="0">
      <selection activeCell="F8" sqref="F8"/>
    </sheetView>
  </sheetViews>
  <sheetFormatPr baseColWidth="10" defaultColWidth="218.7109375" defaultRowHeight="13.2"/>
  <cols>
    <col min="1" max="2" width="44.85546875" style="131" customWidth="1"/>
    <col min="3" max="3" width="33.85546875" style="131" bestFit="1" customWidth="1"/>
    <col min="4" max="4" width="44.85546875" style="131" customWidth="1"/>
    <col min="5" max="5" width="26.42578125" style="131" bestFit="1" customWidth="1"/>
    <col min="6" max="6" width="25.140625" style="131" bestFit="1" customWidth="1"/>
    <col min="7" max="16384" width="218.7109375" style="131"/>
  </cols>
  <sheetData>
    <row r="1" spans="1:6">
      <c r="A1" s="132" t="s">
        <v>367</v>
      </c>
      <c r="B1" s="132" t="s">
        <v>368</v>
      </c>
      <c r="C1" s="137" t="s">
        <v>770</v>
      </c>
      <c r="D1" s="137" t="s">
        <v>771</v>
      </c>
      <c r="E1" s="137" t="s">
        <v>1389</v>
      </c>
      <c r="F1" s="137" t="s">
        <v>1390</v>
      </c>
    </row>
    <row r="2" spans="1:6">
      <c r="A2" s="132" t="s">
        <v>705</v>
      </c>
      <c r="B2" s="132" t="s">
        <v>735</v>
      </c>
      <c r="C2" s="131" t="s">
        <v>772</v>
      </c>
      <c r="D2" s="131" t="str">
        <f>'Page Titre'!A35</f>
        <v>Reporting</v>
      </c>
      <c r="E2" s="131" t="b">
        <f t="shared" ref="E2:E65" si="0">A2=D2</f>
        <v>0</v>
      </c>
      <c r="F2" s="131" t="b">
        <f t="shared" ref="F2:F65" si="1">B2=D2</f>
        <v>1</v>
      </c>
    </row>
    <row r="3" spans="1:6" ht="26.4">
      <c r="A3" s="132" t="s">
        <v>747</v>
      </c>
      <c r="B3" s="132" t="s">
        <v>681</v>
      </c>
      <c r="C3" s="131" t="s">
        <v>773</v>
      </c>
      <c r="D3" s="131" t="str">
        <f>'Page Titre'!A39</f>
        <v>Net Stable Funding Ratio (NSFR)</v>
      </c>
      <c r="E3" s="131" t="b">
        <f t="shared" si="0"/>
        <v>0</v>
      </c>
      <c r="F3" s="131" t="b">
        <f t="shared" si="1"/>
        <v>1</v>
      </c>
    </row>
    <row r="4" spans="1:6">
      <c r="A4" s="131" t="s">
        <v>14</v>
      </c>
      <c r="B4" s="131" t="s">
        <v>371</v>
      </c>
      <c r="C4" s="131" t="s">
        <v>774</v>
      </c>
      <c r="D4" s="133" t="str">
        <f>NSFR!A2</f>
        <v>NSFR Requirements</v>
      </c>
      <c r="E4" s="131" t="b">
        <f t="shared" si="0"/>
        <v>0</v>
      </c>
      <c r="F4" s="131" t="b">
        <f t="shared" si="1"/>
        <v>1</v>
      </c>
    </row>
    <row r="5" spans="1:6">
      <c r="A5" s="131" t="s">
        <v>707</v>
      </c>
      <c r="B5" s="131" t="s">
        <v>370</v>
      </c>
      <c r="C5" s="131" t="s">
        <v>775</v>
      </c>
      <c r="D5" s="131" t="str">
        <f>NSFR!A3</f>
        <v>(In thousands of Canadian dollars)</v>
      </c>
      <c r="E5" s="131" t="b">
        <f t="shared" si="0"/>
        <v>0</v>
      </c>
      <c r="F5" s="131" t="b">
        <f t="shared" si="1"/>
        <v>1</v>
      </c>
    </row>
    <row r="6" spans="1:6">
      <c r="A6" s="131" t="s">
        <v>748</v>
      </c>
      <c r="B6" s="131" t="s">
        <v>749</v>
      </c>
      <c r="C6" s="131" t="s">
        <v>776</v>
      </c>
      <c r="D6" s="131" t="str">
        <f>NSFR!B4</f>
        <v>Reporting date (yyyy-mm-dd)</v>
      </c>
      <c r="E6" s="131" t="b">
        <f t="shared" si="0"/>
        <v>0</v>
      </c>
      <c r="F6" s="131" t="b">
        <f t="shared" si="1"/>
        <v>1</v>
      </c>
    </row>
    <row r="7" spans="1:6">
      <c r="A7" s="131" t="s">
        <v>15</v>
      </c>
      <c r="B7" s="131" t="s">
        <v>230</v>
      </c>
      <c r="C7" s="131" t="s">
        <v>777</v>
      </c>
      <c r="D7" s="131" t="str">
        <f>NSFR!M4</f>
        <v>Legend</v>
      </c>
      <c r="E7" s="131" t="b">
        <f t="shared" si="0"/>
        <v>0</v>
      </c>
      <c r="F7" s="131" t="b">
        <f t="shared" si="1"/>
        <v>1</v>
      </c>
    </row>
    <row r="8" spans="1:6">
      <c r="A8" s="131" t="s">
        <v>16</v>
      </c>
      <c r="B8" s="131" t="s">
        <v>231</v>
      </c>
      <c r="C8" s="131" t="s">
        <v>778</v>
      </c>
      <c r="D8" s="131" t="str">
        <f>NSFR!M5</f>
        <v>Blank</v>
      </c>
      <c r="E8" s="131" t="b">
        <f t="shared" si="0"/>
        <v>0</v>
      </c>
      <c r="F8" s="131" t="b">
        <f t="shared" si="1"/>
        <v>1</v>
      </c>
    </row>
    <row r="9" spans="1:6">
      <c r="A9" s="131" t="s">
        <v>17</v>
      </c>
      <c r="B9" s="131" t="s">
        <v>232</v>
      </c>
      <c r="C9" s="131" t="s">
        <v>779</v>
      </c>
      <c r="D9" s="131" t="str">
        <f>NSFR!N5</f>
        <v>Formula</v>
      </c>
      <c r="E9" s="131" t="b">
        <f t="shared" si="0"/>
        <v>0</v>
      </c>
      <c r="F9" s="131" t="b">
        <f t="shared" si="1"/>
        <v>1</v>
      </c>
    </row>
    <row r="10" spans="1:6" ht="26.4">
      <c r="A10" s="131" t="s">
        <v>18</v>
      </c>
      <c r="B10" s="131" t="s">
        <v>233</v>
      </c>
      <c r="C10" s="131" t="s">
        <v>780</v>
      </c>
      <c r="D10" s="131" t="str">
        <f>NSFR!O5</f>
        <v>Entry
field</v>
      </c>
      <c r="E10" s="131" t="b">
        <f t="shared" si="0"/>
        <v>0</v>
      </c>
      <c r="F10" s="131" t="b">
        <f t="shared" si="1"/>
        <v>1</v>
      </c>
    </row>
    <row r="11" spans="1:6" ht="26.4">
      <c r="A11" s="131" t="s">
        <v>0</v>
      </c>
      <c r="B11" s="131" t="s">
        <v>234</v>
      </c>
      <c r="C11" s="131" t="s">
        <v>781</v>
      </c>
      <c r="D11" s="131" t="str">
        <f>NSFR!P5</f>
        <v>Deferral
field</v>
      </c>
      <c r="E11" s="131" t="b">
        <f t="shared" si="0"/>
        <v>0</v>
      </c>
      <c r="F11" s="131" t="b">
        <f t="shared" si="1"/>
        <v>1</v>
      </c>
    </row>
    <row r="12" spans="1:6" ht="39.6">
      <c r="A12" s="131" t="s">
        <v>126</v>
      </c>
      <c r="B12" s="131" t="s">
        <v>372</v>
      </c>
      <c r="C12" s="131" t="s">
        <v>782</v>
      </c>
      <c r="D12" s="131" t="str">
        <f>NSFR!A7</f>
        <v>Section 1 - Available stable funding (ASF) 
1.1 Available stable funding (ASF)</v>
      </c>
      <c r="E12" s="131" t="b">
        <f t="shared" si="0"/>
        <v>0</v>
      </c>
      <c r="F12" s="131" t="b">
        <f t="shared" si="1"/>
        <v>1</v>
      </c>
    </row>
    <row r="13" spans="1:6">
      <c r="A13" s="131" t="s">
        <v>19</v>
      </c>
      <c r="B13" s="131" t="s">
        <v>235</v>
      </c>
      <c r="C13" s="131" t="s">
        <v>783</v>
      </c>
      <c r="D13" s="131" t="str">
        <f>NSFR!D7</f>
        <v>Amount</v>
      </c>
      <c r="E13" s="131" t="b">
        <f t="shared" si="0"/>
        <v>0</v>
      </c>
      <c r="F13" s="131" t="b">
        <f t="shared" si="1"/>
        <v>1</v>
      </c>
    </row>
    <row r="14" spans="1:6">
      <c r="A14" s="131" t="s">
        <v>20</v>
      </c>
      <c r="B14" s="131" t="s">
        <v>373</v>
      </c>
      <c r="C14" s="131" t="s">
        <v>784</v>
      </c>
      <c r="D14" s="131" t="str">
        <f>NSFR!H7</f>
        <v>ASF factor</v>
      </c>
      <c r="E14" s="131" t="b">
        <f t="shared" si="0"/>
        <v>0</v>
      </c>
      <c r="F14" s="131" t="b">
        <f t="shared" si="1"/>
        <v>1</v>
      </c>
    </row>
    <row r="15" spans="1:6">
      <c r="A15" s="131" t="s">
        <v>21</v>
      </c>
      <c r="B15" s="131" t="s">
        <v>374</v>
      </c>
      <c r="C15" s="131" t="s">
        <v>785</v>
      </c>
      <c r="D15" s="131" t="str">
        <f>NSFR!L7</f>
        <v>Calculated ASF</v>
      </c>
      <c r="E15" s="131" t="b">
        <f t="shared" si="0"/>
        <v>0</v>
      </c>
      <c r="F15" s="131" t="b">
        <f t="shared" si="1"/>
        <v>1</v>
      </c>
    </row>
    <row r="16" spans="1:6">
      <c r="A16" s="131" t="s">
        <v>22</v>
      </c>
      <c r="B16" s="131" t="s">
        <v>375</v>
      </c>
      <c r="C16" s="131" t="s">
        <v>786</v>
      </c>
      <c r="D16" s="131" t="str">
        <f>NSFR!D8</f>
        <v>Non-maturity</v>
      </c>
      <c r="E16" s="131" t="b">
        <f t="shared" si="0"/>
        <v>0</v>
      </c>
      <c r="F16" s="131" t="b">
        <f t="shared" si="1"/>
        <v>1</v>
      </c>
    </row>
    <row r="17" spans="1:6">
      <c r="A17" s="131" t="s">
        <v>23</v>
      </c>
      <c r="B17" s="131" t="s">
        <v>236</v>
      </c>
      <c r="C17" s="131" t="s">
        <v>787</v>
      </c>
      <c r="D17" s="131" t="str">
        <f>NSFR!E8</f>
        <v>&lt; 6 months</v>
      </c>
      <c r="E17" s="131" t="b">
        <f t="shared" si="0"/>
        <v>0</v>
      </c>
      <c r="F17" s="131" t="b">
        <f t="shared" si="1"/>
        <v>1</v>
      </c>
    </row>
    <row r="18" spans="1:6">
      <c r="A18" s="130" t="s">
        <v>474</v>
      </c>
      <c r="B18" s="130" t="s">
        <v>475</v>
      </c>
      <c r="C18" s="131" t="s">
        <v>788</v>
      </c>
      <c r="D18" s="131" t="str">
        <f>NSFR!F8</f>
        <v>&gt;= 6 months and &lt; 1 year</v>
      </c>
      <c r="E18" s="131" t="b">
        <f t="shared" si="0"/>
        <v>0</v>
      </c>
      <c r="F18" s="131" t="b">
        <f t="shared" si="1"/>
        <v>1</v>
      </c>
    </row>
    <row r="19" spans="1:6">
      <c r="A19" s="131" t="s">
        <v>476</v>
      </c>
      <c r="B19" s="131" t="s">
        <v>477</v>
      </c>
      <c r="C19" s="131" t="s">
        <v>789</v>
      </c>
      <c r="D19" s="131" t="str">
        <f>NSFR!G8</f>
        <v>&gt;= 1 year</v>
      </c>
      <c r="E19" s="131" t="b">
        <f t="shared" si="0"/>
        <v>0</v>
      </c>
      <c r="F19" s="131" t="b">
        <f t="shared" si="1"/>
        <v>1</v>
      </c>
    </row>
    <row r="20" spans="1:6">
      <c r="A20" s="131" t="s">
        <v>22</v>
      </c>
      <c r="B20" s="131" t="s">
        <v>375</v>
      </c>
      <c r="C20" s="131" t="s">
        <v>786</v>
      </c>
      <c r="D20" s="131" t="str">
        <f>NSFR!D8</f>
        <v>Non-maturity</v>
      </c>
      <c r="E20" s="131" t="b">
        <f t="shared" si="0"/>
        <v>0</v>
      </c>
      <c r="F20" s="131" t="b">
        <f t="shared" si="1"/>
        <v>1</v>
      </c>
    </row>
    <row r="21" spans="1:6">
      <c r="A21" s="131" t="s">
        <v>23</v>
      </c>
      <c r="B21" s="131" t="s">
        <v>236</v>
      </c>
      <c r="C21" s="131" t="s">
        <v>790</v>
      </c>
      <c r="D21" s="131" t="str">
        <f>NSFR!I8</f>
        <v>&lt; 6 months</v>
      </c>
      <c r="E21" s="131" t="b">
        <f t="shared" si="0"/>
        <v>0</v>
      </c>
      <c r="F21" s="131" t="b">
        <f t="shared" si="1"/>
        <v>1</v>
      </c>
    </row>
    <row r="22" spans="1:6">
      <c r="A22" s="130" t="s">
        <v>474</v>
      </c>
      <c r="B22" s="130" t="s">
        <v>478</v>
      </c>
      <c r="C22" s="131" t="s">
        <v>791</v>
      </c>
      <c r="D22" s="131" t="str">
        <f>NSFR!J8</f>
        <v>&gt;=  6 months and &lt; 1 year</v>
      </c>
      <c r="E22" s="131" t="b">
        <f t="shared" si="0"/>
        <v>0</v>
      </c>
      <c r="F22" s="131" t="b">
        <f t="shared" si="1"/>
        <v>1</v>
      </c>
    </row>
    <row r="23" spans="1:6">
      <c r="A23" s="131" t="s">
        <v>476</v>
      </c>
      <c r="B23" s="131" t="s">
        <v>479</v>
      </c>
      <c r="C23" s="131" t="s">
        <v>792</v>
      </c>
      <c r="D23" s="131" t="str">
        <f>NSFR!K8</f>
        <v>&gt;=  1 year</v>
      </c>
      <c r="E23" s="131" t="b">
        <f t="shared" si="0"/>
        <v>0</v>
      </c>
      <c r="F23" s="131" t="b">
        <f t="shared" si="1"/>
        <v>1</v>
      </c>
    </row>
    <row r="24" spans="1:6">
      <c r="A24" s="131" t="s">
        <v>22</v>
      </c>
      <c r="B24" s="131" t="s">
        <v>375</v>
      </c>
      <c r="C24" s="131" t="s">
        <v>786</v>
      </c>
      <c r="D24" s="131" t="str">
        <f>NSFR!D8</f>
        <v>Non-maturity</v>
      </c>
      <c r="E24" s="131" t="b">
        <f t="shared" si="0"/>
        <v>0</v>
      </c>
      <c r="F24" s="131" t="b">
        <f t="shared" si="1"/>
        <v>1</v>
      </c>
    </row>
    <row r="25" spans="1:6">
      <c r="A25" s="131" t="s">
        <v>23</v>
      </c>
      <c r="B25" s="131" t="s">
        <v>236</v>
      </c>
      <c r="C25" s="131" t="s">
        <v>793</v>
      </c>
      <c r="D25" s="131" t="str">
        <f>NSFR!M8</f>
        <v>&lt; 6 months</v>
      </c>
      <c r="E25" s="131" t="b">
        <f t="shared" si="0"/>
        <v>0</v>
      </c>
      <c r="F25" s="131" t="b">
        <f t="shared" si="1"/>
        <v>1</v>
      </c>
    </row>
    <row r="26" spans="1:6">
      <c r="A26" s="130" t="s">
        <v>544</v>
      </c>
      <c r="B26" s="130" t="s">
        <v>545</v>
      </c>
      <c r="C26" s="131" t="s">
        <v>794</v>
      </c>
      <c r="D26" s="131" t="str">
        <f>NSFR!N8</f>
        <v>≥ 6 months and &lt; 1 year</v>
      </c>
      <c r="E26" s="131" t="b">
        <f t="shared" si="0"/>
        <v>0</v>
      </c>
      <c r="F26" s="131" t="b">
        <f t="shared" si="1"/>
        <v>1</v>
      </c>
    </row>
    <row r="27" spans="1:6">
      <c r="A27" s="131" t="s">
        <v>476</v>
      </c>
      <c r="B27" s="131" t="s">
        <v>479</v>
      </c>
      <c r="C27" s="131" t="s">
        <v>795</v>
      </c>
      <c r="D27" s="131" t="str">
        <f>NSFR!O8</f>
        <v>&gt;=  1 year</v>
      </c>
      <c r="E27" s="131" t="b">
        <f t="shared" si="0"/>
        <v>0</v>
      </c>
      <c r="F27" s="131" t="b">
        <f t="shared" si="1"/>
        <v>1</v>
      </c>
    </row>
    <row r="28" spans="1:6">
      <c r="A28" s="131" t="s">
        <v>5</v>
      </c>
      <c r="B28" s="131" t="s">
        <v>5</v>
      </c>
      <c r="C28" s="131" t="s">
        <v>796</v>
      </c>
      <c r="D28" s="131" t="str">
        <f>NSFR!P8</f>
        <v>Total ASF</v>
      </c>
      <c r="E28" s="131" t="b">
        <f t="shared" si="0"/>
        <v>1</v>
      </c>
      <c r="F28" s="131" t="b">
        <f t="shared" si="1"/>
        <v>1</v>
      </c>
    </row>
    <row r="29" spans="1:6" ht="79.2">
      <c r="A29" s="131" t="s">
        <v>24</v>
      </c>
      <c r="B29" s="131" t="s">
        <v>369</v>
      </c>
      <c r="C29" s="131" t="s">
        <v>797</v>
      </c>
      <c r="D29" s="131" t="str">
        <f>NSFR!B10</f>
        <v>Tier 1 and Tier 2 capital (Basel III 2022), before the application of capital deductions and excluding the proportion of Tier 2 instruments with residual maturity of less than one year</v>
      </c>
      <c r="E29" s="131" t="b">
        <f t="shared" si="0"/>
        <v>0</v>
      </c>
      <c r="F29" s="131" t="b">
        <f t="shared" si="1"/>
        <v>1</v>
      </c>
    </row>
    <row r="30" spans="1:6" ht="39.6">
      <c r="A30" s="131" t="s">
        <v>25</v>
      </c>
      <c r="B30" s="131" t="s">
        <v>237</v>
      </c>
      <c r="C30" s="131" t="s">
        <v>798</v>
      </c>
      <c r="D30" s="131" t="str">
        <f>NSFR!B11</f>
        <v>Capital instruments not included above with an effective residual maturity of one year or more</v>
      </c>
      <c r="E30" s="131" t="b">
        <f t="shared" si="0"/>
        <v>0</v>
      </c>
      <c r="F30" s="131" t="b">
        <f t="shared" si="1"/>
        <v>1</v>
      </c>
    </row>
    <row r="31" spans="1:6" ht="39.6">
      <c r="A31" s="131" t="s">
        <v>26</v>
      </c>
      <c r="B31" s="131" t="s">
        <v>380</v>
      </c>
      <c r="C31" s="131" t="s">
        <v>799</v>
      </c>
      <c r="D31" s="131" t="str">
        <f>NSFR!B12</f>
        <v>"Stable" (as defined in the LCR) demand and/or term deposits from retail and small business customers</v>
      </c>
      <c r="E31" s="131" t="b">
        <f t="shared" si="0"/>
        <v>0</v>
      </c>
      <c r="F31" s="131" t="b">
        <f t="shared" si="1"/>
        <v>1</v>
      </c>
    </row>
    <row r="32" spans="1:6" ht="52.8">
      <c r="A32" s="131" t="s">
        <v>27</v>
      </c>
      <c r="B32" s="131" t="s">
        <v>381</v>
      </c>
      <c r="C32" s="131" t="s">
        <v>800</v>
      </c>
      <c r="D32" s="131" t="str">
        <f>NSFR!B13</f>
        <v>"Less stable" (as defined in the LCR) demand and/or term deposits from retail and small business customers; of which:</v>
      </c>
      <c r="E32" s="131" t="b">
        <f t="shared" si="0"/>
        <v>0</v>
      </c>
      <c r="F32" s="131" t="b">
        <f t="shared" si="1"/>
        <v>1</v>
      </c>
    </row>
    <row r="33" spans="1:6" ht="39.6">
      <c r="A33" s="131" t="s">
        <v>506</v>
      </c>
      <c r="B33" s="131" t="s">
        <v>238</v>
      </c>
      <c r="C33" s="131" t="s">
        <v>801</v>
      </c>
      <c r="D33" s="131" t="str">
        <f>NSFR!B14</f>
        <v>Insured - no established relationship, account not transactional</v>
      </c>
      <c r="E33" s="131" t="b">
        <f t="shared" si="0"/>
        <v>0</v>
      </c>
      <c r="F33" s="131" t="b">
        <f t="shared" si="1"/>
        <v>1</v>
      </c>
    </row>
    <row r="34" spans="1:6" ht="39.6">
      <c r="A34" s="131" t="s">
        <v>28</v>
      </c>
      <c r="B34" s="131" t="s">
        <v>239</v>
      </c>
      <c r="C34" s="131" t="s">
        <v>802</v>
      </c>
      <c r="D34" s="131" t="str">
        <f>NSFR!B15</f>
        <v>Insured - deposits received from funds or trusts controlled by retail customer</v>
      </c>
      <c r="E34" s="131" t="b">
        <f t="shared" si="0"/>
        <v>0</v>
      </c>
      <c r="F34" s="131" t="b">
        <f t="shared" si="1"/>
        <v>1</v>
      </c>
    </row>
    <row r="35" spans="1:6" ht="26.4">
      <c r="A35" s="131" t="s">
        <v>29</v>
      </c>
      <c r="B35" s="131" t="s">
        <v>240</v>
      </c>
      <c r="C35" s="131" t="s">
        <v>803</v>
      </c>
      <c r="D35" s="131" t="str">
        <f>NSFR!B16</f>
        <v>Deposits sourced in home jurisdiction but denominated in foreign currency</v>
      </c>
      <c r="E35" s="131" t="b">
        <f t="shared" si="0"/>
        <v>0</v>
      </c>
      <c r="F35" s="131" t="b">
        <f t="shared" si="1"/>
        <v>1</v>
      </c>
    </row>
    <row r="36" spans="1:6">
      <c r="A36" s="131" t="s">
        <v>30</v>
      </c>
      <c r="B36" s="131" t="s">
        <v>241</v>
      </c>
      <c r="C36" s="131" t="s">
        <v>804</v>
      </c>
      <c r="D36" s="131" t="str">
        <f>NSFR!B17</f>
        <v>Uninsured deposits</v>
      </c>
      <c r="E36" s="131" t="b">
        <f t="shared" si="0"/>
        <v>0</v>
      </c>
      <c r="F36" s="131" t="b">
        <f t="shared" si="1"/>
        <v>1</v>
      </c>
    </row>
    <row r="37" spans="1:6" ht="52.8">
      <c r="A37" s="131" t="s">
        <v>505</v>
      </c>
      <c r="B37" s="131" t="s">
        <v>242</v>
      </c>
      <c r="C37" s="131" t="s">
        <v>805</v>
      </c>
      <c r="D37" s="131" t="str">
        <f>NSFR!B18</f>
        <v>Rate sensitive deposits directly managed by the client - established relationship or deposit in a transactional account</v>
      </c>
      <c r="E37" s="131" t="b">
        <f t="shared" si="0"/>
        <v>0</v>
      </c>
      <c r="F37" s="131" t="b">
        <f t="shared" si="1"/>
        <v>1</v>
      </c>
    </row>
    <row r="38" spans="1:6" ht="52.8">
      <c r="A38" s="131" t="s">
        <v>507</v>
      </c>
      <c r="B38" s="131" t="s">
        <v>243</v>
      </c>
      <c r="C38" s="131" t="s">
        <v>806</v>
      </c>
      <c r="D38" s="131" t="str">
        <f>NSFR!B19</f>
        <v>Rate sensitive deposits directly managed by the client - no established relationship and not in a transactional account</v>
      </c>
      <c r="E38" s="131" t="b">
        <f t="shared" si="0"/>
        <v>0</v>
      </c>
      <c r="F38" s="131" t="b">
        <f t="shared" si="1"/>
        <v>1</v>
      </c>
    </row>
    <row r="39" spans="1:6" ht="52.8">
      <c r="A39" s="131" t="s">
        <v>31</v>
      </c>
      <c r="B39" s="131" t="s">
        <v>244</v>
      </c>
      <c r="C39" s="131" t="s">
        <v>807</v>
      </c>
      <c r="D39" s="131" t="str">
        <f>NSFR!B20</f>
        <v>Term deposits managed by an unaffiliated third-party - cashable or maturing in the next 30 days</v>
      </c>
      <c r="E39" s="131" t="b">
        <f t="shared" si="0"/>
        <v>0</v>
      </c>
      <c r="F39" s="131" t="b">
        <f t="shared" si="1"/>
        <v>1</v>
      </c>
    </row>
    <row r="40" spans="1:6" ht="26.4">
      <c r="A40" s="131" t="s">
        <v>32</v>
      </c>
      <c r="B40" s="131" t="s">
        <v>245</v>
      </c>
      <c r="C40" s="131" t="s">
        <v>808</v>
      </c>
      <c r="D40" s="131" t="str">
        <f>NSFR!B21</f>
        <v>Demand deposits managed by unaffiliated third-party</v>
      </c>
      <c r="E40" s="131" t="b">
        <f t="shared" si="0"/>
        <v>0</v>
      </c>
      <c r="F40" s="131" t="b">
        <f t="shared" si="1"/>
        <v>1</v>
      </c>
    </row>
    <row r="41" spans="1:6" ht="26.4">
      <c r="A41" s="131" t="s">
        <v>33</v>
      </c>
      <c r="B41" s="131" t="s">
        <v>246</v>
      </c>
      <c r="C41" s="131" t="s">
        <v>809</v>
      </c>
      <c r="D41" s="131" t="str">
        <f>NSFR!B22</f>
        <v>Deposits subject to host jurisdiction requirements</v>
      </c>
      <c r="E41" s="131" t="b">
        <f t="shared" si="0"/>
        <v>0</v>
      </c>
      <c r="F41" s="131" t="b">
        <f t="shared" si="1"/>
        <v>1</v>
      </c>
    </row>
    <row r="42" spans="1:6" ht="26.4">
      <c r="A42" s="131" t="s">
        <v>34</v>
      </c>
      <c r="B42" s="131" t="s">
        <v>247</v>
      </c>
      <c r="C42" s="131" t="s">
        <v>810</v>
      </c>
      <c r="D42" s="131" t="str">
        <f>NSFR!B23</f>
        <v>Unsecured funding from non-financial corporates</v>
      </c>
      <c r="E42" s="131" t="b">
        <f t="shared" si="0"/>
        <v>0</v>
      </c>
      <c r="F42" s="131" t="b">
        <f t="shared" si="1"/>
        <v>1</v>
      </c>
    </row>
    <row r="43" spans="1:6" ht="26.4">
      <c r="A43" s="131" t="s">
        <v>35</v>
      </c>
      <c r="B43" s="131" t="s">
        <v>383</v>
      </c>
      <c r="C43" s="131" t="s">
        <v>811</v>
      </c>
      <c r="D43" s="131" t="str">
        <f>NSFR!B24</f>
        <v>Of which is an operational deposit (as defined in the LCR)</v>
      </c>
      <c r="E43" s="131" t="b">
        <f t="shared" si="0"/>
        <v>0</v>
      </c>
      <c r="F43" s="131" t="b">
        <f t="shared" si="1"/>
        <v>1</v>
      </c>
    </row>
    <row r="44" spans="1:6" ht="26.4">
      <c r="A44" s="131" t="s">
        <v>36</v>
      </c>
      <c r="B44" s="131" t="s">
        <v>382</v>
      </c>
      <c r="C44" s="131" t="s">
        <v>812</v>
      </c>
      <c r="D44" s="131" t="str">
        <f>NSFR!B25</f>
        <v>Of which is a non-operational deposit (as defined in the LCR)</v>
      </c>
      <c r="E44" s="131" t="b">
        <f t="shared" si="0"/>
        <v>0</v>
      </c>
      <c r="F44" s="131" t="b">
        <f t="shared" si="1"/>
        <v>1</v>
      </c>
    </row>
    <row r="45" spans="1:6" ht="26.4">
      <c r="A45" s="131" t="s">
        <v>37</v>
      </c>
      <c r="B45" s="131" t="s">
        <v>248</v>
      </c>
      <c r="C45" s="131" t="s">
        <v>813</v>
      </c>
      <c r="D45" s="131" t="str">
        <f>NSFR!B26</f>
        <v>Of which is non-deposit unsecured funding</v>
      </c>
      <c r="E45" s="131" t="b">
        <f t="shared" si="0"/>
        <v>0</v>
      </c>
      <c r="F45" s="131" t="b">
        <f t="shared" si="1"/>
        <v>1</v>
      </c>
    </row>
    <row r="46" spans="1:6" ht="26.4">
      <c r="A46" s="131" t="s">
        <v>38</v>
      </c>
      <c r="B46" s="131" t="s">
        <v>249</v>
      </c>
      <c r="C46" s="131" t="s">
        <v>814</v>
      </c>
      <c r="D46" s="131" t="str">
        <f>NSFR!B27</f>
        <v>Unsecured funding from central banks</v>
      </c>
      <c r="E46" s="131" t="b">
        <f t="shared" si="0"/>
        <v>0</v>
      </c>
      <c r="F46" s="131" t="b">
        <f t="shared" si="1"/>
        <v>1</v>
      </c>
    </row>
    <row r="47" spans="1:6" ht="26.4">
      <c r="A47" s="131" t="s">
        <v>35</v>
      </c>
      <c r="B47" s="131" t="s">
        <v>383</v>
      </c>
      <c r="C47" s="131" t="s">
        <v>815</v>
      </c>
      <c r="D47" s="131" t="str">
        <f>NSFR!B28</f>
        <v>Of which is an operational deposit (as defined in the LCR)</v>
      </c>
      <c r="E47" s="131" t="b">
        <f t="shared" si="0"/>
        <v>0</v>
      </c>
      <c r="F47" s="131" t="b">
        <f t="shared" si="1"/>
        <v>1</v>
      </c>
    </row>
    <row r="48" spans="1:6" ht="26.4">
      <c r="A48" s="131" t="s">
        <v>36</v>
      </c>
      <c r="B48" s="131" t="s">
        <v>382</v>
      </c>
      <c r="C48" s="131" t="s">
        <v>816</v>
      </c>
      <c r="D48" s="131" t="str">
        <f>NSFR!B29</f>
        <v>Of which is a non-operational deposit (as defined in the LCR)</v>
      </c>
      <c r="E48" s="131" t="b">
        <f t="shared" si="0"/>
        <v>0</v>
      </c>
      <c r="F48" s="131" t="b">
        <f t="shared" si="1"/>
        <v>1</v>
      </c>
    </row>
    <row r="49" spans="1:6" ht="26.4">
      <c r="A49" s="131" t="s">
        <v>37</v>
      </c>
      <c r="B49" s="131" t="s">
        <v>248</v>
      </c>
      <c r="C49" s="131" t="s">
        <v>817</v>
      </c>
      <c r="D49" s="131" t="str">
        <f>NSFR!B30</f>
        <v>Of which is non-deposit unsecured funding</v>
      </c>
      <c r="E49" s="131" t="b">
        <f t="shared" si="0"/>
        <v>0</v>
      </c>
      <c r="F49" s="131" t="b">
        <f t="shared" si="1"/>
        <v>1</v>
      </c>
    </row>
    <row r="50" spans="1:6" ht="26.4">
      <c r="A50" s="131" t="s">
        <v>39</v>
      </c>
      <c r="B50" s="131" t="s">
        <v>384</v>
      </c>
      <c r="C50" s="131" t="s">
        <v>818</v>
      </c>
      <c r="D50" s="131" t="str">
        <f>NSFR!B31</f>
        <v>Unsecured funding from sovereigns/PSEs/MDBs/NDBs</v>
      </c>
      <c r="E50" s="131" t="b">
        <f t="shared" si="0"/>
        <v>0</v>
      </c>
      <c r="F50" s="131" t="b">
        <f t="shared" si="1"/>
        <v>1</v>
      </c>
    </row>
    <row r="51" spans="1:6" ht="26.4">
      <c r="A51" s="131" t="s">
        <v>35</v>
      </c>
      <c r="B51" s="131" t="s">
        <v>383</v>
      </c>
      <c r="C51" s="131" t="s">
        <v>819</v>
      </c>
      <c r="D51" s="131" t="str">
        <f>NSFR!B32</f>
        <v>Of which is an operational deposit (as defined in the LCR)</v>
      </c>
      <c r="E51" s="131" t="b">
        <f t="shared" si="0"/>
        <v>0</v>
      </c>
      <c r="F51" s="131" t="b">
        <f t="shared" si="1"/>
        <v>1</v>
      </c>
    </row>
    <row r="52" spans="1:6" ht="26.4">
      <c r="A52" s="131" t="s">
        <v>36</v>
      </c>
      <c r="B52" s="131" t="s">
        <v>382</v>
      </c>
      <c r="C52" s="131" t="s">
        <v>820</v>
      </c>
      <c r="D52" s="131" t="str">
        <f>NSFR!B33</f>
        <v>Of which is a non-operational deposit (as defined in the LCR)</v>
      </c>
      <c r="E52" s="131" t="b">
        <f t="shared" si="0"/>
        <v>0</v>
      </c>
      <c r="F52" s="131" t="b">
        <f t="shared" si="1"/>
        <v>1</v>
      </c>
    </row>
    <row r="53" spans="1:6" ht="26.4">
      <c r="A53" s="131" t="s">
        <v>37</v>
      </c>
      <c r="B53" s="131" t="s">
        <v>248</v>
      </c>
      <c r="C53" s="131" t="s">
        <v>821</v>
      </c>
      <c r="D53" s="131" t="str">
        <f>NSFR!B34</f>
        <v>Of which is non-deposit unsecured funding</v>
      </c>
      <c r="E53" s="131" t="b">
        <f t="shared" si="0"/>
        <v>0</v>
      </c>
      <c r="F53" s="131" t="b">
        <f t="shared" si="1"/>
        <v>1</v>
      </c>
    </row>
    <row r="54" spans="1:6" ht="52.8">
      <c r="A54" s="131" t="s">
        <v>40</v>
      </c>
      <c r="B54" s="131" t="s">
        <v>250</v>
      </c>
      <c r="C54" s="131" t="s">
        <v>822</v>
      </c>
      <c r="D54" s="131" t="str">
        <f>NSFR!B35</f>
        <v>Unsecured funding from other legal entities (including financial corporates and financial institutions)</v>
      </c>
      <c r="E54" s="131" t="b">
        <f t="shared" si="0"/>
        <v>0</v>
      </c>
      <c r="F54" s="131" t="b">
        <f t="shared" si="1"/>
        <v>1</v>
      </c>
    </row>
    <row r="55" spans="1:6" ht="26.4">
      <c r="A55" s="131" t="s">
        <v>35</v>
      </c>
      <c r="B55" s="131" t="s">
        <v>383</v>
      </c>
      <c r="C55" s="131" t="s">
        <v>823</v>
      </c>
      <c r="D55" s="131" t="str">
        <f>NSFR!B36</f>
        <v>Of which is an operational deposit (as defined in the LCR)</v>
      </c>
      <c r="E55" s="131" t="b">
        <f t="shared" si="0"/>
        <v>0</v>
      </c>
      <c r="F55" s="131" t="b">
        <f t="shared" si="1"/>
        <v>1</v>
      </c>
    </row>
    <row r="56" spans="1:6" ht="26.4">
      <c r="A56" s="131" t="s">
        <v>36</v>
      </c>
      <c r="B56" s="131" t="s">
        <v>382</v>
      </c>
      <c r="C56" s="131" t="s">
        <v>824</v>
      </c>
      <c r="D56" s="131" t="str">
        <f>NSFR!B37</f>
        <v>Of which is a non-operational deposit (as defined in the LCR)</v>
      </c>
      <c r="E56" s="131" t="b">
        <f t="shared" si="0"/>
        <v>0</v>
      </c>
      <c r="F56" s="131" t="b">
        <f t="shared" si="1"/>
        <v>1</v>
      </c>
    </row>
    <row r="57" spans="1:6" ht="26.4">
      <c r="A57" s="131" t="s">
        <v>37</v>
      </c>
      <c r="B57" s="131" t="s">
        <v>248</v>
      </c>
      <c r="C57" s="131" t="s">
        <v>825</v>
      </c>
      <c r="D57" s="131" t="str">
        <f>NSFR!B38</f>
        <v>Of which is non-deposit unsecured funding</v>
      </c>
      <c r="E57" s="131" t="b">
        <f t="shared" si="0"/>
        <v>0</v>
      </c>
      <c r="F57" s="131" t="b">
        <f t="shared" si="1"/>
        <v>1</v>
      </c>
    </row>
    <row r="58" spans="1:6" ht="66">
      <c r="A58" s="131" t="s">
        <v>709</v>
      </c>
      <c r="B58" s="131" t="s">
        <v>482</v>
      </c>
      <c r="C58" s="131" t="s">
        <v>826</v>
      </c>
      <c r="D58" s="131" t="str">
        <f>NSFR!B39</f>
        <v>Deposits from members of the same cooperative within a federation subject to national discretions set out in paragraph 25 (a).</v>
      </c>
      <c r="E58" s="131" t="b">
        <f t="shared" si="0"/>
        <v>0</v>
      </c>
      <c r="F58" s="131" t="b">
        <f t="shared" si="1"/>
        <v>1</v>
      </c>
    </row>
    <row r="59" spans="1:6" ht="39.6">
      <c r="A59" s="131" t="s">
        <v>744</v>
      </c>
      <c r="B59" s="131" t="s">
        <v>251</v>
      </c>
      <c r="C59" s="131" t="s">
        <v>827</v>
      </c>
      <c r="D59" s="131" t="str">
        <f>NSFR!B40</f>
        <v>Other deposits provided by members of a cooperative within a federation</v>
      </c>
      <c r="E59" s="131" t="b">
        <f t="shared" si="0"/>
        <v>0</v>
      </c>
      <c r="F59" s="131" t="b">
        <f t="shared" si="1"/>
        <v>1</v>
      </c>
    </row>
    <row r="60" spans="1:6">
      <c r="A60" s="131" t="s">
        <v>41</v>
      </c>
      <c r="B60" s="131" t="s">
        <v>252</v>
      </c>
      <c r="C60" s="131" t="s">
        <v>828</v>
      </c>
      <c r="D60" s="131" t="str">
        <f>NSFR!B41</f>
        <v>Stamped bankers' acceptances</v>
      </c>
      <c r="E60" s="131" t="b">
        <f t="shared" si="0"/>
        <v>0</v>
      </c>
      <c r="F60" s="131" t="b">
        <f t="shared" si="1"/>
        <v>1</v>
      </c>
    </row>
    <row r="61" spans="1:6" ht="39.6">
      <c r="A61" s="131" t="s">
        <v>42</v>
      </c>
      <c r="B61" s="131" t="s">
        <v>253</v>
      </c>
      <c r="C61" s="131" t="s">
        <v>829</v>
      </c>
      <c r="D61" s="131" t="str">
        <f>NSFR!B42</f>
        <v>Secured borrowings and liabilities (including secured term deposits): of which are from:</v>
      </c>
      <c r="E61" s="131" t="b">
        <f t="shared" si="0"/>
        <v>0</v>
      </c>
      <c r="F61" s="131" t="b">
        <f t="shared" si="1"/>
        <v>1</v>
      </c>
    </row>
    <row r="62" spans="1:6">
      <c r="A62" s="131" t="s">
        <v>43</v>
      </c>
      <c r="B62" s="131" t="s">
        <v>254</v>
      </c>
      <c r="C62" s="131" t="s">
        <v>830</v>
      </c>
      <c r="D62" s="131" t="str">
        <f>NSFR!B43</f>
        <v>Retail and small business customers</v>
      </c>
      <c r="E62" s="131" t="b">
        <f t="shared" si="0"/>
        <v>0</v>
      </c>
      <c r="F62" s="131" t="b">
        <f t="shared" si="1"/>
        <v>1</v>
      </c>
    </row>
    <row r="63" spans="1:6">
      <c r="A63" s="131" t="s">
        <v>44</v>
      </c>
      <c r="B63" s="131" t="s">
        <v>255</v>
      </c>
      <c r="C63" s="131" t="s">
        <v>831</v>
      </c>
      <c r="D63" s="131" t="str">
        <f>NSFR!B44</f>
        <v>Non-financial corporates</v>
      </c>
      <c r="E63" s="131" t="b">
        <f t="shared" si="0"/>
        <v>0</v>
      </c>
      <c r="F63" s="131" t="b">
        <f t="shared" si="1"/>
        <v>1</v>
      </c>
    </row>
    <row r="64" spans="1:6">
      <c r="A64" s="131" t="s">
        <v>45</v>
      </c>
      <c r="B64" s="131" t="s">
        <v>256</v>
      </c>
      <c r="C64" s="131" t="s">
        <v>832</v>
      </c>
      <c r="D64" s="131" t="str">
        <f>NSFR!B45</f>
        <v>Central banks</v>
      </c>
      <c r="E64" s="131" t="b">
        <f t="shared" si="0"/>
        <v>0</v>
      </c>
      <c r="F64" s="131" t="b">
        <f t="shared" si="1"/>
        <v>1</v>
      </c>
    </row>
    <row r="65" spans="1:6">
      <c r="A65" s="131" t="s">
        <v>46</v>
      </c>
      <c r="B65" s="131" t="s">
        <v>385</v>
      </c>
      <c r="C65" s="131" t="s">
        <v>833</v>
      </c>
      <c r="D65" s="131" t="str">
        <f>NSFR!B46</f>
        <v>Sovereigns/PSEs/MDBs/NDBs</v>
      </c>
      <c r="E65" s="131" t="b">
        <f t="shared" si="0"/>
        <v>0</v>
      </c>
      <c r="F65" s="131" t="b">
        <f t="shared" si="1"/>
        <v>1</v>
      </c>
    </row>
    <row r="66" spans="1:6" ht="39.6">
      <c r="A66" s="131" t="s">
        <v>47</v>
      </c>
      <c r="B66" s="131" t="s">
        <v>257</v>
      </c>
      <c r="C66" s="131" t="s">
        <v>834</v>
      </c>
      <c r="D66" s="131" t="str">
        <f>NSFR!B47</f>
        <v>Other legal entities (including financial corporates and financial institutions)</v>
      </c>
      <c r="E66" s="131" t="b">
        <f t="shared" ref="E66:E129" si="2">A66=D66</f>
        <v>0</v>
      </c>
      <c r="F66" s="131" t="b">
        <f t="shared" ref="F66:F129" si="3">B66=D66</f>
        <v>1</v>
      </c>
    </row>
    <row r="67" spans="1:6" ht="26.4">
      <c r="A67" s="131" t="s">
        <v>48</v>
      </c>
      <c r="B67" s="131" t="s">
        <v>11</v>
      </c>
      <c r="C67" s="131" t="s">
        <v>835</v>
      </c>
      <c r="D67" s="131" t="str">
        <f>NSFR!B48</f>
        <v>SFT liabilities that are eligible for the "matched book" treatment</v>
      </c>
      <c r="E67" s="131" t="b">
        <f t="shared" si="2"/>
        <v>0</v>
      </c>
      <c r="F67" s="131" t="b">
        <f t="shared" si="3"/>
        <v>1</v>
      </c>
    </row>
    <row r="68" spans="1:6">
      <c r="A68" s="131" t="s">
        <v>49</v>
      </c>
      <c r="B68" s="131" t="s">
        <v>258</v>
      </c>
      <c r="C68" s="131" t="s">
        <v>836</v>
      </c>
      <c r="D68" s="131" t="str">
        <f>NSFR!B49</f>
        <v>Derivatives:</v>
      </c>
      <c r="E68" s="131" t="b">
        <f t="shared" si="2"/>
        <v>0</v>
      </c>
      <c r="F68" s="131" t="b">
        <f t="shared" si="3"/>
        <v>1</v>
      </c>
    </row>
    <row r="69" spans="1:6" ht="26.4">
      <c r="A69" s="131" t="s">
        <v>466</v>
      </c>
      <c r="B69" s="131" t="s">
        <v>259</v>
      </c>
      <c r="C69" s="131" t="s">
        <v>837</v>
      </c>
      <c r="D69" s="131" t="str">
        <f>NSFR!B50</f>
        <v>Derivative liabilities, gross of variation margin posted</v>
      </c>
      <c r="E69" s="131" t="b">
        <f t="shared" si="2"/>
        <v>0</v>
      </c>
      <c r="F69" s="131" t="b">
        <f t="shared" si="3"/>
        <v>1</v>
      </c>
    </row>
    <row r="70" spans="1:6">
      <c r="A70" s="131" t="s">
        <v>50</v>
      </c>
      <c r="B70" s="131" t="s">
        <v>260</v>
      </c>
      <c r="C70" s="131" t="s">
        <v>838</v>
      </c>
      <c r="D70" s="131" t="str">
        <f>NSFR!B51</f>
        <v>Total variation margin posted</v>
      </c>
      <c r="E70" s="131" t="b">
        <f t="shared" si="2"/>
        <v>0</v>
      </c>
      <c r="F70" s="131" t="b">
        <f t="shared" si="3"/>
        <v>1</v>
      </c>
    </row>
    <row r="71" spans="1:6" ht="52.8">
      <c r="A71" s="131" t="s">
        <v>51</v>
      </c>
      <c r="B71" s="131" t="s">
        <v>386</v>
      </c>
      <c r="C71" s="131" t="s">
        <v>839</v>
      </c>
      <c r="D71" s="131" t="str">
        <f>NSFR!B52</f>
        <v xml:space="preserve">NSFR derivative liabilities (derivative liabilities less total collateral posted as variation margin on derivative liabilities) </v>
      </c>
      <c r="E71" s="131" t="b">
        <f t="shared" si="2"/>
        <v>0</v>
      </c>
      <c r="F71" s="131" t="b">
        <f t="shared" si="3"/>
        <v>1</v>
      </c>
    </row>
    <row r="72" spans="1:6">
      <c r="A72" s="131" t="s">
        <v>52</v>
      </c>
      <c r="B72" s="131" t="s">
        <v>261</v>
      </c>
      <c r="C72" s="131" t="s">
        <v>840</v>
      </c>
      <c r="D72" s="131" t="str">
        <f>NSFR!B53</f>
        <v>Total initial margin received</v>
      </c>
      <c r="E72" s="131" t="b">
        <f t="shared" si="2"/>
        <v>0</v>
      </c>
      <c r="F72" s="131" t="b">
        <f t="shared" si="3"/>
        <v>1</v>
      </c>
    </row>
    <row r="73" spans="1:6" ht="26.4">
      <c r="A73" s="131" t="s">
        <v>53</v>
      </c>
      <c r="B73" s="131" t="s">
        <v>262</v>
      </c>
      <c r="C73" s="131" t="s">
        <v>841</v>
      </c>
      <c r="D73" s="131" t="str">
        <f>NSFR!B54</f>
        <v>Of which, initial margin received in the form of cash</v>
      </c>
      <c r="E73" s="131" t="b">
        <f t="shared" si="2"/>
        <v>0</v>
      </c>
      <c r="F73" s="131" t="b">
        <f t="shared" si="3"/>
        <v>1</v>
      </c>
    </row>
    <row r="74" spans="1:6" ht="26.4">
      <c r="A74" s="131" t="s">
        <v>54</v>
      </c>
      <c r="B74" s="131" t="s">
        <v>483</v>
      </c>
      <c r="C74" s="131" t="s">
        <v>842</v>
      </c>
      <c r="D74" s="131" t="str">
        <f>NSFR!B55</f>
        <v>Of which, initial margin received in the form of Level 1 securities</v>
      </c>
      <c r="E74" s="131" t="b">
        <f t="shared" si="2"/>
        <v>0</v>
      </c>
      <c r="F74" s="131" t="b">
        <f t="shared" si="3"/>
        <v>1</v>
      </c>
    </row>
    <row r="75" spans="1:6" ht="26.4">
      <c r="A75" s="131" t="s">
        <v>55</v>
      </c>
      <c r="B75" s="131" t="s">
        <v>263</v>
      </c>
      <c r="C75" s="131" t="s">
        <v>843</v>
      </c>
      <c r="D75" s="131" t="str">
        <f>NSFR!B56</f>
        <v>Of which, initial margin received in the form of all other collateral</v>
      </c>
      <c r="E75" s="131" t="b">
        <f t="shared" si="2"/>
        <v>0</v>
      </c>
      <c r="F75" s="131" t="b">
        <f t="shared" si="3"/>
        <v>1</v>
      </c>
    </row>
    <row r="76" spans="1:6" ht="52.8">
      <c r="A76" s="131" t="s">
        <v>56</v>
      </c>
      <c r="B76" s="131" t="s">
        <v>264</v>
      </c>
      <c r="C76" s="131" t="s">
        <v>844</v>
      </c>
      <c r="D76" s="131" t="str">
        <f>NSFR!B57</f>
        <v>Total initial margin received, in the form of any collateral type, according to residual maturity of associated derivative contract(s)</v>
      </c>
      <c r="E76" s="131" t="b">
        <f t="shared" si="2"/>
        <v>0</v>
      </c>
      <c r="F76" s="131" t="b">
        <f t="shared" si="3"/>
        <v>1</v>
      </c>
    </row>
    <row r="77" spans="1:6" ht="26.4">
      <c r="A77" s="131" t="s">
        <v>57</v>
      </c>
      <c r="B77" s="131" t="s">
        <v>265</v>
      </c>
      <c r="C77" s="131" t="s">
        <v>845</v>
      </c>
      <c r="D77" s="131" t="str">
        <f>NSFR!B58</f>
        <v>Other liability and equity categories</v>
      </c>
      <c r="E77" s="131" t="b">
        <f t="shared" si="2"/>
        <v>0</v>
      </c>
      <c r="F77" s="131" t="b">
        <f t="shared" si="3"/>
        <v>1</v>
      </c>
    </row>
    <row r="78" spans="1:6">
      <c r="A78" s="131" t="s">
        <v>58</v>
      </c>
      <c r="B78" s="131" t="s">
        <v>387</v>
      </c>
      <c r="C78" s="131" t="s">
        <v>846</v>
      </c>
      <c r="D78" s="131" t="str">
        <f>NSFR!B59</f>
        <v>Deferred tax liabilities (DTLs)</v>
      </c>
      <c r="E78" s="131" t="b">
        <f t="shared" si="2"/>
        <v>0</v>
      </c>
      <c r="F78" s="131" t="b">
        <f t="shared" si="3"/>
        <v>1</v>
      </c>
    </row>
    <row r="79" spans="1:6">
      <c r="A79" s="131" t="s">
        <v>59</v>
      </c>
      <c r="B79" s="131" t="s">
        <v>266</v>
      </c>
      <c r="C79" s="131" t="s">
        <v>847</v>
      </c>
      <c r="D79" s="131" t="str">
        <f>NSFR!B60</f>
        <v>Minority interest</v>
      </c>
      <c r="E79" s="131" t="b">
        <f t="shared" si="2"/>
        <v>0</v>
      </c>
      <c r="F79" s="131" t="b">
        <f t="shared" si="3"/>
        <v>1</v>
      </c>
    </row>
    <row r="80" spans="1:6">
      <c r="A80" s="131" t="s">
        <v>60</v>
      </c>
      <c r="B80" s="131" t="s">
        <v>267</v>
      </c>
      <c r="C80" s="131" t="s">
        <v>848</v>
      </c>
      <c r="D80" s="131" t="str">
        <f>NSFR!B61</f>
        <v>Trade date payables</v>
      </c>
      <c r="E80" s="131" t="b">
        <f t="shared" si="2"/>
        <v>0</v>
      </c>
      <c r="F80" s="131" t="b">
        <f t="shared" si="3"/>
        <v>1</v>
      </c>
    </row>
    <row r="81" spans="1:6">
      <c r="A81" s="131" t="s">
        <v>61</v>
      </c>
      <c r="B81" s="131" t="s">
        <v>268</v>
      </c>
      <c r="C81" s="131" t="s">
        <v>849</v>
      </c>
      <c r="D81" s="131" t="str">
        <f>NSFR!B62</f>
        <v>Interdependent liabilities; of which:</v>
      </c>
      <c r="E81" s="131" t="b">
        <f t="shared" si="2"/>
        <v>0</v>
      </c>
      <c r="F81" s="131" t="b">
        <f t="shared" si="3"/>
        <v>1</v>
      </c>
    </row>
    <row r="82" spans="1:6">
      <c r="A82" s="131" t="s">
        <v>62</v>
      </c>
      <c r="B82" s="131" t="s">
        <v>388</v>
      </c>
      <c r="C82" s="131" t="s">
        <v>850</v>
      </c>
      <c r="D82" s="131" t="str">
        <f>NSFR!B63</f>
        <v xml:space="preserve">NHA MBS </v>
      </c>
      <c r="E82" s="131" t="b">
        <f t="shared" si="2"/>
        <v>0</v>
      </c>
      <c r="F82" s="131" t="b">
        <f t="shared" si="3"/>
        <v>1</v>
      </c>
    </row>
    <row r="83" spans="1:6">
      <c r="A83" s="131" t="s">
        <v>63</v>
      </c>
      <c r="B83" s="131" t="s">
        <v>389</v>
      </c>
      <c r="C83" s="131" t="s">
        <v>851</v>
      </c>
      <c r="D83" s="131" t="str">
        <f>NSFR!B64</f>
        <v xml:space="preserve">CMB liabilities </v>
      </c>
      <c r="E83" s="131" t="b">
        <f t="shared" si="2"/>
        <v>0</v>
      </c>
      <c r="F83" s="131" t="b">
        <f t="shared" si="3"/>
        <v>1</v>
      </c>
    </row>
    <row r="84" spans="1:6" ht="39.6">
      <c r="A84" s="131" t="s">
        <v>64</v>
      </c>
      <c r="B84" s="131" t="s">
        <v>390</v>
      </c>
      <c r="C84" s="131" t="s">
        <v>852</v>
      </c>
      <c r="D84" s="131" t="str">
        <f>NSFR!B65</f>
        <v>Variation margin received from a client that is then posted to a CCP on the client's behalf</v>
      </c>
      <c r="E84" s="131" t="b">
        <f t="shared" si="2"/>
        <v>0</v>
      </c>
      <c r="F84" s="131" t="b">
        <f t="shared" si="3"/>
        <v>1</v>
      </c>
    </row>
    <row r="85" spans="1:6" ht="39.6">
      <c r="A85" s="131" t="s">
        <v>65</v>
      </c>
      <c r="B85" s="131" t="s">
        <v>269</v>
      </c>
      <c r="C85" s="131" t="s">
        <v>853</v>
      </c>
      <c r="D85" s="131" t="str">
        <f>NSFR!B66</f>
        <v>All other liabilities and equity categories not included above</v>
      </c>
      <c r="E85" s="131" t="b">
        <f t="shared" si="2"/>
        <v>0</v>
      </c>
      <c r="F85" s="131" t="b">
        <f t="shared" si="3"/>
        <v>1</v>
      </c>
    </row>
    <row r="86" spans="1:6">
      <c r="A86" s="131" t="s">
        <v>5</v>
      </c>
      <c r="B86" s="131" t="s">
        <v>5</v>
      </c>
      <c r="C86" s="131" t="s">
        <v>796</v>
      </c>
      <c r="D86" s="131" t="str">
        <f>NSFR!P8</f>
        <v>Total ASF</v>
      </c>
      <c r="E86" s="131" t="b">
        <f t="shared" si="2"/>
        <v>1</v>
      </c>
      <c r="F86" s="131" t="b">
        <f t="shared" si="3"/>
        <v>1</v>
      </c>
    </row>
    <row r="87" spans="1:6">
      <c r="A87" s="131" t="s">
        <v>714</v>
      </c>
      <c r="B87" s="131" t="s">
        <v>718</v>
      </c>
      <c r="C87" s="131" t="s">
        <v>854</v>
      </c>
      <c r="D87" s="131" t="str">
        <f>NSFR!B69</f>
        <v>Other ASF</v>
      </c>
      <c r="E87" s="131" t="b">
        <f t="shared" si="2"/>
        <v>0</v>
      </c>
      <c r="F87" s="131" t="b">
        <f t="shared" si="3"/>
        <v>1</v>
      </c>
    </row>
    <row r="88" spans="1:6">
      <c r="A88" s="131" t="s">
        <v>19</v>
      </c>
      <c r="B88" s="131" t="s">
        <v>235</v>
      </c>
      <c r="C88" s="131" t="s">
        <v>855</v>
      </c>
      <c r="D88" s="133" t="str">
        <f>NSFR!D69</f>
        <v>Amount</v>
      </c>
      <c r="E88" s="131" t="b">
        <f t="shared" si="2"/>
        <v>0</v>
      </c>
      <c r="F88" s="131" t="b">
        <f t="shared" si="3"/>
        <v>1</v>
      </c>
    </row>
    <row r="89" spans="1:6">
      <c r="A89" s="131" t="s">
        <v>20</v>
      </c>
      <c r="B89" s="131" t="s">
        <v>373</v>
      </c>
      <c r="C89" s="131" t="s">
        <v>856</v>
      </c>
      <c r="D89" s="133" t="str">
        <f>NSFR!H69</f>
        <v>ASF factor</v>
      </c>
      <c r="E89" s="131" t="b">
        <f t="shared" si="2"/>
        <v>0</v>
      </c>
      <c r="F89" s="131" t="b">
        <f t="shared" si="3"/>
        <v>1</v>
      </c>
    </row>
    <row r="90" spans="1:6">
      <c r="A90" s="131" t="s">
        <v>21</v>
      </c>
      <c r="B90" s="131" t="s">
        <v>374</v>
      </c>
      <c r="C90" s="131" t="s">
        <v>857</v>
      </c>
      <c r="D90" s="133" t="str">
        <f>NSFR!L69</f>
        <v>Calculated ASF</v>
      </c>
      <c r="E90" s="131" t="b">
        <f t="shared" si="2"/>
        <v>0</v>
      </c>
      <c r="F90" s="131" t="b">
        <f t="shared" si="3"/>
        <v>1</v>
      </c>
    </row>
    <row r="91" spans="1:6">
      <c r="A91" s="131" t="s">
        <v>22</v>
      </c>
      <c r="B91" s="131" t="s">
        <v>375</v>
      </c>
      <c r="C91" s="131" t="s">
        <v>858</v>
      </c>
      <c r="D91" s="133" t="str">
        <f>NSFR!D70</f>
        <v>Non-maturity</v>
      </c>
      <c r="E91" s="131" t="b">
        <f t="shared" si="2"/>
        <v>0</v>
      </c>
      <c r="F91" s="131" t="b">
        <f t="shared" si="3"/>
        <v>1</v>
      </c>
    </row>
    <row r="92" spans="1:6">
      <c r="A92" s="131" t="s">
        <v>23</v>
      </c>
      <c r="B92" s="131" t="s">
        <v>236</v>
      </c>
      <c r="C92" s="131" t="s">
        <v>859</v>
      </c>
      <c r="D92" s="133" t="str">
        <f>NSFR!E70</f>
        <v>&lt; 6 months</v>
      </c>
      <c r="E92" s="131" t="b">
        <f t="shared" si="2"/>
        <v>0</v>
      </c>
      <c r="F92" s="131" t="b">
        <f t="shared" si="3"/>
        <v>1</v>
      </c>
    </row>
    <row r="93" spans="1:6">
      <c r="A93" s="130" t="s">
        <v>474</v>
      </c>
      <c r="B93" s="130" t="s">
        <v>475</v>
      </c>
      <c r="C93" s="131" t="s">
        <v>860</v>
      </c>
      <c r="D93" s="133" t="str">
        <f>NSFR!F70</f>
        <v>&gt;= 6 months and &lt; 1 year</v>
      </c>
      <c r="E93" s="131" t="b">
        <f t="shared" si="2"/>
        <v>0</v>
      </c>
      <c r="F93" s="131" t="b">
        <f t="shared" si="3"/>
        <v>1</v>
      </c>
    </row>
    <row r="94" spans="1:6">
      <c r="A94" s="131" t="s">
        <v>476</v>
      </c>
      <c r="B94" s="131" t="s">
        <v>477</v>
      </c>
      <c r="C94" s="131" t="s">
        <v>861</v>
      </c>
      <c r="D94" s="133" t="str">
        <f>NSFR!G70</f>
        <v>&gt;= 1 year</v>
      </c>
      <c r="E94" s="131" t="b">
        <f t="shared" si="2"/>
        <v>0</v>
      </c>
      <c r="F94" s="131" t="b">
        <f t="shared" si="3"/>
        <v>1</v>
      </c>
    </row>
    <row r="95" spans="1:6">
      <c r="A95" s="131" t="s">
        <v>22</v>
      </c>
      <c r="B95" s="131" t="s">
        <v>375</v>
      </c>
      <c r="C95" s="131" t="s">
        <v>862</v>
      </c>
      <c r="D95" s="133" t="str">
        <f>NSFR!H70</f>
        <v>Non-maturity</v>
      </c>
      <c r="E95" s="131" t="b">
        <f t="shared" si="2"/>
        <v>0</v>
      </c>
      <c r="F95" s="131" t="b">
        <f t="shared" si="3"/>
        <v>1</v>
      </c>
    </row>
    <row r="96" spans="1:6">
      <c r="A96" s="131" t="s">
        <v>23</v>
      </c>
      <c r="B96" s="131" t="s">
        <v>236</v>
      </c>
      <c r="C96" s="131" t="s">
        <v>863</v>
      </c>
      <c r="D96" s="133" t="str">
        <f>NSFR!I70</f>
        <v>&lt; 6 months</v>
      </c>
      <c r="E96" s="131" t="b">
        <f t="shared" si="2"/>
        <v>0</v>
      </c>
      <c r="F96" s="131" t="b">
        <f t="shared" si="3"/>
        <v>1</v>
      </c>
    </row>
    <row r="97" spans="1:6">
      <c r="A97" s="130" t="s">
        <v>474</v>
      </c>
      <c r="B97" s="130" t="s">
        <v>478</v>
      </c>
      <c r="C97" s="131" t="s">
        <v>864</v>
      </c>
      <c r="D97" s="133" t="str">
        <f>NSFR!J70</f>
        <v>&gt;=  6 months and &lt; 1 year</v>
      </c>
      <c r="E97" s="131" t="b">
        <f t="shared" si="2"/>
        <v>0</v>
      </c>
      <c r="F97" s="131" t="b">
        <f t="shared" si="3"/>
        <v>1</v>
      </c>
    </row>
    <row r="98" spans="1:6">
      <c r="A98" s="131" t="s">
        <v>476</v>
      </c>
      <c r="B98" s="131" t="s">
        <v>479</v>
      </c>
      <c r="C98" s="131" t="s">
        <v>865</v>
      </c>
      <c r="D98" s="133" t="str">
        <f>NSFR!K70</f>
        <v>&gt;=  1 year</v>
      </c>
      <c r="E98" s="131" t="b">
        <f t="shared" si="2"/>
        <v>0</v>
      </c>
      <c r="F98" s="131" t="b">
        <f t="shared" si="3"/>
        <v>1</v>
      </c>
    </row>
    <row r="99" spans="1:6">
      <c r="A99" s="131" t="s">
        <v>22</v>
      </c>
      <c r="B99" s="131" t="s">
        <v>375</v>
      </c>
      <c r="C99" s="131" t="s">
        <v>866</v>
      </c>
      <c r="D99" s="133" t="str">
        <f>NSFR!L70</f>
        <v>Non-maturity</v>
      </c>
      <c r="E99" s="131" t="b">
        <f t="shared" si="2"/>
        <v>0</v>
      </c>
      <c r="F99" s="131" t="b">
        <f t="shared" si="3"/>
        <v>1</v>
      </c>
    </row>
    <row r="100" spans="1:6">
      <c r="A100" s="131" t="s">
        <v>23</v>
      </c>
      <c r="B100" s="131" t="s">
        <v>236</v>
      </c>
      <c r="C100" s="131" t="s">
        <v>867</v>
      </c>
      <c r="D100" s="133" t="str">
        <f>NSFR!M70</f>
        <v>&lt; 6 months</v>
      </c>
      <c r="E100" s="131" t="b">
        <f t="shared" si="2"/>
        <v>0</v>
      </c>
      <c r="F100" s="131" t="b">
        <f t="shared" si="3"/>
        <v>1</v>
      </c>
    </row>
    <row r="101" spans="1:6">
      <c r="A101" s="130" t="s">
        <v>480</v>
      </c>
      <c r="B101" s="130" t="s">
        <v>478</v>
      </c>
      <c r="C101" s="131" t="s">
        <v>868</v>
      </c>
      <c r="D101" s="133" t="str">
        <f>NSFR!N70</f>
        <v>&gt;=  6 months and &lt; 1 year</v>
      </c>
      <c r="E101" s="131" t="b">
        <f t="shared" si="2"/>
        <v>0</v>
      </c>
      <c r="F101" s="131" t="b">
        <f t="shared" si="3"/>
        <v>1</v>
      </c>
    </row>
    <row r="102" spans="1:6">
      <c r="A102" s="131" t="s">
        <v>476</v>
      </c>
      <c r="B102" s="131" t="s">
        <v>479</v>
      </c>
      <c r="C102" s="131" t="s">
        <v>869</v>
      </c>
      <c r="D102" s="133" t="str">
        <f>NSFR!O70</f>
        <v>&gt;=  1 year</v>
      </c>
      <c r="E102" s="131" t="b">
        <f t="shared" si="2"/>
        <v>0</v>
      </c>
      <c r="F102" s="131" t="b">
        <f t="shared" si="3"/>
        <v>1</v>
      </c>
    </row>
    <row r="103" spans="1:6">
      <c r="A103" s="131" t="s">
        <v>5</v>
      </c>
      <c r="B103" s="131" t="s">
        <v>5</v>
      </c>
      <c r="C103" s="131" t="s">
        <v>870</v>
      </c>
      <c r="D103" s="133" t="str">
        <f>NSFR!P70</f>
        <v>Total ASF</v>
      </c>
      <c r="E103" s="131" t="b">
        <f t="shared" si="2"/>
        <v>1</v>
      </c>
      <c r="F103" s="131" t="b">
        <f t="shared" si="3"/>
        <v>1</v>
      </c>
    </row>
    <row r="104" spans="1:6">
      <c r="A104" s="134" t="s">
        <v>730</v>
      </c>
      <c r="B104" s="131" t="s">
        <v>720</v>
      </c>
      <c r="C104" s="131" t="s">
        <v>871</v>
      </c>
      <c r="D104" s="131" t="str">
        <f>NSFR!B71</f>
        <v>ASF Placeholder 1</v>
      </c>
      <c r="E104" s="131" t="b">
        <f t="shared" si="2"/>
        <v>0</v>
      </c>
      <c r="F104" s="131" t="b">
        <f t="shared" si="3"/>
        <v>1</v>
      </c>
    </row>
    <row r="105" spans="1:6">
      <c r="A105" s="134" t="s">
        <v>731</v>
      </c>
      <c r="B105" s="131" t="s">
        <v>721</v>
      </c>
      <c r="C105" s="131" t="s">
        <v>872</v>
      </c>
      <c r="D105" s="131" t="str">
        <f>NSFR!B72</f>
        <v>ASF Placeholder 2</v>
      </c>
      <c r="E105" s="131" t="b">
        <f t="shared" si="2"/>
        <v>0</v>
      </c>
      <c r="F105" s="131" t="b">
        <f t="shared" si="3"/>
        <v>1</v>
      </c>
    </row>
    <row r="106" spans="1:6">
      <c r="A106" s="134" t="s">
        <v>732</v>
      </c>
      <c r="B106" s="131" t="s">
        <v>722</v>
      </c>
      <c r="C106" s="131" t="s">
        <v>873</v>
      </c>
      <c r="D106" s="131" t="str">
        <f>NSFR!B73</f>
        <v>ASF Placeholder 3</v>
      </c>
      <c r="E106" s="131" t="b">
        <f t="shared" si="2"/>
        <v>0</v>
      </c>
      <c r="F106" s="131" t="b">
        <f t="shared" si="3"/>
        <v>1</v>
      </c>
    </row>
    <row r="107" spans="1:6">
      <c r="A107" s="134" t="s">
        <v>715</v>
      </c>
      <c r="B107" s="131" t="s">
        <v>750</v>
      </c>
      <c r="C107" s="131" t="s">
        <v>874</v>
      </c>
      <c r="D107" s="131" t="str">
        <f>NSFR!B74</f>
        <v>Total Other ASF</v>
      </c>
      <c r="E107" s="131" t="b">
        <f t="shared" si="2"/>
        <v>0</v>
      </c>
      <c r="F107" s="131" t="b">
        <f t="shared" si="3"/>
        <v>1</v>
      </c>
    </row>
    <row r="108" spans="1:6" ht="39.6">
      <c r="A108" s="131" t="s">
        <v>228</v>
      </c>
      <c r="B108" s="131" t="s">
        <v>376</v>
      </c>
      <c r="C108" s="131" t="s">
        <v>875</v>
      </c>
      <c r="D108" s="131" t="str">
        <f>NSFR!A76</f>
        <v>Section 2 - Required stable funding (RSF) 
2.1 On balance-sheet items</v>
      </c>
      <c r="E108" s="131" t="b">
        <f t="shared" si="2"/>
        <v>0</v>
      </c>
      <c r="F108" s="131" t="b">
        <f t="shared" si="3"/>
        <v>1</v>
      </c>
    </row>
    <row r="109" spans="1:6">
      <c r="A109" s="131" t="s">
        <v>19</v>
      </c>
      <c r="B109" s="131" t="s">
        <v>235</v>
      </c>
      <c r="C109" s="131" t="s">
        <v>876</v>
      </c>
      <c r="D109" s="133" t="str">
        <f>NSFR!D76</f>
        <v>Amount</v>
      </c>
      <c r="E109" s="131" t="b">
        <f t="shared" si="2"/>
        <v>0</v>
      </c>
      <c r="F109" s="131" t="b">
        <f t="shared" si="3"/>
        <v>1</v>
      </c>
    </row>
    <row r="110" spans="1:6">
      <c r="A110" s="131" t="s">
        <v>67</v>
      </c>
      <c r="B110" s="131" t="s">
        <v>391</v>
      </c>
      <c r="C110" s="131" t="s">
        <v>877</v>
      </c>
      <c r="D110" s="133" t="str">
        <f>NSFR!H76</f>
        <v>RSF factor</v>
      </c>
      <c r="E110" s="131" t="b">
        <f t="shared" si="2"/>
        <v>0</v>
      </c>
      <c r="F110" s="131" t="b">
        <f t="shared" si="3"/>
        <v>1</v>
      </c>
    </row>
    <row r="111" spans="1:6">
      <c r="A111" s="131" t="s">
        <v>66</v>
      </c>
      <c r="B111" s="131" t="s">
        <v>392</v>
      </c>
      <c r="C111" s="131" t="s">
        <v>878</v>
      </c>
      <c r="D111" s="133" t="str">
        <f>NSFR!L76</f>
        <v>Calculated RSF</v>
      </c>
      <c r="E111" s="131" t="b">
        <f t="shared" si="2"/>
        <v>0</v>
      </c>
      <c r="F111" s="131" t="b">
        <f t="shared" si="3"/>
        <v>1</v>
      </c>
    </row>
    <row r="112" spans="1:6">
      <c r="A112" s="131" t="s">
        <v>22</v>
      </c>
      <c r="B112" s="131" t="s">
        <v>375</v>
      </c>
      <c r="C112" s="131" t="s">
        <v>786</v>
      </c>
      <c r="D112" s="131" t="str">
        <f>NSFR!D8</f>
        <v>Non-maturity</v>
      </c>
      <c r="E112" s="131" t="b">
        <f t="shared" si="2"/>
        <v>0</v>
      </c>
      <c r="F112" s="131" t="b">
        <f t="shared" si="3"/>
        <v>1</v>
      </c>
    </row>
    <row r="113" spans="1:6">
      <c r="A113" s="131" t="s">
        <v>23</v>
      </c>
      <c r="B113" s="131" t="s">
        <v>236</v>
      </c>
      <c r="C113" s="131" t="s">
        <v>879</v>
      </c>
      <c r="D113" s="133" t="str">
        <f>NSFR!E77</f>
        <v>&lt; 6 months</v>
      </c>
      <c r="E113" s="131" t="b">
        <f t="shared" si="2"/>
        <v>0</v>
      </c>
      <c r="F113" s="131" t="b">
        <f t="shared" si="3"/>
        <v>1</v>
      </c>
    </row>
    <row r="114" spans="1:6">
      <c r="A114" s="130" t="s">
        <v>544</v>
      </c>
      <c r="B114" s="130" t="s">
        <v>545</v>
      </c>
      <c r="C114" s="131" t="s">
        <v>880</v>
      </c>
      <c r="D114" s="133" t="str">
        <f>NSFR!F77</f>
        <v>≥ 6 months and &lt; 1 year</v>
      </c>
      <c r="E114" s="131" t="b">
        <f t="shared" si="2"/>
        <v>0</v>
      </c>
      <c r="F114" s="131" t="b">
        <f t="shared" si="3"/>
        <v>1</v>
      </c>
    </row>
    <row r="115" spans="1:6">
      <c r="A115" s="131" t="s">
        <v>546</v>
      </c>
      <c r="B115" s="131" t="s">
        <v>547</v>
      </c>
      <c r="C115" s="131" t="s">
        <v>881</v>
      </c>
      <c r="D115" s="133" t="str">
        <f>NSFR!G77</f>
        <v>≥ 1 year</v>
      </c>
      <c r="E115" s="131" t="b">
        <f t="shared" si="2"/>
        <v>0</v>
      </c>
      <c r="F115" s="131" t="b">
        <f t="shared" si="3"/>
        <v>1</v>
      </c>
    </row>
    <row r="116" spans="1:6">
      <c r="A116" s="131" t="s">
        <v>22</v>
      </c>
      <c r="B116" s="131" t="s">
        <v>375</v>
      </c>
      <c r="C116" s="131" t="s">
        <v>786</v>
      </c>
      <c r="D116" s="131" t="str">
        <f>NSFR!D8</f>
        <v>Non-maturity</v>
      </c>
      <c r="E116" s="131" t="b">
        <f t="shared" si="2"/>
        <v>0</v>
      </c>
      <c r="F116" s="131" t="b">
        <f t="shared" si="3"/>
        <v>1</v>
      </c>
    </row>
    <row r="117" spans="1:6">
      <c r="A117" s="131" t="s">
        <v>23</v>
      </c>
      <c r="B117" s="131" t="s">
        <v>236</v>
      </c>
      <c r="C117" s="131" t="s">
        <v>882</v>
      </c>
      <c r="D117" s="133" t="str">
        <f>NSFR!I77</f>
        <v>&lt; 6 months</v>
      </c>
      <c r="E117" s="131" t="b">
        <f t="shared" si="2"/>
        <v>0</v>
      </c>
      <c r="F117" s="131" t="b">
        <f t="shared" si="3"/>
        <v>1</v>
      </c>
    </row>
    <row r="118" spans="1:6">
      <c r="A118" s="130" t="s">
        <v>544</v>
      </c>
      <c r="B118" s="130" t="s">
        <v>545</v>
      </c>
      <c r="C118" s="131" t="s">
        <v>883</v>
      </c>
      <c r="D118" s="133" t="str">
        <f>NSFR!J77</f>
        <v>≥ 6 months and &lt; 1 year</v>
      </c>
      <c r="E118" s="131" t="b">
        <f t="shared" si="2"/>
        <v>0</v>
      </c>
      <c r="F118" s="131" t="b">
        <f t="shared" si="3"/>
        <v>1</v>
      </c>
    </row>
    <row r="119" spans="1:6">
      <c r="A119" s="131" t="s">
        <v>546</v>
      </c>
      <c r="B119" s="131" t="s">
        <v>547</v>
      </c>
      <c r="C119" s="131" t="s">
        <v>884</v>
      </c>
      <c r="D119" s="133" t="str">
        <f>NSFR!K77</f>
        <v>≥ 1 year</v>
      </c>
      <c r="E119" s="131" t="b">
        <f t="shared" si="2"/>
        <v>0</v>
      </c>
      <c r="F119" s="131" t="b">
        <f t="shared" si="3"/>
        <v>1</v>
      </c>
    </row>
    <row r="120" spans="1:6">
      <c r="A120" s="131" t="s">
        <v>22</v>
      </c>
      <c r="B120" s="131" t="s">
        <v>375</v>
      </c>
      <c r="C120" s="131" t="s">
        <v>786</v>
      </c>
      <c r="D120" s="131" t="str">
        <f>NSFR!D8</f>
        <v>Non-maturity</v>
      </c>
      <c r="E120" s="131" t="b">
        <f t="shared" si="2"/>
        <v>0</v>
      </c>
      <c r="F120" s="131" t="b">
        <f t="shared" si="3"/>
        <v>1</v>
      </c>
    </row>
    <row r="121" spans="1:6">
      <c r="A121" s="131" t="s">
        <v>23</v>
      </c>
      <c r="B121" s="131" t="s">
        <v>236</v>
      </c>
      <c r="C121" s="131" t="s">
        <v>885</v>
      </c>
      <c r="D121" s="133" t="str">
        <f>NSFR!M77</f>
        <v>&lt; 6 months</v>
      </c>
      <c r="E121" s="131" t="b">
        <f t="shared" si="2"/>
        <v>0</v>
      </c>
      <c r="F121" s="131" t="b">
        <f t="shared" si="3"/>
        <v>1</v>
      </c>
    </row>
    <row r="122" spans="1:6">
      <c r="A122" s="130" t="s">
        <v>544</v>
      </c>
      <c r="B122" s="130" t="s">
        <v>545</v>
      </c>
      <c r="C122" s="131" t="s">
        <v>886</v>
      </c>
      <c r="D122" s="133" t="str">
        <f>NSFR!N77</f>
        <v>≥ 6 months and &lt; 1 year</v>
      </c>
      <c r="E122" s="131" t="b">
        <f t="shared" si="2"/>
        <v>0</v>
      </c>
      <c r="F122" s="131" t="b">
        <f t="shared" si="3"/>
        <v>1</v>
      </c>
    </row>
    <row r="123" spans="1:6">
      <c r="A123" s="131" t="s">
        <v>546</v>
      </c>
      <c r="B123" s="131" t="s">
        <v>547</v>
      </c>
      <c r="C123" s="131" t="s">
        <v>887</v>
      </c>
      <c r="D123" s="133" t="str">
        <f>NSFR!O77</f>
        <v>≥ 1 year</v>
      </c>
      <c r="E123" s="131" t="b">
        <f t="shared" si="2"/>
        <v>0</v>
      </c>
      <c r="F123" s="131" t="b">
        <f t="shared" si="3"/>
        <v>1</v>
      </c>
    </row>
    <row r="124" spans="1:6">
      <c r="A124" s="131" t="s">
        <v>6</v>
      </c>
      <c r="B124" s="131" t="s">
        <v>6</v>
      </c>
      <c r="C124" s="131" t="s">
        <v>888</v>
      </c>
      <c r="D124" s="133" t="str">
        <f>NSFR!P77</f>
        <v>Total RSF</v>
      </c>
      <c r="E124" s="131" t="b">
        <f t="shared" si="2"/>
        <v>1</v>
      </c>
      <c r="F124" s="131" t="b">
        <f t="shared" si="3"/>
        <v>1</v>
      </c>
    </row>
    <row r="125" spans="1:6">
      <c r="A125" s="131" t="s">
        <v>69</v>
      </c>
      <c r="B125" s="131" t="s">
        <v>270</v>
      </c>
      <c r="C125" s="131" t="s">
        <v>889</v>
      </c>
      <c r="D125" s="131" t="str">
        <f>NSFR!B78</f>
        <v>Coins and bank notes</v>
      </c>
      <c r="E125" s="131" t="b">
        <f t="shared" si="2"/>
        <v>0</v>
      </c>
      <c r="F125" s="131" t="b">
        <f t="shared" si="3"/>
        <v>1</v>
      </c>
    </row>
    <row r="126" spans="1:6" ht="26.4">
      <c r="A126" s="131" t="s">
        <v>70</v>
      </c>
      <c r="B126" s="131" t="s">
        <v>271</v>
      </c>
      <c r="C126" s="131" t="s">
        <v>890</v>
      </c>
      <c r="D126" s="131" t="str">
        <f>NSFR!B79</f>
        <v>Total central bank reserves</v>
      </c>
      <c r="E126" s="131" t="b">
        <f t="shared" si="2"/>
        <v>0</v>
      </c>
      <c r="F126" s="131" t="b">
        <f t="shared" si="3"/>
        <v>1</v>
      </c>
    </row>
    <row r="127" spans="1:6" ht="26.4">
      <c r="A127" s="131" t="s">
        <v>76</v>
      </c>
      <c r="B127" s="131" t="s">
        <v>377</v>
      </c>
      <c r="C127" s="131" t="s">
        <v>891</v>
      </c>
      <c r="D127" s="131" t="str">
        <f>NSFR!B80</f>
        <v>Required central bank reserves</v>
      </c>
      <c r="E127" s="131" t="b">
        <f t="shared" si="2"/>
        <v>0</v>
      </c>
      <c r="F127" s="131" t="b">
        <f t="shared" si="3"/>
        <v>1</v>
      </c>
    </row>
    <row r="128" spans="1:6" ht="26.4">
      <c r="A128" s="131" t="s">
        <v>71</v>
      </c>
      <c r="B128" s="131" t="s">
        <v>398</v>
      </c>
      <c r="C128" s="131" t="s">
        <v>892</v>
      </c>
      <c r="D128" s="131" t="str">
        <f>NSFR!B81</f>
        <v>SFT assets that are eligible for the "matched book" treatment</v>
      </c>
      <c r="E128" s="131" t="b">
        <f t="shared" si="2"/>
        <v>0</v>
      </c>
      <c r="F128" s="131" t="b">
        <f t="shared" si="3"/>
        <v>1</v>
      </c>
    </row>
    <row r="129" spans="1:6">
      <c r="A129" s="131" t="s">
        <v>73</v>
      </c>
      <c r="B129" s="131" t="s">
        <v>487</v>
      </c>
      <c r="C129" s="131" t="s">
        <v>893</v>
      </c>
      <c r="D129" s="131" t="str">
        <f>NSFR!B82</f>
        <v>Unencumbered</v>
      </c>
      <c r="E129" s="131" t="b">
        <f t="shared" si="2"/>
        <v>0</v>
      </c>
      <c r="F129" s="131" t="b">
        <f t="shared" si="3"/>
        <v>1</v>
      </c>
    </row>
    <row r="130" spans="1:6">
      <c r="A130" s="131" t="s">
        <v>77</v>
      </c>
      <c r="B130" s="131" t="s">
        <v>273</v>
      </c>
      <c r="C130" s="131" t="s">
        <v>894</v>
      </c>
      <c r="D130" s="133" t="str">
        <f>NSFR!B83</f>
        <v>Encumbered</v>
      </c>
      <c r="E130" s="131" t="b">
        <f t="shared" ref="E130:E193" si="4">A130=D130</f>
        <v>0</v>
      </c>
      <c r="F130" s="131" t="b">
        <f t="shared" ref="F130:F193" si="5">B130=D130</f>
        <v>1</v>
      </c>
    </row>
    <row r="131" spans="1:6" ht="39.6">
      <c r="A131" s="131" t="s">
        <v>481</v>
      </c>
      <c r="B131" s="131" t="s">
        <v>274</v>
      </c>
      <c r="C131" s="131" t="s">
        <v>895</v>
      </c>
      <c r="D131" s="131" t="str">
        <f>NSFR!B84</f>
        <v>Deposits held by other cooperatives that are members of the same cooperative within a federation</v>
      </c>
      <c r="E131" s="131" t="b">
        <f t="shared" si="4"/>
        <v>0</v>
      </c>
      <c r="F131" s="131" t="b">
        <f t="shared" si="5"/>
        <v>1</v>
      </c>
    </row>
    <row r="132" spans="1:6" ht="26.4">
      <c r="A132" s="131" t="s">
        <v>72</v>
      </c>
      <c r="B132" s="131" t="s">
        <v>275</v>
      </c>
      <c r="C132" s="131" t="s">
        <v>896</v>
      </c>
      <c r="D132" s="131" t="str">
        <f>NSFR!B85</f>
        <v>Loans to financial institutions, of which:</v>
      </c>
      <c r="E132" s="131" t="b">
        <f t="shared" si="4"/>
        <v>0</v>
      </c>
      <c r="F132" s="131" t="b">
        <f t="shared" si="5"/>
        <v>1</v>
      </c>
    </row>
    <row r="133" spans="1:6" ht="66">
      <c r="A133" s="131" t="s">
        <v>121</v>
      </c>
      <c r="B133" s="131" t="s">
        <v>484</v>
      </c>
      <c r="C133" s="131" t="s">
        <v>897</v>
      </c>
      <c r="D133" s="131" t="str">
        <f>NSFR!B86</f>
        <v>Loans to financial institutions secured by Level 1 collateral and where the bank has the ability to freely rehypothecate the received collateral for the life of the loan: of which:</v>
      </c>
      <c r="E133" s="131" t="b">
        <f t="shared" si="4"/>
        <v>0</v>
      </c>
      <c r="F133" s="131" t="b">
        <f t="shared" si="5"/>
        <v>1</v>
      </c>
    </row>
    <row r="134" spans="1:6">
      <c r="A134" s="131" t="s">
        <v>73</v>
      </c>
      <c r="B134" s="131" t="s">
        <v>487</v>
      </c>
      <c r="C134" s="131" t="s">
        <v>898</v>
      </c>
      <c r="D134" s="131" t="str">
        <f>NSFR!B87</f>
        <v>Unencumbered</v>
      </c>
      <c r="E134" s="131" t="b">
        <f t="shared" si="4"/>
        <v>0</v>
      </c>
      <c r="F134" s="131" t="b">
        <f t="shared" si="5"/>
        <v>1</v>
      </c>
    </row>
    <row r="135" spans="1:6">
      <c r="A135" s="131" t="s">
        <v>74</v>
      </c>
      <c r="B135" s="131" t="s">
        <v>276</v>
      </c>
      <c r="C135" s="131" t="s">
        <v>899</v>
      </c>
      <c r="D135" s="131" t="str">
        <f>NSFR!B88</f>
        <v>Encumbered: of which:</v>
      </c>
      <c r="E135" s="131" t="b">
        <f t="shared" si="4"/>
        <v>0</v>
      </c>
      <c r="F135" s="131" t="b">
        <f t="shared" si="5"/>
        <v>1</v>
      </c>
    </row>
    <row r="136" spans="1:6" ht="26.4">
      <c r="A136" s="131" t="s">
        <v>75</v>
      </c>
      <c r="B136" s="131" t="s">
        <v>277</v>
      </c>
      <c r="C136" s="131" t="s">
        <v>900</v>
      </c>
      <c r="D136" s="131" t="str">
        <f>NSFR!B89</f>
        <v>Remaining period of encumbrance &lt; 6 months</v>
      </c>
      <c r="E136" s="131" t="b">
        <f t="shared" si="4"/>
        <v>0</v>
      </c>
      <c r="F136" s="131" t="b">
        <f t="shared" si="5"/>
        <v>1</v>
      </c>
    </row>
    <row r="137" spans="1:6" ht="26.4">
      <c r="A137" s="131" t="s">
        <v>458</v>
      </c>
      <c r="B137" s="131" t="s">
        <v>459</v>
      </c>
      <c r="C137" s="131" t="s">
        <v>901</v>
      </c>
      <c r="D137" s="131" t="str">
        <f>NSFR!B90</f>
        <v>Remaining period of encumbrance ≥  6 months to  &lt; 1 year</v>
      </c>
      <c r="E137" s="131" t="b">
        <f t="shared" si="4"/>
        <v>0</v>
      </c>
      <c r="F137" s="131" t="b">
        <f t="shared" si="5"/>
        <v>1</v>
      </c>
    </row>
    <row r="138" spans="1:6" ht="26.4">
      <c r="A138" s="131" t="s">
        <v>460</v>
      </c>
      <c r="B138" s="131" t="s">
        <v>461</v>
      </c>
      <c r="C138" s="131" t="s">
        <v>902</v>
      </c>
      <c r="D138" s="131" t="str">
        <f>NSFR!B91</f>
        <v>Remaining period of encumbrance ≥  1 year</v>
      </c>
      <c r="E138" s="131" t="b">
        <f t="shared" si="4"/>
        <v>0</v>
      </c>
      <c r="F138" s="131" t="b">
        <f t="shared" si="5"/>
        <v>1</v>
      </c>
    </row>
    <row r="139" spans="1:6" ht="79.2">
      <c r="A139" s="131" t="s">
        <v>122</v>
      </c>
      <c r="B139" s="131" t="s">
        <v>486</v>
      </c>
      <c r="C139" s="131" t="s">
        <v>903</v>
      </c>
      <c r="D139" s="131" t="str">
        <f>NSFR!B92</f>
        <v>Loans to financial institutions secured by non-Level 1 collateral and where the financial institution has the ability to freely rehypothecate the received collateral for the life of the loan; of which:</v>
      </c>
      <c r="E139" s="131" t="b">
        <f t="shared" si="4"/>
        <v>0</v>
      </c>
      <c r="F139" s="131" t="b">
        <f t="shared" si="5"/>
        <v>1</v>
      </c>
    </row>
    <row r="140" spans="1:6">
      <c r="A140" s="131" t="s">
        <v>73</v>
      </c>
      <c r="B140" s="131" t="s">
        <v>487</v>
      </c>
      <c r="C140" s="131" t="s">
        <v>904</v>
      </c>
      <c r="D140" s="131" t="str">
        <f>NSFR!B93</f>
        <v>Unencumbered</v>
      </c>
      <c r="E140" s="131" t="b">
        <f t="shared" si="4"/>
        <v>0</v>
      </c>
      <c r="F140" s="131" t="b">
        <f t="shared" si="5"/>
        <v>1</v>
      </c>
    </row>
    <row r="141" spans="1:6">
      <c r="A141" s="131" t="s">
        <v>74</v>
      </c>
      <c r="B141" s="131" t="s">
        <v>276</v>
      </c>
      <c r="C141" s="131" t="s">
        <v>905</v>
      </c>
      <c r="D141" s="131" t="str">
        <f>NSFR!B94</f>
        <v>Encumbered: of which:</v>
      </c>
      <c r="E141" s="131" t="b">
        <f t="shared" si="4"/>
        <v>0</v>
      </c>
      <c r="F141" s="131" t="b">
        <f t="shared" si="5"/>
        <v>1</v>
      </c>
    </row>
    <row r="142" spans="1:6" ht="26.4">
      <c r="A142" s="131" t="s">
        <v>75</v>
      </c>
      <c r="B142" s="131" t="s">
        <v>277</v>
      </c>
      <c r="C142" s="131" t="s">
        <v>906</v>
      </c>
      <c r="D142" s="131" t="str">
        <f>NSFR!B95</f>
        <v>Remaining period of encumbrance &lt; 6 months</v>
      </c>
      <c r="E142" s="131" t="b">
        <f t="shared" si="4"/>
        <v>0</v>
      </c>
      <c r="F142" s="131" t="b">
        <f t="shared" si="5"/>
        <v>1</v>
      </c>
    </row>
    <row r="143" spans="1:6" ht="26.4">
      <c r="A143" s="131" t="s">
        <v>462</v>
      </c>
      <c r="B143" s="131" t="s">
        <v>463</v>
      </c>
      <c r="C143" s="131" t="s">
        <v>907</v>
      </c>
      <c r="D143" s="131" t="str">
        <f>NSFR!B96</f>
        <v>Remaining period of encumbrance ≥ 6 months to  &lt; 1 year</v>
      </c>
      <c r="E143" s="131" t="b">
        <f t="shared" si="4"/>
        <v>0</v>
      </c>
      <c r="F143" s="131" t="b">
        <f t="shared" si="5"/>
        <v>1</v>
      </c>
    </row>
    <row r="144" spans="1:6" ht="26.4">
      <c r="A144" s="131" t="s">
        <v>464</v>
      </c>
      <c r="B144" s="131" t="s">
        <v>465</v>
      </c>
      <c r="C144" s="131" t="s">
        <v>908</v>
      </c>
      <c r="D144" s="131" t="str">
        <f>NSFR!B97</f>
        <v>Remaining period of encumbrance ≥ 1 year</v>
      </c>
      <c r="E144" s="131" t="b">
        <f t="shared" si="4"/>
        <v>0</v>
      </c>
      <c r="F144" s="131" t="b">
        <f t="shared" si="5"/>
        <v>1</v>
      </c>
    </row>
    <row r="145" spans="1:6" ht="26.4">
      <c r="A145" s="131" t="s">
        <v>78</v>
      </c>
      <c r="B145" s="131" t="s">
        <v>278</v>
      </c>
      <c r="C145" s="131" t="s">
        <v>909</v>
      </c>
      <c r="D145" s="131" t="str">
        <f>NSFR!B98</f>
        <v>Unsecured loans to financial institutions, of which:</v>
      </c>
      <c r="E145" s="131" t="b">
        <f t="shared" si="4"/>
        <v>0</v>
      </c>
      <c r="F145" s="131" t="b">
        <f t="shared" si="5"/>
        <v>1</v>
      </c>
    </row>
    <row r="146" spans="1:6">
      <c r="A146" s="131" t="s">
        <v>73</v>
      </c>
      <c r="B146" s="131" t="s">
        <v>487</v>
      </c>
      <c r="C146" s="131" t="s">
        <v>910</v>
      </c>
      <c r="D146" s="131" t="str">
        <f>NSFR!B99</f>
        <v>Unencumbered</v>
      </c>
      <c r="E146" s="131" t="b">
        <f t="shared" si="4"/>
        <v>0</v>
      </c>
      <c r="F146" s="131" t="b">
        <f t="shared" si="5"/>
        <v>1</v>
      </c>
    </row>
    <row r="147" spans="1:6">
      <c r="A147" s="131" t="s">
        <v>74</v>
      </c>
      <c r="B147" s="131" t="s">
        <v>276</v>
      </c>
      <c r="C147" s="131" t="s">
        <v>911</v>
      </c>
      <c r="D147" s="131" t="str">
        <f>NSFR!B100</f>
        <v>Encumbered: of which:</v>
      </c>
      <c r="E147" s="131" t="b">
        <f t="shared" si="4"/>
        <v>0</v>
      </c>
      <c r="F147" s="131" t="b">
        <f t="shared" si="5"/>
        <v>1</v>
      </c>
    </row>
    <row r="148" spans="1:6" ht="26.4">
      <c r="A148" s="131" t="s">
        <v>75</v>
      </c>
      <c r="B148" s="131" t="s">
        <v>277</v>
      </c>
      <c r="C148" s="131" t="s">
        <v>912</v>
      </c>
      <c r="D148" s="131" t="str">
        <f>NSFR!B101</f>
        <v>Remaining period of encumbrance &lt; 6 months</v>
      </c>
      <c r="E148" s="131" t="b">
        <f t="shared" si="4"/>
        <v>0</v>
      </c>
      <c r="F148" s="131" t="b">
        <f t="shared" si="5"/>
        <v>1</v>
      </c>
    </row>
    <row r="149" spans="1:6" ht="26.4">
      <c r="A149" s="131" t="s">
        <v>462</v>
      </c>
      <c r="B149" s="131" t="s">
        <v>463</v>
      </c>
      <c r="C149" s="131" t="s">
        <v>907</v>
      </c>
      <c r="D149" s="131" t="str">
        <f>NSFR!B96</f>
        <v>Remaining period of encumbrance ≥ 6 months to  &lt; 1 year</v>
      </c>
      <c r="E149" s="131" t="b">
        <f t="shared" si="4"/>
        <v>0</v>
      </c>
      <c r="F149" s="131" t="b">
        <f t="shared" si="5"/>
        <v>1</v>
      </c>
    </row>
    <row r="150" spans="1:6" ht="26.4">
      <c r="A150" s="131" t="s">
        <v>464</v>
      </c>
      <c r="B150" s="131" t="s">
        <v>465</v>
      </c>
      <c r="C150" s="131" t="s">
        <v>908</v>
      </c>
      <c r="D150" s="131" t="str">
        <f>NSFR!B97</f>
        <v>Remaining period of encumbrance ≥ 1 year</v>
      </c>
      <c r="E150" s="131" t="b">
        <f t="shared" si="4"/>
        <v>0</v>
      </c>
      <c r="F150" s="131" t="b">
        <f t="shared" si="5"/>
        <v>1</v>
      </c>
    </row>
    <row r="151" spans="1:6" ht="26.4">
      <c r="A151" s="131" t="s">
        <v>467</v>
      </c>
      <c r="B151" s="131" t="s">
        <v>397</v>
      </c>
      <c r="C151" s="131" t="s">
        <v>913</v>
      </c>
      <c r="D151" s="131" t="str">
        <f>NSFR!B104</f>
        <v>Securities eligible as Level 1 HQLA for the LCR, of which:</v>
      </c>
      <c r="E151" s="131" t="b">
        <f t="shared" si="4"/>
        <v>0</v>
      </c>
      <c r="F151" s="131" t="b">
        <f t="shared" si="5"/>
        <v>1</v>
      </c>
    </row>
    <row r="152" spans="1:6">
      <c r="A152" s="131" t="s">
        <v>73</v>
      </c>
      <c r="B152" s="131" t="s">
        <v>487</v>
      </c>
      <c r="C152" s="131" t="s">
        <v>914</v>
      </c>
      <c r="D152" s="131" t="str">
        <f>NSFR!B105</f>
        <v>Unencumbered</v>
      </c>
      <c r="E152" s="131" t="b">
        <f t="shared" si="4"/>
        <v>0</v>
      </c>
      <c r="F152" s="131" t="b">
        <f t="shared" si="5"/>
        <v>1</v>
      </c>
    </row>
    <row r="153" spans="1:6">
      <c r="A153" s="131" t="s">
        <v>74</v>
      </c>
      <c r="B153" s="131" t="s">
        <v>276</v>
      </c>
      <c r="C153" s="131" t="s">
        <v>915</v>
      </c>
      <c r="D153" s="131" t="str">
        <f>NSFR!B106</f>
        <v>Encumbered: of which:</v>
      </c>
      <c r="E153" s="131" t="b">
        <f t="shared" si="4"/>
        <v>0</v>
      </c>
      <c r="F153" s="131" t="b">
        <f t="shared" si="5"/>
        <v>1</v>
      </c>
    </row>
    <row r="154" spans="1:6" ht="26.4">
      <c r="A154" s="131" t="s">
        <v>75</v>
      </c>
      <c r="B154" s="131" t="s">
        <v>277</v>
      </c>
      <c r="C154" s="131" t="s">
        <v>916</v>
      </c>
      <c r="D154" s="131" t="str">
        <f>NSFR!B107</f>
        <v>Remaining period of encumbrance &lt; 6 months</v>
      </c>
      <c r="E154" s="131" t="b">
        <f t="shared" si="4"/>
        <v>0</v>
      </c>
      <c r="F154" s="131" t="b">
        <f t="shared" si="5"/>
        <v>1</v>
      </c>
    </row>
    <row r="155" spans="1:6" ht="26.4">
      <c r="A155" s="131" t="s">
        <v>462</v>
      </c>
      <c r="B155" s="131" t="s">
        <v>463</v>
      </c>
      <c r="C155" s="131" t="s">
        <v>907</v>
      </c>
      <c r="D155" s="131" t="str">
        <f>NSFR!B96</f>
        <v>Remaining period of encumbrance ≥ 6 months to  &lt; 1 year</v>
      </c>
      <c r="E155" s="131" t="b">
        <f t="shared" si="4"/>
        <v>0</v>
      </c>
      <c r="F155" s="131" t="b">
        <f t="shared" si="5"/>
        <v>1</v>
      </c>
    </row>
    <row r="156" spans="1:6" ht="26.4">
      <c r="A156" s="131" t="s">
        <v>464</v>
      </c>
      <c r="B156" s="131" t="s">
        <v>465</v>
      </c>
      <c r="C156" s="131" t="s">
        <v>908</v>
      </c>
      <c r="D156" s="131" t="str">
        <f>NSFR!B97</f>
        <v>Remaining period of encumbrance ≥ 1 year</v>
      </c>
      <c r="E156" s="131" t="b">
        <f t="shared" si="4"/>
        <v>0</v>
      </c>
      <c r="F156" s="131" t="b">
        <f t="shared" si="5"/>
        <v>1</v>
      </c>
    </row>
    <row r="157" spans="1:6" ht="26.4">
      <c r="A157" s="131" t="s">
        <v>468</v>
      </c>
      <c r="B157" s="131" t="s">
        <v>396</v>
      </c>
      <c r="C157" s="131" t="s">
        <v>917</v>
      </c>
      <c r="D157" s="131" t="str">
        <f>NSFR!B110</f>
        <v>Securities eligible for Level 2A HQLA for the LCR, of which:</v>
      </c>
      <c r="E157" s="131" t="b">
        <f t="shared" si="4"/>
        <v>0</v>
      </c>
      <c r="F157" s="131" t="b">
        <f t="shared" si="5"/>
        <v>1</v>
      </c>
    </row>
    <row r="158" spans="1:6">
      <c r="A158" s="131" t="s">
        <v>73</v>
      </c>
      <c r="B158" s="131" t="s">
        <v>487</v>
      </c>
      <c r="C158" s="131" t="s">
        <v>918</v>
      </c>
      <c r="D158" s="131" t="str">
        <f>NSFR!B111</f>
        <v>Unencumbered</v>
      </c>
      <c r="E158" s="131" t="b">
        <f t="shared" si="4"/>
        <v>0</v>
      </c>
      <c r="F158" s="131" t="b">
        <f t="shared" si="5"/>
        <v>1</v>
      </c>
    </row>
    <row r="159" spans="1:6">
      <c r="A159" s="131" t="s">
        <v>74</v>
      </c>
      <c r="B159" s="131" t="s">
        <v>276</v>
      </c>
      <c r="C159" s="131" t="s">
        <v>919</v>
      </c>
      <c r="D159" s="131" t="str">
        <f>NSFR!B112</f>
        <v>Encumbered: of which:</v>
      </c>
      <c r="E159" s="131" t="b">
        <f t="shared" si="4"/>
        <v>0</v>
      </c>
      <c r="F159" s="131" t="b">
        <f t="shared" si="5"/>
        <v>1</v>
      </c>
    </row>
    <row r="160" spans="1:6" ht="26.4">
      <c r="A160" s="131" t="s">
        <v>75</v>
      </c>
      <c r="B160" s="131" t="s">
        <v>277</v>
      </c>
      <c r="C160" s="131" t="s">
        <v>920</v>
      </c>
      <c r="D160" s="131" t="str">
        <f>NSFR!B113</f>
        <v>Remaining period of encumbrance &lt; 6 months</v>
      </c>
      <c r="E160" s="131" t="b">
        <f t="shared" si="4"/>
        <v>0</v>
      </c>
      <c r="F160" s="131" t="b">
        <f t="shared" si="5"/>
        <v>1</v>
      </c>
    </row>
    <row r="161" spans="1:6" ht="26.4">
      <c r="A161" s="131" t="s">
        <v>462</v>
      </c>
      <c r="B161" s="131" t="s">
        <v>463</v>
      </c>
      <c r="C161" s="131" t="s">
        <v>907</v>
      </c>
      <c r="D161" s="131" t="str">
        <f>NSFR!B96</f>
        <v>Remaining period of encumbrance ≥ 6 months to  &lt; 1 year</v>
      </c>
      <c r="E161" s="131" t="b">
        <f t="shared" si="4"/>
        <v>0</v>
      </c>
      <c r="F161" s="131" t="b">
        <f t="shared" si="5"/>
        <v>1</v>
      </c>
    </row>
    <row r="162" spans="1:6" ht="26.4">
      <c r="A162" s="131" t="s">
        <v>464</v>
      </c>
      <c r="B162" s="131" t="s">
        <v>465</v>
      </c>
      <c r="C162" s="131" t="s">
        <v>908</v>
      </c>
      <c r="D162" s="131" t="str">
        <f>NSFR!B97</f>
        <v>Remaining period of encumbrance ≥ 1 year</v>
      </c>
      <c r="E162" s="131" t="b">
        <f t="shared" si="4"/>
        <v>0</v>
      </c>
      <c r="F162" s="131" t="b">
        <f t="shared" si="5"/>
        <v>1</v>
      </c>
    </row>
    <row r="163" spans="1:6" ht="26.4">
      <c r="A163" s="131" t="s">
        <v>469</v>
      </c>
      <c r="B163" s="131" t="s">
        <v>395</v>
      </c>
      <c r="C163" s="131" t="s">
        <v>921</v>
      </c>
      <c r="D163" s="131" t="str">
        <f>NSFR!B116</f>
        <v xml:space="preserve">Securities eligible for Level 2B HQLA for the LCR, of which: </v>
      </c>
      <c r="E163" s="131" t="b">
        <f t="shared" si="4"/>
        <v>0</v>
      </c>
      <c r="F163" s="131" t="b">
        <f t="shared" si="5"/>
        <v>1</v>
      </c>
    </row>
    <row r="164" spans="1:6">
      <c r="A164" s="131" t="s">
        <v>73</v>
      </c>
      <c r="B164" s="131" t="s">
        <v>487</v>
      </c>
      <c r="C164" s="131" t="s">
        <v>922</v>
      </c>
      <c r="D164" s="131" t="str">
        <f>NSFR!B117</f>
        <v>Unencumbered</v>
      </c>
      <c r="E164" s="131" t="b">
        <f t="shared" si="4"/>
        <v>0</v>
      </c>
      <c r="F164" s="131" t="b">
        <f t="shared" si="5"/>
        <v>1</v>
      </c>
    </row>
    <row r="165" spans="1:6">
      <c r="A165" s="131" t="s">
        <v>74</v>
      </c>
      <c r="B165" s="131" t="s">
        <v>276</v>
      </c>
      <c r="C165" s="131" t="s">
        <v>923</v>
      </c>
      <c r="D165" s="131" t="str">
        <f>NSFR!B118</f>
        <v>Encumbered: of which:</v>
      </c>
      <c r="E165" s="131" t="b">
        <f t="shared" si="4"/>
        <v>0</v>
      </c>
      <c r="F165" s="131" t="b">
        <f t="shared" si="5"/>
        <v>1</v>
      </c>
    </row>
    <row r="166" spans="1:6" ht="26.4">
      <c r="A166" s="131" t="s">
        <v>75</v>
      </c>
      <c r="B166" s="131" t="s">
        <v>277</v>
      </c>
      <c r="C166" s="131" t="s">
        <v>924</v>
      </c>
      <c r="D166" s="131" t="str">
        <f>NSFR!B119</f>
        <v>Remaining period of encumbrance &lt; 6 months</v>
      </c>
      <c r="E166" s="131" t="b">
        <f t="shared" si="4"/>
        <v>0</v>
      </c>
      <c r="F166" s="131" t="b">
        <f t="shared" si="5"/>
        <v>1</v>
      </c>
    </row>
    <row r="167" spans="1:6" ht="26.4">
      <c r="A167" s="131" t="s">
        <v>462</v>
      </c>
      <c r="B167" s="131" t="s">
        <v>463</v>
      </c>
      <c r="C167" s="131" t="s">
        <v>907</v>
      </c>
      <c r="D167" s="131" t="str">
        <f>NSFR!B96</f>
        <v>Remaining period of encumbrance ≥ 6 months to  &lt; 1 year</v>
      </c>
      <c r="E167" s="131" t="b">
        <f t="shared" si="4"/>
        <v>0</v>
      </c>
      <c r="F167" s="131" t="b">
        <f t="shared" si="5"/>
        <v>1</v>
      </c>
    </row>
    <row r="168" spans="1:6" ht="26.4">
      <c r="A168" s="131" t="s">
        <v>464</v>
      </c>
      <c r="B168" s="131" t="s">
        <v>465</v>
      </c>
      <c r="C168" s="131" t="s">
        <v>908</v>
      </c>
      <c r="D168" s="131" t="str">
        <f>NSFR!B97</f>
        <v>Remaining period of encumbrance ≥ 1 year</v>
      </c>
      <c r="E168" s="131" t="b">
        <f t="shared" si="4"/>
        <v>0</v>
      </c>
      <c r="F168" s="131" t="b">
        <f t="shared" si="5"/>
        <v>1</v>
      </c>
    </row>
    <row r="169" spans="1:6" ht="39.6">
      <c r="A169" s="131" t="s">
        <v>79</v>
      </c>
      <c r="B169" s="131" t="s">
        <v>279</v>
      </c>
      <c r="C169" s="131" t="s">
        <v>925</v>
      </c>
      <c r="D169" s="131" t="str">
        <f>NSFR!B122</f>
        <v>Deposits held at financial institutions for operational purposes: of which:</v>
      </c>
      <c r="E169" s="131" t="b">
        <f t="shared" si="4"/>
        <v>0</v>
      </c>
      <c r="F169" s="131" t="b">
        <f t="shared" si="5"/>
        <v>1</v>
      </c>
    </row>
    <row r="170" spans="1:6">
      <c r="A170" s="131" t="s">
        <v>73</v>
      </c>
      <c r="B170" s="131" t="s">
        <v>487</v>
      </c>
      <c r="C170" s="131" t="s">
        <v>926</v>
      </c>
      <c r="D170" s="131" t="str">
        <f>NSFR!B123</f>
        <v>Unencumbered</v>
      </c>
      <c r="E170" s="131" t="b">
        <f t="shared" si="4"/>
        <v>0</v>
      </c>
      <c r="F170" s="131" t="b">
        <f t="shared" si="5"/>
        <v>1</v>
      </c>
    </row>
    <row r="171" spans="1:6">
      <c r="A171" s="131" t="s">
        <v>74</v>
      </c>
      <c r="B171" s="131" t="s">
        <v>276</v>
      </c>
      <c r="C171" s="131" t="s">
        <v>927</v>
      </c>
      <c r="D171" s="131" t="str">
        <f>NSFR!B124</f>
        <v>Encumbered: of which:</v>
      </c>
      <c r="E171" s="131" t="b">
        <f t="shared" si="4"/>
        <v>0</v>
      </c>
      <c r="F171" s="131" t="b">
        <f t="shared" si="5"/>
        <v>1</v>
      </c>
    </row>
    <row r="172" spans="1:6" ht="26.4">
      <c r="A172" s="131" t="s">
        <v>75</v>
      </c>
      <c r="B172" s="131" t="s">
        <v>277</v>
      </c>
      <c r="C172" s="131" t="s">
        <v>928</v>
      </c>
      <c r="D172" s="131" t="str">
        <f>NSFR!B125</f>
        <v>Remaining period of encumbrance &lt; 6 months</v>
      </c>
      <c r="E172" s="131" t="b">
        <f t="shared" si="4"/>
        <v>0</v>
      </c>
      <c r="F172" s="131" t="b">
        <f t="shared" si="5"/>
        <v>1</v>
      </c>
    </row>
    <row r="173" spans="1:6" ht="26.4">
      <c r="A173" s="131" t="s">
        <v>462</v>
      </c>
      <c r="B173" s="131" t="s">
        <v>463</v>
      </c>
      <c r="C173" s="131" t="s">
        <v>907</v>
      </c>
      <c r="D173" s="131" t="str">
        <f>NSFR!B96</f>
        <v>Remaining period of encumbrance ≥ 6 months to  &lt; 1 year</v>
      </c>
      <c r="E173" s="131" t="b">
        <f t="shared" si="4"/>
        <v>0</v>
      </c>
      <c r="F173" s="131" t="b">
        <f t="shared" si="5"/>
        <v>1</v>
      </c>
    </row>
    <row r="174" spans="1:6" ht="26.4">
      <c r="A174" s="131" t="s">
        <v>464</v>
      </c>
      <c r="B174" s="131" t="s">
        <v>465</v>
      </c>
      <c r="C174" s="131" t="s">
        <v>908</v>
      </c>
      <c r="D174" s="131" t="str">
        <f>NSFR!B97</f>
        <v>Remaining period of encumbrance ≥ 1 year</v>
      </c>
      <c r="E174" s="131" t="b">
        <f t="shared" si="4"/>
        <v>0</v>
      </c>
      <c r="F174" s="131" t="b">
        <f t="shared" si="5"/>
        <v>1</v>
      </c>
    </row>
    <row r="175" spans="1:6" ht="39.6">
      <c r="A175" s="131" t="s">
        <v>80</v>
      </c>
      <c r="B175" s="131" t="s">
        <v>280</v>
      </c>
      <c r="C175" s="131" t="s">
        <v>929</v>
      </c>
      <c r="D175" s="131" t="str">
        <f>NSFR!B128</f>
        <v>Loans to non-financial corporate clients with a residual maturity of less than one year: of which:</v>
      </c>
      <c r="E175" s="131" t="b">
        <f t="shared" si="4"/>
        <v>0</v>
      </c>
      <c r="F175" s="131" t="b">
        <f t="shared" si="5"/>
        <v>1</v>
      </c>
    </row>
    <row r="176" spans="1:6">
      <c r="A176" s="131" t="s">
        <v>73</v>
      </c>
      <c r="B176" s="131" t="s">
        <v>487</v>
      </c>
      <c r="C176" s="131" t="s">
        <v>930</v>
      </c>
      <c r="D176" s="131" t="str">
        <f>NSFR!B129</f>
        <v>Unencumbered</v>
      </c>
      <c r="E176" s="131" t="b">
        <f t="shared" si="4"/>
        <v>0</v>
      </c>
      <c r="F176" s="131" t="b">
        <f t="shared" si="5"/>
        <v>1</v>
      </c>
    </row>
    <row r="177" spans="1:6">
      <c r="A177" s="131" t="s">
        <v>74</v>
      </c>
      <c r="B177" s="131" t="s">
        <v>276</v>
      </c>
      <c r="C177" s="131" t="s">
        <v>931</v>
      </c>
      <c r="D177" s="131" t="str">
        <f>NSFR!B130</f>
        <v>Encumbered: of which:</v>
      </c>
      <c r="E177" s="131" t="b">
        <f t="shared" si="4"/>
        <v>0</v>
      </c>
      <c r="F177" s="131" t="b">
        <f t="shared" si="5"/>
        <v>1</v>
      </c>
    </row>
    <row r="178" spans="1:6" ht="26.4">
      <c r="A178" s="131" t="s">
        <v>75</v>
      </c>
      <c r="B178" s="131" t="s">
        <v>277</v>
      </c>
      <c r="C178" s="131" t="s">
        <v>932</v>
      </c>
      <c r="D178" s="131" t="str">
        <f>NSFR!B131</f>
        <v>Remaining period of encumbrance &lt; 6 months</v>
      </c>
      <c r="E178" s="131" t="b">
        <f t="shared" si="4"/>
        <v>0</v>
      </c>
      <c r="F178" s="131" t="b">
        <f t="shared" si="5"/>
        <v>1</v>
      </c>
    </row>
    <row r="179" spans="1:6" ht="26.4">
      <c r="A179" s="131" t="s">
        <v>462</v>
      </c>
      <c r="B179" s="131" t="s">
        <v>463</v>
      </c>
      <c r="C179" s="131" t="s">
        <v>907</v>
      </c>
      <c r="D179" s="131" t="str">
        <f>NSFR!B96</f>
        <v>Remaining period of encumbrance ≥ 6 months to  &lt; 1 year</v>
      </c>
      <c r="E179" s="131" t="b">
        <f t="shared" si="4"/>
        <v>0</v>
      </c>
      <c r="F179" s="131" t="b">
        <f t="shared" si="5"/>
        <v>1</v>
      </c>
    </row>
    <row r="180" spans="1:6" ht="26.4">
      <c r="A180" s="131" t="s">
        <v>464</v>
      </c>
      <c r="B180" s="131" t="s">
        <v>465</v>
      </c>
      <c r="C180" s="131" t="s">
        <v>908</v>
      </c>
      <c r="D180" s="131" t="str">
        <f>NSFR!B97</f>
        <v>Remaining period of encumbrance ≥ 1 year</v>
      </c>
      <c r="E180" s="131" t="b">
        <f t="shared" si="4"/>
        <v>0</v>
      </c>
      <c r="F180" s="131" t="b">
        <f t="shared" si="5"/>
        <v>1</v>
      </c>
    </row>
    <row r="181" spans="1:6" ht="39.6">
      <c r="A181" s="131" t="s">
        <v>81</v>
      </c>
      <c r="B181" s="131" t="s">
        <v>281</v>
      </c>
      <c r="C181" s="131" t="s">
        <v>933</v>
      </c>
      <c r="D181" s="131" t="str">
        <f>NSFR!B134</f>
        <v>Loans to central banks with a residual maturity of less than one year: of which:</v>
      </c>
      <c r="E181" s="131" t="b">
        <f t="shared" si="4"/>
        <v>0</v>
      </c>
      <c r="F181" s="131" t="b">
        <f t="shared" si="5"/>
        <v>1</v>
      </c>
    </row>
    <row r="182" spans="1:6">
      <c r="A182" s="131" t="s">
        <v>73</v>
      </c>
      <c r="B182" s="131" t="s">
        <v>487</v>
      </c>
      <c r="C182" s="131" t="s">
        <v>934</v>
      </c>
      <c r="D182" s="131" t="str">
        <f>NSFR!B135</f>
        <v>Unencumbered</v>
      </c>
      <c r="E182" s="131" t="b">
        <f t="shared" si="4"/>
        <v>0</v>
      </c>
      <c r="F182" s="131" t="b">
        <f t="shared" si="5"/>
        <v>1</v>
      </c>
    </row>
    <row r="183" spans="1:6">
      <c r="A183" s="131" t="s">
        <v>74</v>
      </c>
      <c r="B183" s="131" t="s">
        <v>276</v>
      </c>
      <c r="C183" s="131" t="s">
        <v>935</v>
      </c>
      <c r="D183" s="131" t="str">
        <f>NSFR!B136</f>
        <v>Encumbered: of which:</v>
      </c>
      <c r="E183" s="131" t="b">
        <f t="shared" si="4"/>
        <v>0</v>
      </c>
      <c r="F183" s="131" t="b">
        <f t="shared" si="5"/>
        <v>1</v>
      </c>
    </row>
    <row r="184" spans="1:6" ht="26.4">
      <c r="A184" s="131" t="s">
        <v>75</v>
      </c>
      <c r="B184" s="131" t="s">
        <v>277</v>
      </c>
      <c r="C184" s="131" t="s">
        <v>936</v>
      </c>
      <c r="D184" s="131" t="str">
        <f>NSFR!B137</f>
        <v>Remaining period of encumbrance &lt; 6 months</v>
      </c>
      <c r="E184" s="131" t="b">
        <f t="shared" si="4"/>
        <v>0</v>
      </c>
      <c r="F184" s="131" t="b">
        <f t="shared" si="5"/>
        <v>1</v>
      </c>
    </row>
    <row r="185" spans="1:6" ht="26.4">
      <c r="A185" s="131" t="s">
        <v>462</v>
      </c>
      <c r="B185" s="131" t="s">
        <v>463</v>
      </c>
      <c r="C185" s="131" t="s">
        <v>907</v>
      </c>
      <c r="D185" s="131" t="str">
        <f>NSFR!B96</f>
        <v>Remaining period of encumbrance ≥ 6 months to  &lt; 1 year</v>
      </c>
      <c r="E185" s="131" t="b">
        <f t="shared" si="4"/>
        <v>0</v>
      </c>
      <c r="F185" s="131" t="b">
        <f t="shared" si="5"/>
        <v>1</v>
      </c>
    </row>
    <row r="186" spans="1:6" ht="26.4">
      <c r="A186" s="131" t="s">
        <v>464</v>
      </c>
      <c r="B186" s="131" t="s">
        <v>465</v>
      </c>
      <c r="C186" s="131" t="s">
        <v>908</v>
      </c>
      <c r="D186" s="131" t="str">
        <f>NSFR!B97</f>
        <v>Remaining period of encumbrance ≥ 1 year</v>
      </c>
      <c r="E186" s="131" t="b">
        <f t="shared" si="4"/>
        <v>0</v>
      </c>
      <c r="F186" s="131" t="b">
        <f t="shared" si="5"/>
        <v>1</v>
      </c>
    </row>
    <row r="187" spans="1:6" ht="39.6">
      <c r="A187" s="131" t="s">
        <v>82</v>
      </c>
      <c r="B187" s="131" t="s">
        <v>393</v>
      </c>
      <c r="C187" s="131" t="s">
        <v>937</v>
      </c>
      <c r="D187" s="131" t="str">
        <f>NSFR!B140</f>
        <v>Loans to sovereigns, PSEs, MDBs and NDBs with a residual maturity of less than one year: of which:</v>
      </c>
      <c r="E187" s="131" t="b">
        <f t="shared" si="4"/>
        <v>0</v>
      </c>
      <c r="F187" s="131" t="b">
        <f t="shared" si="5"/>
        <v>1</v>
      </c>
    </row>
    <row r="188" spans="1:6">
      <c r="A188" s="131" t="s">
        <v>73</v>
      </c>
      <c r="B188" s="131" t="s">
        <v>487</v>
      </c>
      <c r="C188" s="131" t="s">
        <v>938</v>
      </c>
      <c r="D188" s="131" t="str">
        <f>NSFR!B141</f>
        <v>Unencumbered</v>
      </c>
      <c r="E188" s="131" t="b">
        <f t="shared" si="4"/>
        <v>0</v>
      </c>
      <c r="F188" s="131" t="b">
        <f t="shared" si="5"/>
        <v>1</v>
      </c>
    </row>
    <row r="189" spans="1:6">
      <c r="A189" s="131" t="s">
        <v>74</v>
      </c>
      <c r="B189" s="131" t="s">
        <v>276</v>
      </c>
      <c r="C189" s="131" t="s">
        <v>939</v>
      </c>
      <c r="D189" s="131" t="str">
        <f>NSFR!B142</f>
        <v>Encumbered: of which:</v>
      </c>
      <c r="E189" s="131" t="b">
        <f t="shared" si="4"/>
        <v>0</v>
      </c>
      <c r="F189" s="131" t="b">
        <f t="shared" si="5"/>
        <v>1</v>
      </c>
    </row>
    <row r="190" spans="1:6" ht="26.4">
      <c r="A190" s="131" t="s">
        <v>75</v>
      </c>
      <c r="B190" s="131" t="s">
        <v>277</v>
      </c>
      <c r="C190" s="131" t="s">
        <v>940</v>
      </c>
      <c r="D190" s="131" t="str">
        <f>NSFR!B143</f>
        <v>Remaining period of encumbrance &lt; 6 months</v>
      </c>
      <c r="E190" s="131" t="b">
        <f t="shared" si="4"/>
        <v>0</v>
      </c>
      <c r="F190" s="131" t="b">
        <f t="shared" si="5"/>
        <v>1</v>
      </c>
    </row>
    <row r="191" spans="1:6" ht="26.4">
      <c r="A191" s="131" t="s">
        <v>462</v>
      </c>
      <c r="B191" s="131" t="s">
        <v>463</v>
      </c>
      <c r="C191" s="131" t="s">
        <v>907</v>
      </c>
      <c r="D191" s="131" t="str">
        <f>NSFR!B96</f>
        <v>Remaining period of encumbrance ≥ 6 months to  &lt; 1 year</v>
      </c>
      <c r="E191" s="131" t="b">
        <f t="shared" si="4"/>
        <v>0</v>
      </c>
      <c r="F191" s="131" t="b">
        <f t="shared" si="5"/>
        <v>1</v>
      </c>
    </row>
    <row r="192" spans="1:6" ht="26.4">
      <c r="A192" s="131" t="s">
        <v>464</v>
      </c>
      <c r="B192" s="131" t="s">
        <v>465</v>
      </c>
      <c r="C192" s="131" t="s">
        <v>908</v>
      </c>
      <c r="D192" s="131" t="str">
        <f>NSFR!B97</f>
        <v>Remaining period of encumbrance ≥ 1 year</v>
      </c>
      <c r="E192" s="131" t="b">
        <f t="shared" si="4"/>
        <v>0</v>
      </c>
      <c r="F192" s="131" t="b">
        <f t="shared" si="5"/>
        <v>1</v>
      </c>
    </row>
    <row r="193" spans="1:6" ht="66">
      <c r="A193" s="131" t="s">
        <v>83</v>
      </c>
      <c r="B193" s="131" t="s">
        <v>488</v>
      </c>
      <c r="C193" s="131" t="s">
        <v>941</v>
      </c>
      <c r="D193" s="131" t="str">
        <f>NSFR!B146</f>
        <v>Residential mortgages of any maturity that would qualify for the 35% or lower risk weight under the Basel II standardised approach for credit risk: of which:</v>
      </c>
      <c r="E193" s="131" t="b">
        <f t="shared" si="4"/>
        <v>0</v>
      </c>
      <c r="F193" s="131" t="b">
        <f t="shared" si="5"/>
        <v>1</v>
      </c>
    </row>
    <row r="194" spans="1:6">
      <c r="A194" s="131" t="s">
        <v>73</v>
      </c>
      <c r="B194" s="131" t="s">
        <v>487</v>
      </c>
      <c r="C194" s="131" t="s">
        <v>942</v>
      </c>
      <c r="D194" s="131" t="str">
        <f>NSFR!B147</f>
        <v>Unencumbered</v>
      </c>
      <c r="E194" s="131" t="b">
        <f t="shared" ref="E194:E257" si="6">A194=D194</f>
        <v>0</v>
      </c>
      <c r="F194" s="131" t="b">
        <f t="shared" ref="F194:F257" si="7">B194=D194</f>
        <v>1</v>
      </c>
    </row>
    <row r="195" spans="1:6">
      <c r="A195" s="131" t="s">
        <v>74</v>
      </c>
      <c r="B195" s="131" t="s">
        <v>276</v>
      </c>
      <c r="C195" s="131" t="s">
        <v>943</v>
      </c>
      <c r="D195" s="131" t="str">
        <f>NSFR!B148</f>
        <v>Encumbered: of which:</v>
      </c>
      <c r="E195" s="131" t="b">
        <f t="shared" si="6"/>
        <v>0</v>
      </c>
      <c r="F195" s="131" t="b">
        <f t="shared" si="7"/>
        <v>1</v>
      </c>
    </row>
    <row r="196" spans="1:6" ht="26.4">
      <c r="A196" s="131" t="s">
        <v>75</v>
      </c>
      <c r="B196" s="131" t="s">
        <v>277</v>
      </c>
      <c r="C196" s="131" t="s">
        <v>944</v>
      </c>
      <c r="D196" s="131" t="str">
        <f>NSFR!B149</f>
        <v>Remaining period of encumbrance &lt; 6 months</v>
      </c>
      <c r="E196" s="131" t="b">
        <f t="shared" si="6"/>
        <v>0</v>
      </c>
      <c r="F196" s="131" t="b">
        <f t="shared" si="7"/>
        <v>1</v>
      </c>
    </row>
    <row r="197" spans="1:6" ht="26.4">
      <c r="A197" s="131" t="s">
        <v>462</v>
      </c>
      <c r="B197" s="131" t="s">
        <v>463</v>
      </c>
      <c r="C197" s="131" t="s">
        <v>907</v>
      </c>
      <c r="D197" s="131" t="str">
        <f>NSFR!B96</f>
        <v>Remaining period of encumbrance ≥ 6 months to  &lt; 1 year</v>
      </c>
      <c r="E197" s="131" t="b">
        <f t="shared" si="6"/>
        <v>0</v>
      </c>
      <c r="F197" s="131" t="b">
        <f t="shared" si="7"/>
        <v>1</v>
      </c>
    </row>
    <row r="198" spans="1:6" ht="26.4">
      <c r="A198" s="131" t="s">
        <v>464</v>
      </c>
      <c r="B198" s="131" t="s">
        <v>465</v>
      </c>
      <c r="C198" s="131" t="s">
        <v>908</v>
      </c>
      <c r="D198" s="131" t="str">
        <f>NSFR!B97</f>
        <v>Remaining period of encumbrance ≥ 1 year</v>
      </c>
      <c r="E198" s="131" t="b">
        <f t="shared" si="6"/>
        <v>0</v>
      </c>
      <c r="F198" s="131" t="b">
        <f t="shared" si="7"/>
        <v>1</v>
      </c>
    </row>
    <row r="199" spans="1:6" ht="79.2">
      <c r="A199" s="131" t="s">
        <v>84</v>
      </c>
      <c r="B199" s="131" t="s">
        <v>489</v>
      </c>
      <c r="C199" s="131" t="s">
        <v>945</v>
      </c>
      <c r="D199" s="131" t="str">
        <f>NSFR!B152</f>
        <v>Other loans, excluding loans to financial institutions, with a residual maturity of one year or greater that would qualify for the 35% or lower risk weight under the Basel II standardised approach for credit risk: of which:</v>
      </c>
      <c r="E199" s="131" t="b">
        <f t="shared" si="6"/>
        <v>0</v>
      </c>
      <c r="F199" s="131" t="b">
        <f t="shared" si="7"/>
        <v>1</v>
      </c>
    </row>
    <row r="200" spans="1:6">
      <c r="A200" s="131" t="s">
        <v>73</v>
      </c>
      <c r="B200" s="131" t="s">
        <v>487</v>
      </c>
      <c r="C200" s="131" t="s">
        <v>946</v>
      </c>
      <c r="D200" s="131" t="str">
        <f>NSFR!B153</f>
        <v>Unencumbered</v>
      </c>
      <c r="E200" s="131" t="b">
        <f t="shared" si="6"/>
        <v>0</v>
      </c>
      <c r="F200" s="131" t="b">
        <f t="shared" si="7"/>
        <v>1</v>
      </c>
    </row>
    <row r="201" spans="1:6">
      <c r="A201" s="131" t="s">
        <v>74</v>
      </c>
      <c r="B201" s="131" t="s">
        <v>276</v>
      </c>
      <c r="C201" s="131" t="s">
        <v>947</v>
      </c>
      <c r="D201" s="131" t="str">
        <f>NSFR!B154</f>
        <v>Encumbered: of which:</v>
      </c>
      <c r="E201" s="131" t="b">
        <f t="shared" si="6"/>
        <v>0</v>
      </c>
      <c r="F201" s="131" t="b">
        <f t="shared" si="7"/>
        <v>1</v>
      </c>
    </row>
    <row r="202" spans="1:6" ht="26.4">
      <c r="A202" s="131" t="s">
        <v>75</v>
      </c>
      <c r="B202" s="131" t="s">
        <v>277</v>
      </c>
      <c r="C202" s="131" t="s">
        <v>948</v>
      </c>
      <c r="D202" s="131" t="str">
        <f>NSFR!B155</f>
        <v>Remaining period of encumbrance &lt; 6 months</v>
      </c>
      <c r="E202" s="131" t="b">
        <f t="shared" si="6"/>
        <v>0</v>
      </c>
      <c r="F202" s="131" t="b">
        <f t="shared" si="7"/>
        <v>1</v>
      </c>
    </row>
    <row r="203" spans="1:6" ht="26.4">
      <c r="A203" s="131" t="s">
        <v>458</v>
      </c>
      <c r="B203" s="131" t="s">
        <v>459</v>
      </c>
      <c r="C203" s="131" t="s">
        <v>901</v>
      </c>
      <c r="D203" s="131" t="str">
        <f>NSFR!B90</f>
        <v>Remaining period of encumbrance ≥  6 months to  &lt; 1 year</v>
      </c>
      <c r="E203" s="131" t="b">
        <f t="shared" si="6"/>
        <v>0</v>
      </c>
      <c r="F203" s="131" t="b">
        <f t="shared" si="7"/>
        <v>1</v>
      </c>
    </row>
    <row r="204" spans="1:6" ht="26.4">
      <c r="A204" s="131" t="s">
        <v>460</v>
      </c>
      <c r="B204" s="131" t="s">
        <v>461</v>
      </c>
      <c r="C204" s="131" t="s">
        <v>902</v>
      </c>
      <c r="D204" s="131" t="str">
        <f>NSFR!B91</f>
        <v>Remaining period of encumbrance ≥  1 year</v>
      </c>
      <c r="E204" s="131" t="b">
        <f t="shared" si="6"/>
        <v>0</v>
      </c>
      <c r="F204" s="131" t="b">
        <f t="shared" si="7"/>
        <v>1</v>
      </c>
    </row>
    <row r="205" spans="1:6" ht="66">
      <c r="A205" s="131" t="s">
        <v>85</v>
      </c>
      <c r="B205" s="131" t="s">
        <v>282</v>
      </c>
      <c r="C205" s="131" t="s">
        <v>949</v>
      </c>
      <c r="D205" s="131" t="str">
        <f>NSFR!B158</f>
        <v>Loans to retail and small business customers (excluding residential mortgages reported above) with a residual maturity of less than one year: of which:</v>
      </c>
      <c r="E205" s="131" t="b">
        <f t="shared" si="6"/>
        <v>0</v>
      </c>
      <c r="F205" s="131" t="b">
        <f t="shared" si="7"/>
        <v>1</v>
      </c>
    </row>
    <row r="206" spans="1:6">
      <c r="A206" s="131" t="s">
        <v>73</v>
      </c>
      <c r="B206" s="131" t="s">
        <v>487</v>
      </c>
      <c r="C206" s="131" t="s">
        <v>950</v>
      </c>
      <c r="D206" s="131" t="str">
        <f>NSFR!B159</f>
        <v>Unencumbered</v>
      </c>
      <c r="E206" s="131" t="b">
        <f t="shared" si="6"/>
        <v>0</v>
      </c>
      <c r="F206" s="131" t="b">
        <f t="shared" si="7"/>
        <v>1</v>
      </c>
    </row>
    <row r="207" spans="1:6">
      <c r="A207" s="131" t="s">
        <v>74</v>
      </c>
      <c r="B207" s="131" t="s">
        <v>276</v>
      </c>
      <c r="C207" s="131" t="s">
        <v>951</v>
      </c>
      <c r="D207" s="131" t="str">
        <f>NSFR!B160</f>
        <v>Encumbered: of which:</v>
      </c>
      <c r="E207" s="131" t="b">
        <f t="shared" si="6"/>
        <v>0</v>
      </c>
      <c r="F207" s="131" t="b">
        <f t="shared" si="7"/>
        <v>1</v>
      </c>
    </row>
    <row r="208" spans="1:6" ht="26.4">
      <c r="A208" s="131" t="s">
        <v>75</v>
      </c>
      <c r="B208" s="131" t="s">
        <v>277</v>
      </c>
      <c r="C208" s="131" t="s">
        <v>952</v>
      </c>
      <c r="D208" s="131" t="str">
        <f>NSFR!B161</f>
        <v>Remaining period of encumbrance &lt; 6 months</v>
      </c>
      <c r="E208" s="131" t="b">
        <f t="shared" si="6"/>
        <v>0</v>
      </c>
      <c r="F208" s="131" t="b">
        <f t="shared" si="7"/>
        <v>1</v>
      </c>
    </row>
    <row r="209" spans="1:6" ht="26.4">
      <c r="A209" s="131" t="s">
        <v>462</v>
      </c>
      <c r="B209" s="131" t="s">
        <v>463</v>
      </c>
      <c r="C209" s="131" t="s">
        <v>907</v>
      </c>
      <c r="D209" s="131" t="str">
        <f>NSFR!B96</f>
        <v>Remaining period of encumbrance ≥ 6 months to  &lt; 1 year</v>
      </c>
      <c r="E209" s="131" t="b">
        <f t="shared" si="6"/>
        <v>0</v>
      </c>
      <c r="F209" s="131" t="b">
        <f t="shared" si="7"/>
        <v>1</v>
      </c>
    </row>
    <row r="210" spans="1:6" ht="26.4">
      <c r="A210" s="131" t="s">
        <v>464</v>
      </c>
      <c r="B210" s="131" t="s">
        <v>465</v>
      </c>
      <c r="C210" s="131" t="s">
        <v>908</v>
      </c>
      <c r="D210" s="131" t="str">
        <f>NSFR!B97</f>
        <v>Remaining period of encumbrance ≥ 1 year</v>
      </c>
      <c r="E210" s="131" t="b">
        <f t="shared" si="6"/>
        <v>0</v>
      </c>
      <c r="F210" s="131" t="b">
        <f t="shared" si="7"/>
        <v>1</v>
      </c>
    </row>
    <row r="211" spans="1:6" ht="92.4">
      <c r="A211" s="131" t="s">
        <v>472</v>
      </c>
      <c r="B211" s="131" t="s">
        <v>473</v>
      </c>
      <c r="C211" s="131" t="s">
        <v>953</v>
      </c>
      <c r="D211" s="131" t="str">
        <f>NSFR!B164</f>
        <v>Performing loans (except loans to financial institutions and loans reported in above categories) with risk weights greater than 35% under the Basel II standardised approach for credit risk: of which:</v>
      </c>
      <c r="E211" s="131" t="b">
        <f t="shared" si="6"/>
        <v>0</v>
      </c>
      <c r="F211" s="131" t="b">
        <f t="shared" si="7"/>
        <v>1</v>
      </c>
    </row>
    <row r="212" spans="1:6">
      <c r="A212" s="131" t="s">
        <v>73</v>
      </c>
      <c r="B212" s="131" t="s">
        <v>487</v>
      </c>
      <c r="C212" s="131" t="s">
        <v>954</v>
      </c>
      <c r="D212" s="131" t="str">
        <f>NSFR!B165</f>
        <v>Unencumbered</v>
      </c>
      <c r="E212" s="131" t="b">
        <f t="shared" si="6"/>
        <v>0</v>
      </c>
      <c r="F212" s="131" t="b">
        <f t="shared" si="7"/>
        <v>1</v>
      </c>
    </row>
    <row r="213" spans="1:6">
      <c r="A213" s="131" t="s">
        <v>74</v>
      </c>
      <c r="B213" s="131" t="s">
        <v>276</v>
      </c>
      <c r="C213" s="131" t="s">
        <v>955</v>
      </c>
      <c r="D213" s="131" t="str">
        <f>NSFR!B166</f>
        <v>Encumbered: of which:</v>
      </c>
      <c r="E213" s="131" t="b">
        <f t="shared" si="6"/>
        <v>0</v>
      </c>
      <c r="F213" s="131" t="b">
        <f t="shared" si="7"/>
        <v>1</v>
      </c>
    </row>
    <row r="214" spans="1:6" ht="26.4">
      <c r="A214" s="131" t="s">
        <v>75</v>
      </c>
      <c r="B214" s="131" t="s">
        <v>277</v>
      </c>
      <c r="C214" s="131" t="s">
        <v>956</v>
      </c>
      <c r="D214" s="131" t="str">
        <f>NSFR!B167</f>
        <v>Remaining period of encumbrance &lt; 6 months</v>
      </c>
      <c r="E214" s="131" t="b">
        <f t="shared" si="6"/>
        <v>0</v>
      </c>
      <c r="F214" s="131" t="b">
        <f t="shared" si="7"/>
        <v>1</v>
      </c>
    </row>
    <row r="215" spans="1:6" ht="26.4">
      <c r="A215" s="131" t="s">
        <v>462</v>
      </c>
      <c r="B215" s="131" t="s">
        <v>463</v>
      </c>
      <c r="C215" s="131" t="s">
        <v>907</v>
      </c>
      <c r="D215" s="131" t="str">
        <f>NSFR!B96</f>
        <v>Remaining period of encumbrance ≥ 6 months to  &lt; 1 year</v>
      </c>
      <c r="E215" s="131" t="b">
        <f t="shared" si="6"/>
        <v>0</v>
      </c>
      <c r="F215" s="131" t="b">
        <f t="shared" si="7"/>
        <v>1</v>
      </c>
    </row>
    <row r="216" spans="1:6" ht="26.4">
      <c r="A216" s="131" t="s">
        <v>464</v>
      </c>
      <c r="B216" s="131" t="s">
        <v>465</v>
      </c>
      <c r="C216" s="131" t="s">
        <v>908</v>
      </c>
      <c r="D216" s="131" t="str">
        <f>NSFR!B97</f>
        <v>Remaining period of encumbrance ≥ 1 year</v>
      </c>
      <c r="E216" s="131" t="b">
        <f t="shared" si="6"/>
        <v>0</v>
      </c>
      <c r="F216" s="131" t="b">
        <f t="shared" si="7"/>
        <v>1</v>
      </c>
    </row>
    <row r="217" spans="1:6" ht="26.4">
      <c r="A217" s="131" t="s">
        <v>105</v>
      </c>
      <c r="B217" s="131" t="s">
        <v>378</v>
      </c>
      <c r="C217" s="131" t="s">
        <v>957</v>
      </c>
      <c r="D217" s="131" t="str">
        <f>NSFR!B170</f>
        <v>Non-HQLA exchange traded equities: of which:</v>
      </c>
      <c r="E217" s="131" t="b">
        <f t="shared" si="6"/>
        <v>0</v>
      </c>
      <c r="F217" s="131" t="b">
        <f t="shared" si="7"/>
        <v>1</v>
      </c>
    </row>
    <row r="218" spans="1:6">
      <c r="A218" s="131" t="s">
        <v>73</v>
      </c>
      <c r="B218" s="131" t="s">
        <v>487</v>
      </c>
      <c r="C218" s="131" t="s">
        <v>958</v>
      </c>
      <c r="D218" s="131" t="str">
        <f>NSFR!B171</f>
        <v>Unencumbered</v>
      </c>
      <c r="E218" s="131" t="b">
        <f t="shared" si="6"/>
        <v>0</v>
      </c>
      <c r="F218" s="131" t="b">
        <f t="shared" si="7"/>
        <v>1</v>
      </c>
    </row>
    <row r="219" spans="1:6">
      <c r="A219" s="131" t="s">
        <v>74</v>
      </c>
      <c r="B219" s="131" t="s">
        <v>276</v>
      </c>
      <c r="C219" s="131" t="s">
        <v>959</v>
      </c>
      <c r="D219" s="131" t="str">
        <f>NSFR!B172</f>
        <v>Encumbered: of which:</v>
      </c>
      <c r="E219" s="131" t="b">
        <f t="shared" si="6"/>
        <v>0</v>
      </c>
      <c r="F219" s="131" t="b">
        <f t="shared" si="7"/>
        <v>1</v>
      </c>
    </row>
    <row r="220" spans="1:6" ht="26.4">
      <c r="A220" s="131" t="s">
        <v>75</v>
      </c>
      <c r="B220" s="131" t="s">
        <v>277</v>
      </c>
      <c r="C220" s="131" t="s">
        <v>960</v>
      </c>
      <c r="D220" s="131" t="str">
        <f>NSFR!B173</f>
        <v>Remaining period of encumbrance &lt; 6 months</v>
      </c>
      <c r="E220" s="131" t="b">
        <f t="shared" si="6"/>
        <v>0</v>
      </c>
      <c r="F220" s="131" t="b">
        <f t="shared" si="7"/>
        <v>1</v>
      </c>
    </row>
    <row r="221" spans="1:6" ht="26.4">
      <c r="A221" s="131" t="s">
        <v>462</v>
      </c>
      <c r="B221" s="131" t="s">
        <v>463</v>
      </c>
      <c r="C221" s="131" t="s">
        <v>907</v>
      </c>
      <c r="D221" s="131" t="str">
        <f>NSFR!B96</f>
        <v>Remaining period of encumbrance ≥ 6 months to  &lt; 1 year</v>
      </c>
      <c r="E221" s="131" t="b">
        <f t="shared" si="6"/>
        <v>0</v>
      </c>
      <c r="F221" s="131" t="b">
        <f t="shared" si="7"/>
        <v>1</v>
      </c>
    </row>
    <row r="222" spans="1:6" ht="26.4">
      <c r="A222" s="131" t="s">
        <v>464</v>
      </c>
      <c r="B222" s="131" t="s">
        <v>465</v>
      </c>
      <c r="C222" s="131" t="s">
        <v>908</v>
      </c>
      <c r="D222" s="131" t="str">
        <f>NSFR!B97</f>
        <v>Remaining period of encumbrance ≥ 1 year</v>
      </c>
      <c r="E222" s="131" t="b">
        <f t="shared" si="6"/>
        <v>0</v>
      </c>
      <c r="F222" s="131" t="b">
        <f t="shared" si="7"/>
        <v>1</v>
      </c>
    </row>
    <row r="223" spans="1:6" ht="26.4">
      <c r="A223" s="131" t="s">
        <v>106</v>
      </c>
      <c r="B223" s="131" t="s">
        <v>379</v>
      </c>
      <c r="C223" s="131" t="s">
        <v>961</v>
      </c>
      <c r="D223" s="131" t="str">
        <f>NSFR!B176</f>
        <v>Non-HQLA securities not in default: of which:</v>
      </c>
      <c r="E223" s="131" t="b">
        <f t="shared" si="6"/>
        <v>0</v>
      </c>
      <c r="F223" s="131" t="b">
        <f t="shared" si="7"/>
        <v>1</v>
      </c>
    </row>
    <row r="224" spans="1:6">
      <c r="A224" s="131" t="s">
        <v>73</v>
      </c>
      <c r="B224" s="131" t="s">
        <v>487</v>
      </c>
      <c r="C224" s="131" t="s">
        <v>962</v>
      </c>
      <c r="D224" s="131" t="str">
        <f>NSFR!B177</f>
        <v>Unencumbered</v>
      </c>
      <c r="E224" s="131" t="b">
        <f t="shared" si="6"/>
        <v>0</v>
      </c>
      <c r="F224" s="131" t="b">
        <f t="shared" si="7"/>
        <v>1</v>
      </c>
    </row>
    <row r="225" spans="1:6">
      <c r="A225" s="131" t="s">
        <v>74</v>
      </c>
      <c r="B225" s="131" t="s">
        <v>276</v>
      </c>
      <c r="C225" s="131" t="s">
        <v>963</v>
      </c>
      <c r="D225" s="131" t="str">
        <f>NSFR!B178</f>
        <v>Encumbered: of which:</v>
      </c>
      <c r="E225" s="131" t="b">
        <f t="shared" si="6"/>
        <v>0</v>
      </c>
      <c r="F225" s="131" t="b">
        <f t="shared" si="7"/>
        <v>1</v>
      </c>
    </row>
    <row r="226" spans="1:6" ht="26.4">
      <c r="A226" s="131" t="s">
        <v>75</v>
      </c>
      <c r="B226" s="131" t="s">
        <v>277</v>
      </c>
      <c r="C226" s="131" t="s">
        <v>964</v>
      </c>
      <c r="D226" s="131" t="str">
        <f>NSFR!B179</f>
        <v>Remaining period of encumbrance &lt; 6 months</v>
      </c>
      <c r="E226" s="131" t="b">
        <f t="shared" si="6"/>
        <v>0</v>
      </c>
      <c r="F226" s="131" t="b">
        <f t="shared" si="7"/>
        <v>1</v>
      </c>
    </row>
    <row r="227" spans="1:6" ht="26.4">
      <c r="A227" s="131" t="s">
        <v>462</v>
      </c>
      <c r="B227" s="131" t="s">
        <v>463</v>
      </c>
      <c r="C227" s="131" t="s">
        <v>907</v>
      </c>
      <c r="D227" s="131" t="str">
        <f>NSFR!B96</f>
        <v>Remaining period of encumbrance ≥ 6 months to  &lt; 1 year</v>
      </c>
      <c r="E227" s="131" t="b">
        <f t="shared" si="6"/>
        <v>0</v>
      </c>
      <c r="F227" s="131" t="b">
        <f t="shared" si="7"/>
        <v>1</v>
      </c>
    </row>
    <row r="228" spans="1:6" ht="26.4">
      <c r="A228" s="131" t="s">
        <v>464</v>
      </c>
      <c r="B228" s="131" t="s">
        <v>465</v>
      </c>
      <c r="C228" s="131" t="s">
        <v>908</v>
      </c>
      <c r="D228" s="131" t="str">
        <f>NSFR!B97</f>
        <v>Remaining period of encumbrance ≥ 1 year</v>
      </c>
      <c r="E228" s="131" t="b">
        <f t="shared" si="6"/>
        <v>0</v>
      </c>
      <c r="F228" s="131" t="b">
        <f t="shared" si="7"/>
        <v>1</v>
      </c>
    </row>
    <row r="229" spans="1:6" ht="26.4">
      <c r="A229" s="131" t="s">
        <v>86</v>
      </c>
      <c r="B229" s="131" t="s">
        <v>283</v>
      </c>
      <c r="C229" s="131" t="s">
        <v>965</v>
      </c>
      <c r="D229" s="131" t="str">
        <f>NSFR!B182</f>
        <v>Physical traded commodities including gold: of which:</v>
      </c>
      <c r="E229" s="131" t="b">
        <f t="shared" si="6"/>
        <v>0</v>
      </c>
      <c r="F229" s="131" t="b">
        <f t="shared" si="7"/>
        <v>1</v>
      </c>
    </row>
    <row r="230" spans="1:6">
      <c r="A230" s="131" t="s">
        <v>73</v>
      </c>
      <c r="B230" s="131" t="s">
        <v>487</v>
      </c>
      <c r="C230" s="131" t="s">
        <v>966</v>
      </c>
      <c r="D230" s="131" t="str">
        <f>NSFR!B183</f>
        <v>Unencumbered</v>
      </c>
      <c r="E230" s="131" t="b">
        <f t="shared" si="6"/>
        <v>0</v>
      </c>
      <c r="F230" s="131" t="b">
        <f t="shared" si="7"/>
        <v>1</v>
      </c>
    </row>
    <row r="231" spans="1:6">
      <c r="A231" s="131" t="s">
        <v>74</v>
      </c>
      <c r="B231" s="131" t="s">
        <v>276</v>
      </c>
      <c r="C231" s="131" t="s">
        <v>967</v>
      </c>
      <c r="D231" s="131" t="str">
        <f>NSFR!B184</f>
        <v>Encumbered: of which:</v>
      </c>
      <c r="E231" s="131" t="b">
        <f t="shared" si="6"/>
        <v>0</v>
      </c>
      <c r="F231" s="131" t="b">
        <f t="shared" si="7"/>
        <v>1</v>
      </c>
    </row>
    <row r="232" spans="1:6" ht="26.4">
      <c r="A232" s="131" t="s">
        <v>75</v>
      </c>
      <c r="B232" s="131" t="s">
        <v>277</v>
      </c>
      <c r="C232" s="131" t="s">
        <v>968</v>
      </c>
      <c r="D232" s="131" t="str">
        <f>NSFR!B185</f>
        <v>Remaining period of encumbrance &lt; 6 months</v>
      </c>
      <c r="E232" s="131" t="b">
        <f t="shared" si="6"/>
        <v>0</v>
      </c>
      <c r="F232" s="131" t="b">
        <f t="shared" si="7"/>
        <v>1</v>
      </c>
    </row>
    <row r="233" spans="1:6" ht="26.4">
      <c r="A233" s="131" t="s">
        <v>462</v>
      </c>
      <c r="B233" s="131" t="s">
        <v>463</v>
      </c>
      <c r="C233" s="131" t="s">
        <v>907</v>
      </c>
      <c r="D233" s="131" t="str">
        <f>NSFR!B96</f>
        <v>Remaining period of encumbrance ≥ 6 months to  &lt; 1 year</v>
      </c>
      <c r="E233" s="131" t="b">
        <f t="shared" si="6"/>
        <v>0</v>
      </c>
      <c r="F233" s="131" t="b">
        <f t="shared" si="7"/>
        <v>1</v>
      </c>
    </row>
    <row r="234" spans="1:6" ht="26.4">
      <c r="A234" s="131" t="s">
        <v>464</v>
      </c>
      <c r="B234" s="131" t="s">
        <v>465</v>
      </c>
      <c r="C234" s="131" t="s">
        <v>908</v>
      </c>
      <c r="D234" s="131" t="str">
        <f>NSFR!B97</f>
        <v>Remaining period of encumbrance ≥ 1 year</v>
      </c>
      <c r="E234" s="131" t="b">
        <f t="shared" si="6"/>
        <v>0</v>
      </c>
      <c r="F234" s="131" t="b">
        <f t="shared" si="7"/>
        <v>1</v>
      </c>
    </row>
    <row r="235" spans="1:6" ht="39.6">
      <c r="A235" s="131" t="s">
        <v>87</v>
      </c>
      <c r="B235" s="131" t="s">
        <v>284</v>
      </c>
      <c r="C235" s="131" t="s">
        <v>969</v>
      </c>
      <c r="D235" s="131" t="str">
        <f>NSFR!B188</f>
        <v xml:space="preserve">Other short-term unsecured instruments and transactions with a residual maturity of less than one year, of which: </v>
      </c>
      <c r="E235" s="131" t="b">
        <f t="shared" si="6"/>
        <v>0</v>
      </c>
      <c r="F235" s="131" t="b">
        <f t="shared" si="7"/>
        <v>1</v>
      </c>
    </row>
    <row r="236" spans="1:6">
      <c r="A236" s="131" t="s">
        <v>73</v>
      </c>
      <c r="B236" s="131" t="s">
        <v>487</v>
      </c>
      <c r="C236" s="131" t="s">
        <v>970</v>
      </c>
      <c r="D236" s="131" t="str">
        <f>NSFR!B189</f>
        <v>Unencumbered</v>
      </c>
      <c r="E236" s="131" t="b">
        <f t="shared" si="6"/>
        <v>0</v>
      </c>
      <c r="F236" s="131" t="b">
        <f t="shared" si="7"/>
        <v>1</v>
      </c>
    </row>
    <row r="237" spans="1:6">
      <c r="A237" s="131" t="s">
        <v>74</v>
      </c>
      <c r="B237" s="131" t="s">
        <v>276</v>
      </c>
      <c r="C237" s="131" t="s">
        <v>971</v>
      </c>
      <c r="D237" s="131" t="str">
        <f>NSFR!B190</f>
        <v>Encumbered: of which:</v>
      </c>
      <c r="E237" s="131" t="b">
        <f t="shared" si="6"/>
        <v>0</v>
      </c>
      <c r="F237" s="131" t="b">
        <f t="shared" si="7"/>
        <v>1</v>
      </c>
    </row>
    <row r="238" spans="1:6" ht="26.4">
      <c r="A238" s="131" t="s">
        <v>75</v>
      </c>
      <c r="B238" s="131" t="s">
        <v>277</v>
      </c>
      <c r="C238" s="131" t="s">
        <v>972</v>
      </c>
      <c r="D238" s="131" t="str">
        <f>NSFR!B191</f>
        <v>Remaining period of encumbrance &lt; 6 months</v>
      </c>
      <c r="E238" s="131" t="b">
        <f t="shared" si="6"/>
        <v>0</v>
      </c>
      <c r="F238" s="131" t="b">
        <f t="shared" si="7"/>
        <v>1</v>
      </c>
    </row>
    <row r="239" spans="1:6" ht="26.4">
      <c r="A239" s="131" t="s">
        <v>462</v>
      </c>
      <c r="B239" s="131" t="s">
        <v>463</v>
      </c>
      <c r="C239" s="131" t="s">
        <v>907</v>
      </c>
      <c r="D239" s="131" t="str">
        <f>NSFR!B96</f>
        <v>Remaining period of encumbrance ≥ 6 months to  &lt; 1 year</v>
      </c>
      <c r="E239" s="131" t="b">
        <f t="shared" si="6"/>
        <v>0</v>
      </c>
      <c r="F239" s="131" t="b">
        <f t="shared" si="7"/>
        <v>1</v>
      </c>
    </row>
    <row r="240" spans="1:6" ht="26.4">
      <c r="A240" s="131" t="s">
        <v>464</v>
      </c>
      <c r="B240" s="131" t="s">
        <v>465</v>
      </c>
      <c r="C240" s="131" t="s">
        <v>908</v>
      </c>
      <c r="D240" s="131" t="str">
        <f>NSFR!B97</f>
        <v>Remaining period of encumbrance ≥ 1 year</v>
      </c>
      <c r="E240" s="131" t="b">
        <f t="shared" si="6"/>
        <v>0</v>
      </c>
      <c r="F240" s="131" t="b">
        <f t="shared" si="7"/>
        <v>1</v>
      </c>
    </row>
    <row r="241" spans="1:6" ht="26.4">
      <c r="A241" s="131" t="s">
        <v>88</v>
      </c>
      <c r="B241" s="131" t="s">
        <v>285</v>
      </c>
      <c r="C241" s="131" t="s">
        <v>973</v>
      </c>
      <c r="D241" s="131" t="str">
        <f>NSFR!B194</f>
        <v>Defaulted securities and non-performing loans</v>
      </c>
      <c r="E241" s="131" t="b">
        <f t="shared" si="6"/>
        <v>0</v>
      </c>
      <c r="F241" s="131" t="b">
        <f t="shared" si="7"/>
        <v>1</v>
      </c>
    </row>
    <row r="242" spans="1:6">
      <c r="A242" s="131" t="s">
        <v>49</v>
      </c>
      <c r="B242" s="131" t="s">
        <v>258</v>
      </c>
      <c r="C242" s="131" t="s">
        <v>974</v>
      </c>
      <c r="D242" s="131" t="str">
        <f>NSFR!B195</f>
        <v>Derivatives:</v>
      </c>
      <c r="E242" s="131" t="b">
        <f t="shared" si="6"/>
        <v>0</v>
      </c>
      <c r="F242" s="131" t="b">
        <f t="shared" si="7"/>
        <v>1</v>
      </c>
    </row>
    <row r="243" spans="1:6" ht="26.4">
      <c r="A243" s="131" t="s">
        <v>663</v>
      </c>
      <c r="B243" s="131" t="s">
        <v>286</v>
      </c>
      <c r="C243" s="131" t="s">
        <v>975</v>
      </c>
      <c r="D243" s="131" t="str">
        <f>NSFR!B196</f>
        <v>Derivative assets, gross of variation margin received</v>
      </c>
      <c r="E243" s="131" t="b">
        <f t="shared" si="6"/>
        <v>0</v>
      </c>
      <c r="F243" s="131" t="b">
        <f t="shared" si="7"/>
        <v>1</v>
      </c>
    </row>
    <row r="244" spans="1:6">
      <c r="A244" s="131" t="s">
        <v>89</v>
      </c>
      <c r="B244" s="131" t="s">
        <v>287</v>
      </c>
      <c r="C244" s="131" t="s">
        <v>976</v>
      </c>
      <c r="D244" s="131" t="str">
        <f>NSFR!B197</f>
        <v>Variation margin received, of which:</v>
      </c>
      <c r="E244" s="131" t="b">
        <f t="shared" si="6"/>
        <v>0</v>
      </c>
      <c r="F244" s="131" t="b">
        <f t="shared" si="7"/>
        <v>1</v>
      </c>
    </row>
    <row r="245" spans="1:6" ht="52.8">
      <c r="A245" s="131" t="s">
        <v>470</v>
      </c>
      <c r="B245" s="131" t="s">
        <v>751</v>
      </c>
      <c r="C245" s="131" t="s">
        <v>977</v>
      </c>
      <c r="D245" s="131" t="str">
        <f>NSFR!B198</f>
        <v>Cash variation margin received that meets the conditions of LAG Chapter 6, paragraph 35.</v>
      </c>
      <c r="E245" s="131" t="b">
        <f t="shared" si="6"/>
        <v>0</v>
      </c>
      <c r="F245" s="131" t="b">
        <f t="shared" si="7"/>
        <v>1</v>
      </c>
    </row>
    <row r="246" spans="1:6" ht="52.8">
      <c r="A246" s="131" t="s">
        <v>471</v>
      </c>
      <c r="B246" s="131" t="s">
        <v>752</v>
      </c>
      <c r="C246" s="131" t="s">
        <v>978</v>
      </c>
      <c r="D246" s="131" t="str">
        <f>NSFR!B199</f>
        <v>Level 1 HQLA variation margin received that meets the conditions of LAG Chapter 6, paragraph 35.</v>
      </c>
      <c r="E246" s="131" t="b">
        <f t="shared" si="6"/>
        <v>0</v>
      </c>
      <c r="F246" s="131" t="b">
        <f t="shared" si="7"/>
        <v>1</v>
      </c>
    </row>
    <row r="247" spans="1:6">
      <c r="A247" s="131" t="s">
        <v>90</v>
      </c>
      <c r="B247" s="131" t="s">
        <v>288</v>
      </c>
      <c r="C247" s="131" t="s">
        <v>979</v>
      </c>
      <c r="D247" s="131" t="str">
        <f>NSFR!B200</f>
        <v>Other variation margin received</v>
      </c>
      <c r="E247" s="131" t="b">
        <f t="shared" si="6"/>
        <v>0</v>
      </c>
      <c r="F247" s="131" t="b">
        <f t="shared" si="7"/>
        <v>1</v>
      </c>
    </row>
    <row r="248" spans="1:6" ht="27.6" customHeight="1">
      <c r="A248" s="131" t="s">
        <v>708</v>
      </c>
      <c r="B248" s="131" t="s">
        <v>394</v>
      </c>
      <c r="C248" s="131" t="s">
        <v>980</v>
      </c>
      <c r="D248" s="131" t="str">
        <f>NSFR!B201</f>
        <v>NSFR derivative assets (derivative assets less cash and Level 1 HQLA collateral received as eligible variation margin on derivative assets)</v>
      </c>
      <c r="E248" s="131" t="b">
        <f t="shared" si="6"/>
        <v>0</v>
      </c>
      <c r="F248" s="131" t="b">
        <f t="shared" si="7"/>
        <v>1</v>
      </c>
    </row>
    <row r="249" spans="1:6" ht="26.4">
      <c r="A249" s="131" t="s">
        <v>91</v>
      </c>
      <c r="B249" s="131" t="s">
        <v>289</v>
      </c>
      <c r="C249" s="131" t="s">
        <v>981</v>
      </c>
      <c r="D249" s="131" t="str">
        <f>NSFR!B202</f>
        <v>Required stable funding associated with derivative liabilities</v>
      </c>
      <c r="E249" s="131" t="b">
        <f t="shared" si="6"/>
        <v>0</v>
      </c>
      <c r="F249" s="131" t="b">
        <f t="shared" si="7"/>
        <v>1</v>
      </c>
    </row>
    <row r="250" spans="1:6">
      <c r="A250" s="131" t="s">
        <v>92</v>
      </c>
      <c r="B250" s="131" t="s">
        <v>290</v>
      </c>
      <c r="C250" s="131" t="s">
        <v>982</v>
      </c>
      <c r="D250" s="131" t="str">
        <f>NSFR!B203</f>
        <v>Total initial margin posted: of which:</v>
      </c>
      <c r="E250" s="131" t="b">
        <f t="shared" si="6"/>
        <v>0</v>
      </c>
      <c r="F250" s="131" t="b">
        <f t="shared" si="7"/>
        <v>1</v>
      </c>
    </row>
    <row r="251" spans="1:6" ht="26.4">
      <c r="A251" s="131" t="s">
        <v>123</v>
      </c>
      <c r="B251" s="131" t="s">
        <v>656</v>
      </c>
      <c r="C251" s="131" t="s">
        <v>983</v>
      </c>
      <c r="D251" s="131" t="str">
        <f>NSFR!B204</f>
        <v>Initial margin posted on financial institution's own positions, of which:</v>
      </c>
      <c r="E251" s="131" t="b">
        <f t="shared" si="6"/>
        <v>0</v>
      </c>
      <c r="F251" s="131" t="b">
        <f t="shared" si="7"/>
        <v>1</v>
      </c>
    </row>
    <row r="252" spans="1:6" ht="26.4">
      <c r="A252" s="131" t="s">
        <v>93</v>
      </c>
      <c r="B252" s="131" t="s">
        <v>291</v>
      </c>
      <c r="C252" s="131" t="s">
        <v>984</v>
      </c>
      <c r="D252" s="131" t="str">
        <f>NSFR!B205</f>
        <v>Initial margin posted in the form of cash</v>
      </c>
      <c r="E252" s="131" t="b">
        <f t="shared" si="6"/>
        <v>0</v>
      </c>
      <c r="F252" s="131" t="b">
        <f t="shared" si="7"/>
        <v>1</v>
      </c>
    </row>
    <row r="253" spans="1:6" ht="26.4">
      <c r="A253" s="131" t="s">
        <v>94</v>
      </c>
      <c r="B253" s="131" t="s">
        <v>399</v>
      </c>
      <c r="C253" s="131" t="s">
        <v>985</v>
      </c>
      <c r="D253" s="131" t="str">
        <f>NSFR!B206</f>
        <v>Initial margin posted in the form of Level 1 securities</v>
      </c>
      <c r="E253" s="131" t="b">
        <f t="shared" si="6"/>
        <v>0</v>
      </c>
      <c r="F253" s="131" t="b">
        <f t="shared" si="7"/>
        <v>1</v>
      </c>
    </row>
    <row r="254" spans="1:6" ht="26.4">
      <c r="A254" s="131" t="s">
        <v>95</v>
      </c>
      <c r="B254" s="131" t="s">
        <v>292</v>
      </c>
      <c r="C254" s="131" t="s">
        <v>986</v>
      </c>
      <c r="D254" s="131" t="str">
        <f>NSFR!B207</f>
        <v>Initial margin posted in the form of all other collateral</v>
      </c>
      <c r="E254" s="131" t="b">
        <f t="shared" si="6"/>
        <v>0</v>
      </c>
      <c r="F254" s="131" t="b">
        <f t="shared" si="7"/>
        <v>1</v>
      </c>
    </row>
    <row r="255" spans="1:6" ht="26.4">
      <c r="A255" s="131" t="s">
        <v>96</v>
      </c>
      <c r="B255" s="131" t="s">
        <v>293</v>
      </c>
      <c r="C255" s="131" t="s">
        <v>987</v>
      </c>
      <c r="D255" s="131" t="str">
        <f>NSFR!B208</f>
        <v>Of which, is initial margin posted on behalf of a customer</v>
      </c>
      <c r="E255" s="131" t="b">
        <f t="shared" si="6"/>
        <v>0</v>
      </c>
      <c r="F255" s="131" t="b">
        <f t="shared" si="7"/>
        <v>1</v>
      </c>
    </row>
    <row r="256" spans="1:6" ht="52.8">
      <c r="A256" s="131" t="s">
        <v>124</v>
      </c>
      <c r="B256" s="131" t="s">
        <v>294</v>
      </c>
      <c r="C256" s="131" t="s">
        <v>988</v>
      </c>
      <c r="D256" s="131" t="str">
        <f>NSFR!B209</f>
        <v>Initial margin posted on bank's own behalf, in the form of any collateral type, according to residual maturity of associated derivative contract(s)</v>
      </c>
      <c r="E256" s="131" t="b">
        <f t="shared" si="6"/>
        <v>0</v>
      </c>
      <c r="F256" s="131" t="b">
        <f t="shared" si="7"/>
        <v>1</v>
      </c>
    </row>
    <row r="257" spans="1:6" ht="26.4">
      <c r="A257" s="131" t="s">
        <v>97</v>
      </c>
      <c r="B257" s="131" t="s">
        <v>400</v>
      </c>
      <c r="C257" s="131" t="s">
        <v>989</v>
      </c>
      <c r="D257" s="131" t="str">
        <f>NSFR!B210</f>
        <v>Cash or other assets provided to contribute to the default fund of a CCP</v>
      </c>
      <c r="E257" s="131" t="b">
        <f t="shared" si="6"/>
        <v>0</v>
      </c>
      <c r="F257" s="131" t="b">
        <f t="shared" si="7"/>
        <v>1</v>
      </c>
    </row>
    <row r="258" spans="1:6" ht="52.8">
      <c r="A258" s="131" t="s">
        <v>98</v>
      </c>
      <c r="B258" s="131" t="s">
        <v>401</v>
      </c>
      <c r="C258" s="131" t="s">
        <v>990</v>
      </c>
      <c r="D258" s="131" t="str">
        <f>NSFR!B211</f>
        <v>Required stable funding associated with initial margin posted and cash or other assets provided to contribute to the default fund of a CCP</v>
      </c>
      <c r="E258" s="131" t="b">
        <f t="shared" ref="E258:E321" si="8">A258=D258</f>
        <v>0</v>
      </c>
      <c r="F258" s="131" t="b">
        <f t="shared" ref="F258:F321" si="9">B258=D258</f>
        <v>1</v>
      </c>
    </row>
    <row r="259" spans="1:6" ht="26.4">
      <c r="A259" s="131" t="s">
        <v>125</v>
      </c>
      <c r="B259" s="131" t="s">
        <v>295</v>
      </c>
      <c r="C259" s="131" t="s">
        <v>991</v>
      </c>
      <c r="D259" s="131" t="str">
        <f>NSFR!B212</f>
        <v>Items deducted from regulatory capital</v>
      </c>
      <c r="E259" s="131" t="b">
        <f t="shared" si="8"/>
        <v>0</v>
      </c>
      <c r="F259" s="131" t="b">
        <f t="shared" si="9"/>
        <v>1</v>
      </c>
    </row>
    <row r="260" spans="1:6">
      <c r="A260" s="131" t="s">
        <v>99</v>
      </c>
      <c r="B260" s="131" t="s">
        <v>296</v>
      </c>
      <c r="C260" s="131" t="s">
        <v>992</v>
      </c>
      <c r="D260" s="131" t="str">
        <f>NSFR!B213</f>
        <v>Trade date receivables</v>
      </c>
      <c r="E260" s="131" t="b">
        <f t="shared" si="8"/>
        <v>0</v>
      </c>
      <c r="F260" s="131" t="b">
        <f t="shared" si="9"/>
        <v>1</v>
      </c>
    </row>
    <row r="261" spans="1:6">
      <c r="A261" s="131" t="s">
        <v>100</v>
      </c>
      <c r="B261" s="131" t="s">
        <v>297</v>
      </c>
      <c r="C261" s="131" t="s">
        <v>993</v>
      </c>
      <c r="D261" s="131" t="str">
        <f>NSFR!B214</f>
        <v>Interdependent assets; of which:</v>
      </c>
      <c r="E261" s="131" t="b">
        <f t="shared" si="8"/>
        <v>0</v>
      </c>
      <c r="F261" s="131" t="b">
        <f t="shared" si="9"/>
        <v>1</v>
      </c>
    </row>
    <row r="262" spans="1:6" ht="26.4">
      <c r="A262" s="131" t="s">
        <v>101</v>
      </c>
      <c r="B262" s="131" t="s">
        <v>402</v>
      </c>
      <c r="C262" s="131" t="s">
        <v>994</v>
      </c>
      <c r="D262" s="131" t="str">
        <f>NSFR!B215</f>
        <v>Mortgages underlying NHA MBS transactions</v>
      </c>
      <c r="E262" s="131" t="b">
        <f t="shared" si="8"/>
        <v>0</v>
      </c>
      <c r="F262" s="131" t="b">
        <f t="shared" si="9"/>
        <v>1</v>
      </c>
    </row>
    <row r="263" spans="1:6" ht="26.4">
      <c r="A263" s="131" t="s">
        <v>102</v>
      </c>
      <c r="B263" s="131" t="s">
        <v>403</v>
      </c>
      <c r="C263" s="131" t="s">
        <v>995</v>
      </c>
      <c r="D263" s="131" t="str">
        <f>NSFR!B216</f>
        <v>Mortgages underlying CMB transactions</v>
      </c>
      <c r="E263" s="131" t="b">
        <f t="shared" si="8"/>
        <v>0</v>
      </c>
      <c r="F263" s="131" t="b">
        <f t="shared" si="9"/>
        <v>1</v>
      </c>
    </row>
    <row r="264" spans="1:6" ht="26.4">
      <c r="A264" s="131" t="s">
        <v>103</v>
      </c>
      <c r="B264" s="131" t="s">
        <v>404</v>
      </c>
      <c r="C264" s="131" t="s">
        <v>996</v>
      </c>
      <c r="D264" s="131" t="str">
        <f>NSFR!B217</f>
        <v>Variation margin posted to a CCP on a client's behalf</v>
      </c>
      <c r="E264" s="131" t="b">
        <f t="shared" si="8"/>
        <v>0</v>
      </c>
      <c r="F264" s="131" t="b">
        <f t="shared" si="9"/>
        <v>1</v>
      </c>
    </row>
    <row r="265" spans="1:6" ht="39.6">
      <c r="A265" s="131" t="s">
        <v>104</v>
      </c>
      <c r="B265" s="131" t="s">
        <v>298</v>
      </c>
      <c r="C265" s="131" t="s">
        <v>997</v>
      </c>
      <c r="D265" s="131" t="str">
        <f>NSFR!B218</f>
        <v>All other assets not included in above categories that qualify for 100% treatment</v>
      </c>
      <c r="E265" s="131" t="b">
        <f t="shared" si="8"/>
        <v>0</v>
      </c>
      <c r="F265" s="131" t="b">
        <f t="shared" si="9"/>
        <v>1</v>
      </c>
    </row>
    <row r="266" spans="1:6">
      <c r="A266" s="131" t="s">
        <v>68</v>
      </c>
      <c r="B266" s="131" t="s">
        <v>8</v>
      </c>
      <c r="C266" s="131" t="s">
        <v>998</v>
      </c>
      <c r="D266" s="131" t="str">
        <f>NSFR!A219</f>
        <v>2.2 Off balance-sheet items</v>
      </c>
      <c r="E266" s="131" t="b">
        <f t="shared" si="8"/>
        <v>0</v>
      </c>
      <c r="F266" s="131" t="b">
        <f t="shared" si="9"/>
        <v>1</v>
      </c>
    </row>
    <row r="267" spans="1:6">
      <c r="A267" s="131" t="s">
        <v>19</v>
      </c>
      <c r="B267" s="131" t="s">
        <v>235</v>
      </c>
      <c r="C267" s="131" t="s">
        <v>999</v>
      </c>
      <c r="D267" s="133" t="str">
        <f>NSFR!D219</f>
        <v>Amount</v>
      </c>
      <c r="E267" s="131" t="b">
        <f t="shared" si="8"/>
        <v>0</v>
      </c>
      <c r="F267" s="131" t="b">
        <f t="shared" si="9"/>
        <v>1</v>
      </c>
    </row>
    <row r="268" spans="1:6">
      <c r="A268" s="131" t="s">
        <v>67</v>
      </c>
      <c r="B268" s="131" t="s">
        <v>391</v>
      </c>
      <c r="C268" s="131" t="s">
        <v>1000</v>
      </c>
      <c r="D268" s="133" t="str">
        <f>NSFR!H219</f>
        <v>RSF factor</v>
      </c>
      <c r="E268" s="131" t="b">
        <f t="shared" si="8"/>
        <v>0</v>
      </c>
      <c r="F268" s="131" t="b">
        <f t="shared" si="9"/>
        <v>1</v>
      </c>
    </row>
    <row r="269" spans="1:6">
      <c r="A269" s="131" t="s">
        <v>66</v>
      </c>
      <c r="B269" s="131" t="s">
        <v>392</v>
      </c>
      <c r="C269" s="131" t="s">
        <v>1001</v>
      </c>
      <c r="D269" s="133" t="str">
        <f>NSFR!L219</f>
        <v>Calculated RSF</v>
      </c>
      <c r="E269" s="131" t="b">
        <f t="shared" si="8"/>
        <v>0</v>
      </c>
      <c r="F269" s="131" t="b">
        <f t="shared" si="9"/>
        <v>1</v>
      </c>
    </row>
    <row r="270" spans="1:6" ht="26.4">
      <c r="A270" s="131" t="s">
        <v>107</v>
      </c>
      <c r="B270" s="131" t="s">
        <v>299</v>
      </c>
      <c r="C270" s="131" t="s">
        <v>1002</v>
      </c>
      <c r="D270" s="131" t="str">
        <f>NSFR!B220</f>
        <v>Irrevocable or conditionally revocable liquidity facilities</v>
      </c>
      <c r="E270" s="131" t="b">
        <f t="shared" si="8"/>
        <v>0</v>
      </c>
      <c r="F270" s="131" t="b">
        <f t="shared" si="9"/>
        <v>1</v>
      </c>
    </row>
    <row r="271" spans="1:6" ht="26.4">
      <c r="A271" s="131" t="s">
        <v>108</v>
      </c>
      <c r="B271" s="131" t="s">
        <v>300</v>
      </c>
      <c r="C271" s="131" t="s">
        <v>1003</v>
      </c>
      <c r="D271" s="131" t="str">
        <f>NSFR!B221</f>
        <v>Irrevocable or conditionally revocable credit facilities</v>
      </c>
      <c r="E271" s="131" t="b">
        <f t="shared" si="8"/>
        <v>0</v>
      </c>
      <c r="F271" s="131" t="b">
        <f t="shared" si="9"/>
        <v>1</v>
      </c>
    </row>
    <row r="272" spans="1:6" ht="52.8">
      <c r="A272" s="131" t="s">
        <v>109</v>
      </c>
      <c r="B272" s="131" t="s">
        <v>301</v>
      </c>
      <c r="C272" s="131" t="s">
        <v>1004</v>
      </c>
      <c r="D272" s="131" t="str">
        <f>NSFR!B222</f>
        <v>Unconditionally revocable credit and liquidity facilities to retail and small business customers</v>
      </c>
      <c r="E272" s="131" t="b">
        <f t="shared" si="8"/>
        <v>0</v>
      </c>
      <c r="F272" s="131" t="b">
        <f t="shared" si="9"/>
        <v>1</v>
      </c>
    </row>
    <row r="273" spans="1:6" ht="39.6">
      <c r="A273" s="131" t="s">
        <v>110</v>
      </c>
      <c r="B273" s="131" t="s">
        <v>302</v>
      </c>
      <c r="C273" s="131" t="s">
        <v>1005</v>
      </c>
      <c r="D273" s="131" t="str">
        <f>NSFR!B223</f>
        <v>Unconditionally revocable credit and liquidity facilities to all other customers</v>
      </c>
      <c r="E273" s="131" t="b">
        <f t="shared" si="8"/>
        <v>0</v>
      </c>
      <c r="F273" s="131" t="b">
        <f t="shared" si="9"/>
        <v>1</v>
      </c>
    </row>
    <row r="274" spans="1:6" ht="39.6">
      <c r="A274" s="131" t="s">
        <v>111</v>
      </c>
      <c r="B274" s="131" t="s">
        <v>303</v>
      </c>
      <c r="C274" s="131" t="s">
        <v>1006</v>
      </c>
      <c r="D274" s="131" t="str">
        <f>NSFR!B224</f>
        <v>Trade finance-related obligations (including guarantees and letters of credit)</v>
      </c>
      <c r="E274" s="131" t="b">
        <f t="shared" si="8"/>
        <v>0</v>
      </c>
      <c r="F274" s="131" t="b">
        <f t="shared" si="9"/>
        <v>1</v>
      </c>
    </row>
    <row r="275" spans="1:6" ht="39.6">
      <c r="A275" s="131" t="s">
        <v>112</v>
      </c>
      <c r="B275" s="131" t="s">
        <v>304</v>
      </c>
      <c r="C275" s="131" t="s">
        <v>1007</v>
      </c>
      <c r="D275" s="131" t="str">
        <f>NSFR!B225</f>
        <v>Guarantees and letters of credit unrelated to trade finance obligations</v>
      </c>
      <c r="E275" s="131" t="b">
        <f t="shared" si="8"/>
        <v>0</v>
      </c>
      <c r="F275" s="131" t="b">
        <f t="shared" si="9"/>
        <v>1</v>
      </c>
    </row>
    <row r="276" spans="1:6">
      <c r="A276" s="131" t="s">
        <v>113</v>
      </c>
      <c r="B276" s="131" t="s">
        <v>305</v>
      </c>
      <c r="C276" s="131" t="s">
        <v>1008</v>
      </c>
      <c r="D276" s="131" t="str">
        <f>NSFR!B226</f>
        <v xml:space="preserve">Non-contractual obligations, such as: </v>
      </c>
      <c r="E276" s="131" t="b">
        <f t="shared" si="8"/>
        <v>0</v>
      </c>
      <c r="F276" s="131" t="b">
        <f t="shared" si="9"/>
        <v>1</v>
      </c>
    </row>
    <row r="277" spans="1:6" ht="26.4">
      <c r="A277" s="131" t="s">
        <v>114</v>
      </c>
      <c r="B277" s="131" t="s">
        <v>639</v>
      </c>
      <c r="C277" s="131" t="s">
        <v>1009</v>
      </c>
      <c r="D277" s="131" t="str">
        <f>NSFR!B227</f>
        <v>Debt-buy back requests (including related conduits)</v>
      </c>
      <c r="E277" s="131" t="b">
        <f t="shared" si="8"/>
        <v>0</v>
      </c>
      <c r="F277" s="131" t="b">
        <f t="shared" si="9"/>
        <v>1</v>
      </c>
    </row>
    <row r="278" spans="1:6">
      <c r="A278" s="131" t="s">
        <v>115</v>
      </c>
      <c r="B278" s="131" t="s">
        <v>306</v>
      </c>
      <c r="C278" s="131" t="s">
        <v>1010</v>
      </c>
      <c r="D278" s="131" t="str">
        <f>NSFR!B228</f>
        <v>Structured products</v>
      </c>
      <c r="E278" s="131" t="b">
        <f t="shared" si="8"/>
        <v>0</v>
      </c>
      <c r="F278" s="131" t="b">
        <f t="shared" si="9"/>
        <v>1</v>
      </c>
    </row>
    <row r="279" spans="1:6">
      <c r="A279" s="131" t="s">
        <v>116</v>
      </c>
      <c r="B279" s="131" t="s">
        <v>307</v>
      </c>
      <c r="C279" s="131" t="s">
        <v>1011</v>
      </c>
      <c r="D279" s="131" t="str">
        <f>NSFR!B229</f>
        <v>Managed funds</v>
      </c>
      <c r="E279" s="131" t="b">
        <f t="shared" si="8"/>
        <v>0</v>
      </c>
      <c r="F279" s="131" t="b">
        <f t="shared" si="9"/>
        <v>1</v>
      </c>
    </row>
    <row r="280" spans="1:6">
      <c r="A280" s="131" t="s">
        <v>117</v>
      </c>
      <c r="B280" s="131" t="s">
        <v>308</v>
      </c>
      <c r="C280" s="131" t="s">
        <v>1012</v>
      </c>
      <c r="D280" s="131" t="str">
        <f>NSFR!B230</f>
        <v>Other non-contractual obligations</v>
      </c>
      <c r="E280" s="131" t="b">
        <f t="shared" si="8"/>
        <v>0</v>
      </c>
      <c r="F280" s="131" t="b">
        <f t="shared" si="9"/>
        <v>1</v>
      </c>
    </row>
    <row r="281" spans="1:6" ht="39.6">
      <c r="A281" s="131" t="s">
        <v>118</v>
      </c>
      <c r="B281" s="131" t="s">
        <v>309</v>
      </c>
      <c r="C281" s="131" t="s">
        <v>1013</v>
      </c>
      <c r="D281" s="131" t="str">
        <f>NSFR!B231</f>
        <v>All other off balance-sheet obligations not included in the above categories</v>
      </c>
      <c r="E281" s="131" t="b">
        <f t="shared" si="8"/>
        <v>0</v>
      </c>
      <c r="F281" s="131" t="b">
        <f t="shared" si="9"/>
        <v>1</v>
      </c>
    </row>
    <row r="282" spans="1:6">
      <c r="A282" s="131" t="s">
        <v>6</v>
      </c>
      <c r="B282" s="131" t="s">
        <v>6</v>
      </c>
      <c r="C282" s="131" t="s">
        <v>1014</v>
      </c>
      <c r="D282" s="131" t="str">
        <f>NSFR!B232</f>
        <v>Total RSF</v>
      </c>
      <c r="E282" s="131" t="b">
        <f t="shared" si="8"/>
        <v>1</v>
      </c>
      <c r="F282" s="131" t="b">
        <f t="shared" si="9"/>
        <v>1</v>
      </c>
    </row>
    <row r="283" spans="1:6">
      <c r="A283" s="131" t="s">
        <v>716</v>
      </c>
      <c r="B283" s="131" t="s">
        <v>719</v>
      </c>
      <c r="C283" s="131" t="s">
        <v>1015</v>
      </c>
      <c r="D283" s="131" t="str">
        <f>NSFR!B234</f>
        <v>Other RSF</v>
      </c>
      <c r="E283" s="131" t="b">
        <f t="shared" si="8"/>
        <v>0</v>
      </c>
      <c r="F283" s="131" t="b">
        <f t="shared" si="9"/>
        <v>1</v>
      </c>
    </row>
    <row r="284" spans="1:6">
      <c r="A284" s="131" t="s">
        <v>19</v>
      </c>
      <c r="B284" s="131" t="s">
        <v>235</v>
      </c>
      <c r="C284" s="131" t="s">
        <v>1016</v>
      </c>
      <c r="D284" s="133" t="str">
        <f>NSFR!D234</f>
        <v>Amount</v>
      </c>
      <c r="E284" s="131" t="b">
        <f t="shared" si="8"/>
        <v>0</v>
      </c>
      <c r="F284" s="131" t="b">
        <f t="shared" si="9"/>
        <v>1</v>
      </c>
    </row>
    <row r="285" spans="1:6">
      <c r="A285" s="131" t="s">
        <v>67</v>
      </c>
      <c r="B285" s="131" t="s">
        <v>391</v>
      </c>
      <c r="C285" s="131" t="s">
        <v>1017</v>
      </c>
      <c r="D285" s="133" t="str">
        <f>NSFR!H234</f>
        <v>RSF factor</v>
      </c>
      <c r="E285" s="131" t="b">
        <f t="shared" si="8"/>
        <v>0</v>
      </c>
      <c r="F285" s="131" t="b">
        <f t="shared" si="9"/>
        <v>1</v>
      </c>
    </row>
    <row r="286" spans="1:6">
      <c r="A286" s="131" t="s">
        <v>66</v>
      </c>
      <c r="B286" s="131" t="s">
        <v>392</v>
      </c>
      <c r="C286" s="131" t="s">
        <v>1018</v>
      </c>
      <c r="D286" s="133" t="str">
        <f>NSFR!L234</f>
        <v>Calculated RSF</v>
      </c>
      <c r="E286" s="131" t="b">
        <f t="shared" si="8"/>
        <v>0</v>
      </c>
      <c r="F286" s="131" t="b">
        <f t="shared" si="9"/>
        <v>1</v>
      </c>
    </row>
    <row r="287" spans="1:6">
      <c r="A287" s="131" t="s">
        <v>22</v>
      </c>
      <c r="B287" s="131" t="s">
        <v>375</v>
      </c>
      <c r="C287" s="131" t="s">
        <v>1019</v>
      </c>
      <c r="D287" s="133" t="str">
        <f>NSFR!D235</f>
        <v>Non-maturity</v>
      </c>
      <c r="E287" s="131" t="b">
        <f t="shared" si="8"/>
        <v>0</v>
      </c>
      <c r="F287" s="131" t="b">
        <f t="shared" si="9"/>
        <v>1</v>
      </c>
    </row>
    <row r="288" spans="1:6">
      <c r="A288" s="131" t="s">
        <v>23</v>
      </c>
      <c r="B288" s="131" t="s">
        <v>236</v>
      </c>
      <c r="C288" s="131" t="s">
        <v>1020</v>
      </c>
      <c r="D288" s="133" t="str">
        <f>NSFR!E235</f>
        <v>&lt; 6 months</v>
      </c>
      <c r="E288" s="131" t="b">
        <f t="shared" si="8"/>
        <v>0</v>
      </c>
      <c r="F288" s="131" t="b">
        <f t="shared" si="9"/>
        <v>1</v>
      </c>
    </row>
    <row r="289" spans="1:6">
      <c r="A289" s="130" t="s">
        <v>544</v>
      </c>
      <c r="B289" s="130" t="s">
        <v>545</v>
      </c>
      <c r="C289" s="131" t="s">
        <v>1021</v>
      </c>
      <c r="D289" s="133" t="str">
        <f>NSFR!F235</f>
        <v>≥ 6 months and &lt; 1 year</v>
      </c>
      <c r="E289" s="131" t="b">
        <f t="shared" si="8"/>
        <v>0</v>
      </c>
      <c r="F289" s="131" t="b">
        <f t="shared" si="9"/>
        <v>1</v>
      </c>
    </row>
    <row r="290" spans="1:6">
      <c r="A290" s="131" t="s">
        <v>546</v>
      </c>
      <c r="B290" s="131" t="s">
        <v>547</v>
      </c>
      <c r="C290" s="131" t="s">
        <v>1022</v>
      </c>
      <c r="D290" s="133" t="str">
        <f>NSFR!G235</f>
        <v>≥ 1 year</v>
      </c>
      <c r="E290" s="131" t="b">
        <f t="shared" si="8"/>
        <v>0</v>
      </c>
      <c r="F290" s="131" t="b">
        <f t="shared" si="9"/>
        <v>1</v>
      </c>
    </row>
    <row r="291" spans="1:6">
      <c r="A291" s="131" t="s">
        <v>22</v>
      </c>
      <c r="B291" s="131" t="s">
        <v>375</v>
      </c>
      <c r="C291" s="131" t="s">
        <v>1023</v>
      </c>
      <c r="D291" s="133" t="str">
        <f>NSFR!H235</f>
        <v>Non-maturity</v>
      </c>
      <c r="E291" s="131" t="b">
        <f t="shared" si="8"/>
        <v>0</v>
      </c>
      <c r="F291" s="131" t="b">
        <f t="shared" si="9"/>
        <v>1</v>
      </c>
    </row>
    <row r="292" spans="1:6">
      <c r="A292" s="131" t="s">
        <v>23</v>
      </c>
      <c r="B292" s="131" t="s">
        <v>236</v>
      </c>
      <c r="C292" s="131" t="s">
        <v>1024</v>
      </c>
      <c r="D292" s="133" t="str">
        <f>NSFR!I235</f>
        <v>&lt; 6 months</v>
      </c>
      <c r="E292" s="131" t="b">
        <f t="shared" si="8"/>
        <v>0</v>
      </c>
      <c r="F292" s="131" t="b">
        <f t="shared" si="9"/>
        <v>1</v>
      </c>
    </row>
    <row r="293" spans="1:6">
      <c r="A293" s="130" t="s">
        <v>544</v>
      </c>
      <c r="B293" s="130" t="s">
        <v>545</v>
      </c>
      <c r="C293" s="131" t="s">
        <v>1025</v>
      </c>
      <c r="D293" s="133" t="str">
        <f>NSFR!J235</f>
        <v>≥ 6 months and &lt; 1 year</v>
      </c>
      <c r="E293" s="131" t="b">
        <f t="shared" si="8"/>
        <v>0</v>
      </c>
      <c r="F293" s="131" t="b">
        <f t="shared" si="9"/>
        <v>1</v>
      </c>
    </row>
    <row r="294" spans="1:6">
      <c r="A294" s="131" t="s">
        <v>546</v>
      </c>
      <c r="B294" s="131" t="s">
        <v>547</v>
      </c>
      <c r="C294" s="131" t="s">
        <v>1026</v>
      </c>
      <c r="D294" s="133" t="str">
        <f>NSFR!K235</f>
        <v>≥ 1 year</v>
      </c>
      <c r="E294" s="131" t="b">
        <f t="shared" si="8"/>
        <v>0</v>
      </c>
      <c r="F294" s="131" t="b">
        <f t="shared" si="9"/>
        <v>1</v>
      </c>
    </row>
    <row r="295" spans="1:6">
      <c r="A295" s="131" t="s">
        <v>22</v>
      </c>
      <c r="B295" s="131" t="s">
        <v>375</v>
      </c>
      <c r="C295" s="131" t="s">
        <v>1027</v>
      </c>
      <c r="D295" s="133" t="str">
        <f>NSFR!L235</f>
        <v>Non-maturity</v>
      </c>
      <c r="E295" s="131" t="b">
        <f t="shared" si="8"/>
        <v>0</v>
      </c>
      <c r="F295" s="131" t="b">
        <f t="shared" si="9"/>
        <v>1</v>
      </c>
    </row>
    <row r="296" spans="1:6">
      <c r="A296" s="131" t="s">
        <v>23</v>
      </c>
      <c r="B296" s="131" t="s">
        <v>236</v>
      </c>
      <c r="C296" s="131" t="s">
        <v>1028</v>
      </c>
      <c r="D296" s="133" t="str">
        <f>NSFR!M235</f>
        <v>&lt; 6 months</v>
      </c>
      <c r="E296" s="131" t="b">
        <f t="shared" si="8"/>
        <v>0</v>
      </c>
      <c r="F296" s="131" t="b">
        <f t="shared" si="9"/>
        <v>1</v>
      </c>
    </row>
    <row r="297" spans="1:6">
      <c r="A297" s="130" t="s">
        <v>544</v>
      </c>
      <c r="B297" s="130" t="s">
        <v>545</v>
      </c>
      <c r="C297" s="131" t="s">
        <v>1029</v>
      </c>
      <c r="D297" s="133" t="str">
        <f>NSFR!N235</f>
        <v>≥ 6 months and &lt; 1 year</v>
      </c>
      <c r="E297" s="131" t="b">
        <f t="shared" si="8"/>
        <v>0</v>
      </c>
      <c r="F297" s="131" t="b">
        <f t="shared" si="9"/>
        <v>1</v>
      </c>
    </row>
    <row r="298" spans="1:6">
      <c r="A298" s="131" t="s">
        <v>546</v>
      </c>
      <c r="B298" s="131" t="s">
        <v>547</v>
      </c>
      <c r="C298" s="131" t="s">
        <v>1030</v>
      </c>
      <c r="D298" s="133" t="str">
        <f>NSFR!O235</f>
        <v>≥ 1 year</v>
      </c>
      <c r="E298" s="131" t="b">
        <f t="shared" si="8"/>
        <v>0</v>
      </c>
      <c r="F298" s="131" t="b">
        <f t="shared" si="9"/>
        <v>1</v>
      </c>
    </row>
    <row r="299" spans="1:6">
      <c r="A299" s="131" t="s">
        <v>6</v>
      </c>
      <c r="B299" s="131" t="s">
        <v>6</v>
      </c>
      <c r="C299" s="131" t="s">
        <v>1031</v>
      </c>
      <c r="D299" s="133" t="str">
        <f>NSFR!P235</f>
        <v>Total RSF</v>
      </c>
      <c r="E299" s="131" t="b">
        <f t="shared" si="8"/>
        <v>1</v>
      </c>
      <c r="F299" s="131" t="b">
        <f t="shared" si="9"/>
        <v>1</v>
      </c>
    </row>
    <row r="300" spans="1:6">
      <c r="A300" s="134" t="s">
        <v>727</v>
      </c>
      <c r="B300" s="131" t="s">
        <v>723</v>
      </c>
      <c r="C300" s="131" t="s">
        <v>1032</v>
      </c>
      <c r="D300" s="131" t="str">
        <f>NSFR!B236</f>
        <v>RSF Placeholder 1</v>
      </c>
      <c r="E300" s="131" t="b">
        <f t="shared" si="8"/>
        <v>0</v>
      </c>
      <c r="F300" s="131" t="b">
        <f t="shared" si="9"/>
        <v>1</v>
      </c>
    </row>
    <row r="301" spans="1:6">
      <c r="A301" s="134" t="s">
        <v>728</v>
      </c>
      <c r="B301" s="131" t="s">
        <v>724</v>
      </c>
      <c r="C301" s="131" t="s">
        <v>1033</v>
      </c>
      <c r="D301" s="131" t="str">
        <f>NSFR!B237</f>
        <v>RSF Placeholder 2</v>
      </c>
      <c r="E301" s="131" t="b">
        <f t="shared" si="8"/>
        <v>0</v>
      </c>
      <c r="F301" s="131" t="b">
        <f t="shared" si="9"/>
        <v>1</v>
      </c>
    </row>
    <row r="302" spans="1:6">
      <c r="A302" s="134" t="s">
        <v>729</v>
      </c>
      <c r="B302" s="131" t="s">
        <v>725</v>
      </c>
      <c r="C302" s="131" t="s">
        <v>1034</v>
      </c>
      <c r="D302" s="131" t="str">
        <f>NSFR!B238</f>
        <v>RSF Placeholder 3</v>
      </c>
      <c r="E302" s="131" t="b">
        <f t="shared" si="8"/>
        <v>0</v>
      </c>
      <c r="F302" s="131" t="b">
        <f t="shared" si="9"/>
        <v>1</v>
      </c>
    </row>
    <row r="303" spans="1:6">
      <c r="A303" s="134" t="s">
        <v>717</v>
      </c>
      <c r="B303" s="131" t="s">
        <v>726</v>
      </c>
      <c r="C303" s="131" t="s">
        <v>1035</v>
      </c>
      <c r="D303" s="131" t="str">
        <f>NSFR!B239</f>
        <v>Total Other RSF</v>
      </c>
      <c r="E303" s="131" t="b">
        <f t="shared" si="8"/>
        <v>0</v>
      </c>
      <c r="F303" s="131" t="b">
        <f t="shared" si="9"/>
        <v>1</v>
      </c>
    </row>
    <row r="304" spans="1:6">
      <c r="A304" s="131" t="s">
        <v>7</v>
      </c>
      <c r="B304" s="131" t="s">
        <v>7</v>
      </c>
      <c r="C304" s="131" t="s">
        <v>1036</v>
      </c>
      <c r="D304" s="133" t="str">
        <f>NSFR!B241</f>
        <v>NSFR</v>
      </c>
      <c r="E304" s="131" t="b">
        <f t="shared" si="8"/>
        <v>1</v>
      </c>
      <c r="F304" s="131" t="b">
        <f t="shared" si="9"/>
        <v>1</v>
      </c>
    </row>
    <row r="305" spans="1:6" ht="409.6">
      <c r="A305" s="131" t="s">
        <v>1391</v>
      </c>
      <c r="B305" s="131" t="s">
        <v>766</v>
      </c>
      <c r="C305" s="131" t="s">
        <v>1037</v>
      </c>
      <c r="D305" s="131" t="str">
        <f>Instructions!A1</f>
        <v>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v>
      </c>
      <c r="E305" s="131" t="b">
        <f t="shared" si="8"/>
        <v>0</v>
      </c>
      <c r="F305" s="131" t="b">
        <f t="shared" si="9"/>
        <v>1</v>
      </c>
    </row>
    <row r="306" spans="1:6" ht="409.6">
      <c r="A306" s="131" t="s">
        <v>643</v>
      </c>
      <c r="B306" s="131" t="s">
        <v>753</v>
      </c>
      <c r="C306" s="131" t="s">
        <v>1038</v>
      </c>
      <c r="D306" s="131" t="str">
        <f>Instructions!A2</f>
        <v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v>
      </c>
      <c r="E306" s="131" t="b">
        <f t="shared" si="8"/>
        <v>0</v>
      </c>
      <c r="F306" s="131" t="b">
        <f t="shared" si="9"/>
        <v>1</v>
      </c>
    </row>
    <row r="307" spans="1:6" ht="409.6">
      <c r="A307" s="131" t="s">
        <v>736</v>
      </c>
      <c r="B307" s="131" t="s">
        <v>767</v>
      </c>
      <c r="C307" s="131" t="s">
        <v>1039</v>
      </c>
      <c r="D307" s="131" t="str">
        <f>Instructions!A3</f>
        <v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v>
      </c>
      <c r="E307" s="131" t="b">
        <f t="shared" si="8"/>
        <v>0</v>
      </c>
      <c r="F307" s="131" t="b">
        <f t="shared" si="9"/>
        <v>1</v>
      </c>
    </row>
    <row r="308" spans="1:6" ht="181.8" customHeight="1">
      <c r="A308" s="131" t="s">
        <v>310</v>
      </c>
      <c r="B308" s="131" t="s">
        <v>490</v>
      </c>
      <c r="C308" s="131" t="s">
        <v>1040</v>
      </c>
      <c r="D308" s="131" t="str">
        <f>Instructions!A4</f>
        <v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v>
      </c>
      <c r="E308" s="131" t="b">
        <f t="shared" si="8"/>
        <v>0</v>
      </c>
      <c r="F308" s="131" t="b">
        <f t="shared" si="9"/>
        <v>1</v>
      </c>
    </row>
    <row r="309" spans="1:6" ht="401.4" customHeight="1">
      <c r="A309" s="131" t="s">
        <v>737</v>
      </c>
      <c r="B309" s="131" t="s">
        <v>1392</v>
      </c>
      <c r="C309" s="131" t="s">
        <v>1041</v>
      </c>
      <c r="D309" s="131" t="str">
        <f>Instructions!A5</f>
        <v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v>
      </c>
      <c r="E309" s="131" t="b">
        <f t="shared" si="8"/>
        <v>0</v>
      </c>
      <c r="F309" s="131" t="b">
        <f t="shared" si="9"/>
        <v>1</v>
      </c>
    </row>
    <row r="310" spans="1:6" ht="26.4">
      <c r="A310" s="131" t="s">
        <v>4</v>
      </c>
      <c r="B310" s="131" t="s">
        <v>311</v>
      </c>
      <c r="C310" s="131" t="s">
        <v>1042</v>
      </c>
      <c r="D310" s="131" t="str">
        <f>Instructions!A6</f>
        <v>Leverage requirements</v>
      </c>
      <c r="E310" s="131" t="b">
        <f t="shared" si="8"/>
        <v>0</v>
      </c>
      <c r="F310" s="131" t="b">
        <f t="shared" si="9"/>
        <v>1</v>
      </c>
    </row>
    <row r="311" spans="1:6" ht="26.4">
      <c r="A311" s="131" t="s">
        <v>127</v>
      </c>
      <c r="B311" s="131" t="s">
        <v>406</v>
      </c>
      <c r="C311" s="131" t="s">
        <v>1043</v>
      </c>
      <c r="D311" s="131" t="str">
        <f>Instructions!A7</f>
        <v>Part 1 - Available stable funding (ASF)</v>
      </c>
      <c r="E311" s="131" t="b">
        <f t="shared" si="8"/>
        <v>0</v>
      </c>
      <c r="F311" s="131" t="b">
        <f t="shared" si="9"/>
        <v>1</v>
      </c>
    </row>
    <row r="312" spans="1:6">
      <c r="A312" s="131" t="s">
        <v>128</v>
      </c>
      <c r="B312" s="131" t="s">
        <v>405</v>
      </c>
      <c r="C312" s="131" t="s">
        <v>1044</v>
      </c>
      <c r="D312" s="131" t="str">
        <f>Instructions!A8</f>
        <v>1.1 Available stable funding (ASF)</v>
      </c>
      <c r="E312" s="131" t="b">
        <f t="shared" si="8"/>
        <v>0</v>
      </c>
      <c r="F312" s="131" t="b">
        <f t="shared" si="9"/>
        <v>1</v>
      </c>
    </row>
    <row r="313" spans="1:6" ht="409.6">
      <c r="A313" s="131" t="s">
        <v>491</v>
      </c>
      <c r="B313" s="131" t="s">
        <v>768</v>
      </c>
      <c r="C313" s="131" t="s">
        <v>1045</v>
      </c>
      <c r="D313" s="131" t="str">
        <f>Instructions!A9</f>
        <v>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v>
      </c>
      <c r="E313" s="131" t="b">
        <f t="shared" si="8"/>
        <v>0</v>
      </c>
      <c r="F313" s="131" t="b">
        <f t="shared" si="9"/>
        <v>1</v>
      </c>
    </row>
    <row r="314" spans="1:6">
      <c r="A314" s="131" t="s">
        <v>3</v>
      </c>
      <c r="B314" s="131" t="s">
        <v>312</v>
      </c>
      <c r="C314" s="131" t="s">
        <v>1046</v>
      </c>
      <c r="D314" s="131" t="str">
        <f>Instructions!A10</f>
        <v>Dpa</v>
      </c>
      <c r="E314" s="131" t="b">
        <f t="shared" si="8"/>
        <v>0</v>
      </c>
      <c r="F314" s="131" t="b">
        <f t="shared" si="9"/>
        <v>1</v>
      </c>
    </row>
    <row r="315" spans="1:6">
      <c r="A315" s="131" t="s">
        <v>1</v>
      </c>
      <c r="B315" s="131" t="s">
        <v>1</v>
      </c>
      <c r="C315" s="131" t="s">
        <v>1047</v>
      </c>
      <c r="D315" s="131" t="str">
        <f>Instructions!B10</f>
        <v>Description</v>
      </c>
      <c r="E315" s="131" t="b">
        <f t="shared" si="8"/>
        <v>1</v>
      </c>
      <c r="F315" s="131" t="b">
        <f t="shared" si="9"/>
        <v>1</v>
      </c>
    </row>
    <row r="316" spans="1:6">
      <c r="A316" s="131" t="s">
        <v>2</v>
      </c>
      <c r="B316" s="131" t="s">
        <v>2</v>
      </c>
      <c r="C316" s="131" t="s">
        <v>1048</v>
      </c>
      <c r="D316" s="131" t="str">
        <f>Instructions!C10</f>
        <v>Instructions</v>
      </c>
      <c r="E316" s="131" t="b">
        <f t="shared" si="8"/>
        <v>1</v>
      </c>
      <c r="F316" s="131" t="b">
        <f t="shared" si="9"/>
        <v>1</v>
      </c>
    </row>
    <row r="317" spans="1:6" ht="26.4">
      <c r="A317" s="131" t="s">
        <v>492</v>
      </c>
      <c r="B317" s="131" t="s">
        <v>754</v>
      </c>
      <c r="C317" s="131" t="s">
        <v>1049</v>
      </c>
      <c r="D317" s="131" t="str">
        <f>Instructions!D10</f>
        <v>Refer to the LAG (chapter 6 unless specified otherwise)</v>
      </c>
      <c r="E317" s="131" t="b">
        <f t="shared" si="8"/>
        <v>0</v>
      </c>
      <c r="F317" s="131" t="b">
        <f t="shared" si="9"/>
        <v>1</v>
      </c>
    </row>
    <row r="318" spans="1:6" ht="79.2">
      <c r="A318" s="131" t="s">
        <v>493</v>
      </c>
      <c r="B318" s="131" t="s">
        <v>494</v>
      </c>
      <c r="C318" s="131" t="s">
        <v>1050</v>
      </c>
      <c r="D318" s="131" t="str">
        <f>Instructions!B11</f>
        <v>Tier 1 and Tier 2 capital (Basel III), before the application of capital deductions and excluding the proportion of Tier 2 instruments with residual maturity of less than one year</v>
      </c>
      <c r="E318" s="131" t="b">
        <f t="shared" si="8"/>
        <v>0</v>
      </c>
      <c r="F318" s="131" t="b">
        <f t="shared" si="9"/>
        <v>1</v>
      </c>
    </row>
    <row r="319" spans="1:6" ht="124.2" customHeight="1">
      <c r="A319" s="131" t="s">
        <v>738</v>
      </c>
      <c r="B319" s="131" t="s">
        <v>1393</v>
      </c>
      <c r="C319" s="131" t="s">
        <v>1051</v>
      </c>
      <c r="D319" s="131" t="str">
        <f>Instructions!C11</f>
        <v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v>
      </c>
      <c r="E319" s="131" t="b">
        <f t="shared" si="8"/>
        <v>0</v>
      </c>
      <c r="F319" s="131" t="b">
        <f t="shared" si="9"/>
        <v>1</v>
      </c>
    </row>
    <row r="320" spans="1:6">
      <c r="A320" s="131" t="s">
        <v>129</v>
      </c>
      <c r="B320" s="131" t="s">
        <v>408</v>
      </c>
      <c r="C320" s="131" t="s">
        <v>1052</v>
      </c>
      <c r="D320" s="131" t="str">
        <f>Instructions!D11</f>
        <v>21(a)</v>
      </c>
      <c r="E320" s="131" t="b">
        <f t="shared" si="8"/>
        <v>0</v>
      </c>
      <c r="F320" s="131" t="b">
        <f t="shared" si="9"/>
        <v>1</v>
      </c>
    </row>
    <row r="321" spans="1:6" ht="39.6">
      <c r="A321" s="131" t="s">
        <v>25</v>
      </c>
      <c r="B321" s="131" t="s">
        <v>237</v>
      </c>
      <c r="C321" s="131" t="s">
        <v>1053</v>
      </c>
      <c r="D321" s="131" t="str">
        <f>Instructions!B12</f>
        <v>Capital instruments not included above with an effective residual maturity of one year or more</v>
      </c>
      <c r="E321" s="131" t="b">
        <f t="shared" si="8"/>
        <v>0</v>
      </c>
      <c r="F321" s="131" t="b">
        <f t="shared" si="9"/>
        <v>1</v>
      </c>
    </row>
    <row r="322" spans="1:6" ht="72" customHeight="1">
      <c r="A322" s="131" t="s">
        <v>495</v>
      </c>
      <c r="B322" s="131" t="s">
        <v>313</v>
      </c>
      <c r="C322" s="131" t="s">
        <v>1054</v>
      </c>
      <c r="D322" s="131" t="str">
        <f>Instructions!C12</f>
        <v>The total amount of any capital instrument not included in identifier 1010 that has an effective residual maturity of one year or more but excluding any instruments with explicit or embedded options that, if exercised, would reduce the expected maturity to less than one year.</v>
      </c>
      <c r="E322" s="131" t="b">
        <f t="shared" ref="E322:E385" si="10">A322=D322</f>
        <v>0</v>
      </c>
      <c r="F322" s="131" t="b">
        <f t="shared" ref="F322:F385" si="11">B322=D322</f>
        <v>1</v>
      </c>
    </row>
    <row r="323" spans="1:6">
      <c r="A323" s="131" t="s">
        <v>130</v>
      </c>
      <c r="B323" s="131" t="s">
        <v>314</v>
      </c>
      <c r="C323" s="131" t="s">
        <v>1055</v>
      </c>
      <c r="D323" s="131" t="str">
        <f>Instructions!D12</f>
        <v>21(b)</v>
      </c>
      <c r="E323" s="131" t="b">
        <f t="shared" si="10"/>
        <v>0</v>
      </c>
      <c r="F323" s="131" t="b">
        <f t="shared" si="11"/>
        <v>1</v>
      </c>
    </row>
    <row r="324" spans="1:6" ht="39.6">
      <c r="A324" s="131" t="s">
        <v>26</v>
      </c>
      <c r="B324" s="131" t="s">
        <v>380</v>
      </c>
      <c r="C324" s="131" t="s">
        <v>1056</v>
      </c>
      <c r="D324" s="131" t="str">
        <f>Instructions!B13</f>
        <v>"Stable" (as defined in the LCR) demand and/or term deposits from retail and small business customers</v>
      </c>
      <c r="E324" s="131" t="b">
        <f t="shared" si="10"/>
        <v>0</v>
      </c>
      <c r="F324" s="131" t="b">
        <f t="shared" si="11"/>
        <v>1</v>
      </c>
    </row>
    <row r="325" spans="1:6" ht="261.60000000000002" customHeight="1">
      <c r="A325" s="131" t="s">
        <v>496</v>
      </c>
      <c r="B325" s="131" t="s">
        <v>644</v>
      </c>
      <c r="C325" s="131" t="s">
        <v>1057</v>
      </c>
      <c r="D325" s="131" t="str">
        <f>Instructions!C13</f>
        <v>"Stable"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E325" s="131" t="b">
        <f t="shared" si="10"/>
        <v>0</v>
      </c>
      <c r="F325" s="131" t="b">
        <f t="shared" si="11"/>
        <v>1</v>
      </c>
    </row>
    <row r="326" spans="1:6">
      <c r="A326" s="131" t="s">
        <v>131</v>
      </c>
      <c r="B326" s="131" t="s">
        <v>409</v>
      </c>
      <c r="C326" s="131" t="s">
        <v>1058</v>
      </c>
      <c r="D326" s="131" t="str">
        <f>Instructions!D13</f>
        <v>21(c), 22</v>
      </c>
      <c r="E326" s="131" t="b">
        <f t="shared" si="10"/>
        <v>0</v>
      </c>
      <c r="F326" s="131" t="b">
        <f t="shared" si="11"/>
        <v>1</v>
      </c>
    </row>
    <row r="327" spans="1:6">
      <c r="A327" s="131" t="s">
        <v>315</v>
      </c>
      <c r="B327" s="131" t="s">
        <v>315</v>
      </c>
      <c r="C327" s="131" t="s">
        <v>1059</v>
      </c>
      <c r="D327" s="131" t="str">
        <f>Instructions!A14</f>
        <v>1040 to 1130</v>
      </c>
      <c r="E327" s="131" t="b">
        <f t="shared" si="10"/>
        <v>1</v>
      </c>
      <c r="F327" s="131" t="b">
        <f t="shared" si="11"/>
        <v>1</v>
      </c>
    </row>
    <row r="328" spans="1:6" ht="52.8">
      <c r="A328" s="131" t="s">
        <v>27</v>
      </c>
      <c r="B328" s="131" t="s">
        <v>381</v>
      </c>
      <c r="C328" s="131" t="s">
        <v>1060</v>
      </c>
      <c r="D328" s="131" t="str">
        <f>Instructions!B14</f>
        <v>"Less stable" (as defined in the LCR) demand and/or term deposits from retail and small business customers; of which:</v>
      </c>
      <c r="E328" s="131" t="b">
        <f t="shared" si="10"/>
        <v>0</v>
      </c>
      <c r="F328" s="131" t="b">
        <f t="shared" si="11"/>
        <v>1</v>
      </c>
    </row>
    <row r="329" spans="1:6" ht="382.8">
      <c r="A329" s="131" t="s">
        <v>497</v>
      </c>
      <c r="B329" s="131" t="s">
        <v>498</v>
      </c>
      <c r="C329" s="131" t="s">
        <v>1061</v>
      </c>
      <c r="D329" s="131" t="str">
        <f>Instructions!C14</f>
        <v>"Less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E329" s="131" t="b">
        <f t="shared" si="10"/>
        <v>0</v>
      </c>
      <c r="F329" s="131" t="b">
        <f t="shared" si="11"/>
        <v>1</v>
      </c>
    </row>
    <row r="330" spans="1:6">
      <c r="A330" s="131" t="s">
        <v>132</v>
      </c>
      <c r="B330" s="131" t="s">
        <v>410</v>
      </c>
      <c r="C330" s="131" t="s">
        <v>1062</v>
      </c>
      <c r="D330" s="131" t="str">
        <f>Instructions!D14</f>
        <v>21(c), 23, 22</v>
      </c>
      <c r="E330" s="131" t="b">
        <f t="shared" si="10"/>
        <v>0</v>
      </c>
      <c r="F330" s="131" t="b">
        <f t="shared" si="11"/>
        <v>1</v>
      </c>
    </row>
    <row r="331" spans="1:6" ht="39.6">
      <c r="A331" s="131" t="s">
        <v>506</v>
      </c>
      <c r="B331" s="131" t="s">
        <v>238</v>
      </c>
      <c r="C331" s="131" t="s">
        <v>1063</v>
      </c>
      <c r="D331" s="131" t="str">
        <f>Instructions!B15</f>
        <v>Insured - no established relationship, account not transactional</v>
      </c>
      <c r="E331" s="131" t="b">
        <f t="shared" si="10"/>
        <v>0</v>
      </c>
      <c r="F331" s="131" t="b">
        <f t="shared" si="11"/>
        <v>1</v>
      </c>
    </row>
    <row r="332" spans="1:6" ht="133.80000000000001" customHeight="1">
      <c r="A332" s="131" t="s">
        <v>499</v>
      </c>
      <c r="B332" s="131" t="s">
        <v>755</v>
      </c>
      <c r="C332" s="131" t="s">
        <v>1064</v>
      </c>
      <c r="D332" s="131" t="str">
        <f>Instructions!C15</f>
        <v>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v>
      </c>
      <c r="E332" s="131" t="b">
        <f t="shared" si="10"/>
        <v>0</v>
      </c>
      <c r="F332" s="131" t="b">
        <f t="shared" si="11"/>
        <v>1</v>
      </c>
    </row>
    <row r="333" spans="1:6" ht="39.6">
      <c r="A333" s="131" t="s">
        <v>28</v>
      </c>
      <c r="B333" s="131" t="s">
        <v>239</v>
      </c>
      <c r="C333" s="131" t="s">
        <v>1065</v>
      </c>
      <c r="D333" s="131" t="str">
        <f>Instructions!B16</f>
        <v>Insured - deposits received from funds or trusts controlled by retail customer</v>
      </c>
      <c r="E333" s="131" t="b">
        <f t="shared" si="10"/>
        <v>0</v>
      </c>
      <c r="F333" s="131" t="b">
        <f t="shared" si="11"/>
        <v>1</v>
      </c>
    </row>
    <row r="334" spans="1:6" ht="138" customHeight="1">
      <c r="A334" s="131" t="s">
        <v>500</v>
      </c>
      <c r="B334" s="131" t="s">
        <v>756</v>
      </c>
      <c r="C334" s="131" t="s">
        <v>1066</v>
      </c>
      <c r="D334" s="131" t="str">
        <f>Instructions!C16</f>
        <v>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v>
      </c>
      <c r="E334" s="131" t="b">
        <f t="shared" si="10"/>
        <v>0</v>
      </c>
      <c r="F334" s="131" t="b">
        <f t="shared" si="11"/>
        <v>1</v>
      </c>
    </row>
    <row r="335" spans="1:6" ht="26.4">
      <c r="A335" s="131" t="s">
        <v>29</v>
      </c>
      <c r="B335" s="131" t="s">
        <v>240</v>
      </c>
      <c r="C335" s="131" t="s">
        <v>1067</v>
      </c>
      <c r="D335" s="131" t="str">
        <f>Instructions!B17</f>
        <v>Deposits sourced in home jurisdiction but denominated in foreign currency</v>
      </c>
      <c r="E335" s="131" t="b">
        <f t="shared" si="10"/>
        <v>0</v>
      </c>
      <c r="F335" s="131" t="b">
        <f t="shared" si="11"/>
        <v>1</v>
      </c>
    </row>
    <row r="336" spans="1:6" ht="124.8" customHeight="1">
      <c r="A336" s="131" t="s">
        <v>501</v>
      </c>
      <c r="B336" s="131" t="s">
        <v>757</v>
      </c>
      <c r="C336" s="131" t="s">
        <v>1068</v>
      </c>
      <c r="D336" s="131" t="str">
        <f>Instructions!C17</f>
        <v>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v>
      </c>
      <c r="E336" s="131" t="b">
        <f t="shared" si="10"/>
        <v>0</v>
      </c>
      <c r="F336" s="131" t="b">
        <f t="shared" si="11"/>
        <v>1</v>
      </c>
    </row>
    <row r="337" spans="1:6">
      <c r="A337" s="131" t="s">
        <v>30</v>
      </c>
      <c r="B337" s="131" t="s">
        <v>241</v>
      </c>
      <c r="C337" s="131" t="s">
        <v>1069</v>
      </c>
      <c r="D337" s="131" t="str">
        <f>Instructions!B18</f>
        <v>Uninsured deposits</v>
      </c>
      <c r="E337" s="131" t="b">
        <f t="shared" si="10"/>
        <v>0</v>
      </c>
      <c r="F337" s="131" t="b">
        <f t="shared" si="11"/>
        <v>1</v>
      </c>
    </row>
    <row r="338" spans="1:6" ht="148.19999999999999" customHeight="1">
      <c r="A338" s="131" t="s">
        <v>502</v>
      </c>
      <c r="B338" s="131" t="s">
        <v>503</v>
      </c>
      <c r="C338" s="131" t="s">
        <v>1070</v>
      </c>
      <c r="D338" s="131" t="str">
        <f>Instructions!C18</f>
        <v>"Less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v>
      </c>
      <c r="E338" s="131" t="b">
        <f t="shared" si="10"/>
        <v>0</v>
      </c>
      <c r="F338" s="131" t="b">
        <f t="shared" si="11"/>
        <v>1</v>
      </c>
    </row>
    <row r="339" spans="1:6" ht="31.8" customHeight="1">
      <c r="A339" s="131" t="s">
        <v>505</v>
      </c>
      <c r="B339" s="131" t="s">
        <v>242</v>
      </c>
      <c r="C339" s="131" t="s">
        <v>1071</v>
      </c>
      <c r="D339" s="131" t="str">
        <f>Instructions!B19</f>
        <v>Rate sensitive deposits directly managed by the client - established relationship or deposit in a transactional account</v>
      </c>
      <c r="E339" s="131" t="b">
        <f t="shared" si="10"/>
        <v>0</v>
      </c>
      <c r="F339" s="131" t="b">
        <f t="shared" si="11"/>
        <v>1</v>
      </c>
    </row>
    <row r="340" spans="1:6" ht="239.4" customHeight="1">
      <c r="A340" s="131" t="s">
        <v>504</v>
      </c>
      <c r="B340" s="131" t="s">
        <v>645</v>
      </c>
      <c r="C340" s="131" t="s">
        <v>1072</v>
      </c>
      <c r="D340" s="131" t="str">
        <f>Instructions!C19</f>
        <v>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v>
      </c>
      <c r="E340" s="131" t="b">
        <f t="shared" si="10"/>
        <v>0</v>
      </c>
      <c r="F340" s="131" t="b">
        <f t="shared" si="11"/>
        <v>1</v>
      </c>
    </row>
    <row r="341" spans="1:6" ht="52.8">
      <c r="A341" s="131" t="s">
        <v>507</v>
      </c>
      <c r="B341" s="131" t="s">
        <v>243</v>
      </c>
      <c r="C341" s="131" t="s">
        <v>1073</v>
      </c>
      <c r="D341" s="131" t="str">
        <f>Instructions!B20</f>
        <v>Rate sensitive deposits directly managed by the client - no established relationship and not in a transactional account</v>
      </c>
      <c r="E341" s="131" t="b">
        <f t="shared" si="10"/>
        <v>0</v>
      </c>
      <c r="F341" s="131" t="b">
        <f t="shared" si="11"/>
        <v>1</v>
      </c>
    </row>
    <row r="342" spans="1:6" ht="248.4" customHeight="1">
      <c r="A342" s="131" t="s">
        <v>508</v>
      </c>
      <c r="B342" s="131" t="s">
        <v>758</v>
      </c>
      <c r="C342" s="131" t="s">
        <v>1074</v>
      </c>
      <c r="D342" s="131" t="str">
        <f>Instructions!C20</f>
        <v>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v>
      </c>
      <c r="E342" s="131" t="b">
        <f t="shared" si="10"/>
        <v>0</v>
      </c>
      <c r="F342" s="131" t="b">
        <f t="shared" si="11"/>
        <v>1</v>
      </c>
    </row>
    <row r="343" spans="1:6">
      <c r="A343" s="131" t="s">
        <v>133</v>
      </c>
      <c r="B343" s="131" t="s">
        <v>411</v>
      </c>
      <c r="C343" s="131" t="s">
        <v>1075</v>
      </c>
      <c r="D343" s="131" t="str">
        <f>Instructions!D20</f>
        <v xml:space="preserve">23(e) </v>
      </c>
      <c r="E343" s="131" t="b">
        <f t="shared" si="10"/>
        <v>0</v>
      </c>
      <c r="F343" s="131" t="b">
        <f t="shared" si="11"/>
        <v>1</v>
      </c>
    </row>
    <row r="344" spans="1:6" ht="52.8">
      <c r="A344" s="131" t="s">
        <v>31</v>
      </c>
      <c r="B344" s="131" t="s">
        <v>244</v>
      </c>
      <c r="C344" s="131" t="s">
        <v>1076</v>
      </c>
      <c r="D344" s="131" t="str">
        <f>Instructions!B21</f>
        <v>Term deposits managed by an unaffiliated third-party - cashable or maturing in the next 30 days</v>
      </c>
      <c r="E344" s="131" t="b">
        <f t="shared" si="10"/>
        <v>0</v>
      </c>
      <c r="F344" s="131" t="b">
        <f t="shared" si="11"/>
        <v>1</v>
      </c>
    </row>
    <row r="345" spans="1:6" ht="216.6" customHeight="1">
      <c r="A345" s="131" t="s">
        <v>509</v>
      </c>
      <c r="B345" s="131" t="s">
        <v>511</v>
      </c>
      <c r="C345" s="131" t="s">
        <v>1077</v>
      </c>
      <c r="D345" s="131" t="str">
        <f>Instructions!C21</f>
        <v>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v>
      </c>
      <c r="E345" s="131" t="b">
        <f t="shared" si="10"/>
        <v>0</v>
      </c>
      <c r="F345" s="131" t="b">
        <f t="shared" si="11"/>
        <v>1</v>
      </c>
    </row>
    <row r="346" spans="1:6">
      <c r="A346" s="131" t="s">
        <v>134</v>
      </c>
      <c r="B346" s="131" t="s">
        <v>316</v>
      </c>
      <c r="C346" s="131" t="s">
        <v>1078</v>
      </c>
      <c r="D346" s="131" t="str">
        <f>Instructions!D21</f>
        <v>23(f)</v>
      </c>
      <c r="E346" s="131" t="b">
        <f t="shared" si="10"/>
        <v>0</v>
      </c>
      <c r="F346" s="131" t="b">
        <f t="shared" si="11"/>
        <v>1</v>
      </c>
    </row>
    <row r="347" spans="1:6" ht="26.4">
      <c r="A347" s="131" t="s">
        <v>32</v>
      </c>
      <c r="B347" s="131" t="s">
        <v>245</v>
      </c>
      <c r="C347" s="131" t="s">
        <v>1079</v>
      </c>
      <c r="D347" s="131" t="str">
        <f>Instructions!B22</f>
        <v>Demand deposits managed by unaffiliated third-party</v>
      </c>
      <c r="E347" s="131" t="b">
        <f t="shared" si="10"/>
        <v>0</v>
      </c>
      <c r="F347" s="131" t="b">
        <f t="shared" si="11"/>
        <v>1</v>
      </c>
    </row>
    <row r="348" spans="1:6" ht="139.19999999999999" customHeight="1">
      <c r="A348" s="131" t="s">
        <v>512</v>
      </c>
      <c r="B348" s="131" t="s">
        <v>510</v>
      </c>
      <c r="C348" s="131" t="s">
        <v>1080</v>
      </c>
      <c r="D348" s="131" t="str">
        <f>Instructions!C22</f>
        <v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v>
      </c>
      <c r="E348" s="131" t="b">
        <f t="shared" si="10"/>
        <v>0</v>
      </c>
      <c r="F348" s="131" t="b">
        <f t="shared" si="11"/>
        <v>1</v>
      </c>
    </row>
    <row r="349" spans="1:6">
      <c r="A349" s="131" t="s">
        <v>135</v>
      </c>
      <c r="B349" s="131" t="s">
        <v>317</v>
      </c>
      <c r="C349" s="131" t="s">
        <v>1081</v>
      </c>
      <c r="D349" s="131" t="str">
        <f>Instructions!D22</f>
        <v>23(g)</v>
      </c>
      <c r="E349" s="131" t="b">
        <f t="shared" si="10"/>
        <v>0</v>
      </c>
      <c r="F349" s="131" t="b">
        <f t="shared" si="11"/>
        <v>1</v>
      </c>
    </row>
    <row r="350" spans="1:6" ht="26.4">
      <c r="A350" s="131" t="s">
        <v>33</v>
      </c>
      <c r="B350" s="131" t="s">
        <v>246</v>
      </c>
      <c r="C350" s="131" t="s">
        <v>1082</v>
      </c>
      <c r="D350" s="131" t="str">
        <f>Instructions!B23</f>
        <v>Deposits subject to host jurisdiction requirements</v>
      </c>
      <c r="E350" s="131" t="b">
        <f t="shared" si="10"/>
        <v>0</v>
      </c>
      <c r="F350" s="131" t="b">
        <f t="shared" si="11"/>
        <v>1</v>
      </c>
    </row>
    <row r="351" spans="1:6" ht="409.5" customHeight="1">
      <c r="A351" s="131" t="s">
        <v>745</v>
      </c>
      <c r="B351" s="131" t="s">
        <v>759</v>
      </c>
      <c r="C351" s="131" t="s">
        <v>1083</v>
      </c>
      <c r="D351" s="131" t="str">
        <f>Instructions!C23</f>
        <v>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v>
      </c>
      <c r="E351" s="131" t="b">
        <f t="shared" si="10"/>
        <v>0</v>
      </c>
      <c r="F351" s="131" t="b">
        <f t="shared" si="11"/>
        <v>1</v>
      </c>
    </row>
    <row r="352" spans="1:6" ht="26.4">
      <c r="A352" s="131" t="s">
        <v>34</v>
      </c>
      <c r="B352" s="131" t="s">
        <v>247</v>
      </c>
      <c r="C352" s="131" t="s">
        <v>1084</v>
      </c>
      <c r="D352" s="131" t="str">
        <f>Instructions!B24</f>
        <v>Unsecured funding from non-financial corporates</v>
      </c>
      <c r="E352" s="131" t="b">
        <f t="shared" si="10"/>
        <v>0</v>
      </c>
      <c r="F352" s="131" t="b">
        <f t="shared" si="11"/>
        <v>1</v>
      </c>
    </row>
    <row r="353" spans="1:6" ht="66">
      <c r="A353" s="131" t="s">
        <v>513</v>
      </c>
      <c r="B353" s="131" t="s">
        <v>514</v>
      </c>
      <c r="C353" s="131" t="s">
        <v>1085</v>
      </c>
      <c r="D353" s="131" t="str">
        <f>Instructions!C24</f>
        <v>Unsecured fubding, non-maturity deposits and/or term deposits from non-financial corporates (excluding small business customers).</v>
      </c>
      <c r="E353" s="131" t="b">
        <f t="shared" si="10"/>
        <v>0</v>
      </c>
      <c r="F353" s="131" t="b">
        <f t="shared" si="11"/>
        <v>1</v>
      </c>
    </row>
    <row r="354" spans="1:6">
      <c r="A354" s="131" t="s">
        <v>136</v>
      </c>
      <c r="B354" s="131" t="s">
        <v>412</v>
      </c>
      <c r="C354" s="131" t="s">
        <v>1086</v>
      </c>
      <c r="D354" s="131" t="str">
        <f>Instructions!D24</f>
        <v xml:space="preserve">21(c) 24(a) </v>
      </c>
      <c r="E354" s="131" t="b">
        <f t="shared" si="10"/>
        <v>0</v>
      </c>
      <c r="F354" s="131" t="b">
        <f t="shared" si="11"/>
        <v>1</v>
      </c>
    </row>
    <row r="355" spans="1:6" ht="26.4">
      <c r="A355" s="131" t="s">
        <v>35</v>
      </c>
      <c r="B355" s="131" t="s">
        <v>383</v>
      </c>
      <c r="C355" s="131" t="s">
        <v>1087</v>
      </c>
      <c r="D355" s="131" t="str">
        <f>Instructions!B25</f>
        <v>Of which is an operational deposit (as defined in the LCR)</v>
      </c>
      <c r="E355" s="131" t="b">
        <f t="shared" si="10"/>
        <v>0</v>
      </c>
      <c r="F355" s="131" t="b">
        <f t="shared" si="11"/>
        <v>1</v>
      </c>
    </row>
    <row r="356" spans="1:6" ht="79.2">
      <c r="A356" s="131" t="s">
        <v>159</v>
      </c>
      <c r="B356" s="131" t="s">
        <v>416</v>
      </c>
      <c r="C356" s="131" t="s">
        <v>1088</v>
      </c>
      <c r="D356" s="131" t="str">
        <f>Instructions!C25</f>
        <v>Institutions should report the portion of unsecured deposits provided by non-financial corporates with operational relationships, as defined in the LCR standard.</v>
      </c>
      <c r="E356" s="131" t="b">
        <f t="shared" si="10"/>
        <v>0</v>
      </c>
      <c r="F356" s="131" t="b">
        <f t="shared" si="11"/>
        <v>1</v>
      </c>
    </row>
    <row r="357" spans="1:6">
      <c r="A357" s="131" t="s">
        <v>703</v>
      </c>
      <c r="B357" s="131" t="s">
        <v>515</v>
      </c>
      <c r="C357" s="131" t="s">
        <v>1089</v>
      </c>
      <c r="D357" s="131" t="str">
        <f>Instructions!D25</f>
        <v>Chapter 2, paragraphs 93-104</v>
      </c>
      <c r="E357" s="131" t="b">
        <f t="shared" si="10"/>
        <v>0</v>
      </c>
      <c r="F357" s="131" t="b">
        <f t="shared" si="11"/>
        <v>1</v>
      </c>
    </row>
    <row r="358" spans="1:6" ht="26.4">
      <c r="A358" s="131" t="s">
        <v>36</v>
      </c>
      <c r="B358" s="131" t="s">
        <v>382</v>
      </c>
      <c r="C358" s="131" t="s">
        <v>1090</v>
      </c>
      <c r="D358" s="131" t="str">
        <f>Instructions!B26</f>
        <v>Of which is a non-operational deposit (as defined in the LCR)</v>
      </c>
      <c r="E358" s="131" t="b">
        <f t="shared" si="10"/>
        <v>0</v>
      </c>
      <c r="F358" s="131" t="b">
        <f t="shared" si="11"/>
        <v>1</v>
      </c>
    </row>
    <row r="359" spans="1:6" ht="79.2">
      <c r="A359" s="131" t="s">
        <v>160</v>
      </c>
      <c r="B359" s="131" t="s">
        <v>517</v>
      </c>
      <c r="C359" s="131" t="s">
        <v>1091</v>
      </c>
      <c r="D359" s="131" t="str">
        <f>Instructions!C26</f>
        <v>Institutions should report the portion of unsecured deposits provided by non-financial corporates without operational relationships, as defined in the LCR.</v>
      </c>
      <c r="E359" s="131" t="b">
        <f t="shared" si="10"/>
        <v>0</v>
      </c>
      <c r="F359" s="131" t="b">
        <f t="shared" si="11"/>
        <v>1</v>
      </c>
    </row>
    <row r="360" spans="1:6">
      <c r="A360" s="131" t="s">
        <v>704</v>
      </c>
      <c r="B360" s="131" t="s">
        <v>516</v>
      </c>
      <c r="C360" s="131" t="s">
        <v>1092</v>
      </c>
      <c r="D360" s="131" t="str">
        <f>Instructions!D26</f>
        <v>Chapter 2, paragraphs 107-108</v>
      </c>
      <c r="E360" s="131" t="b">
        <f t="shared" si="10"/>
        <v>0</v>
      </c>
      <c r="F360" s="131" t="b">
        <f t="shared" si="11"/>
        <v>1</v>
      </c>
    </row>
    <row r="361" spans="1:6" ht="26.4">
      <c r="A361" s="131" t="s">
        <v>37</v>
      </c>
      <c r="B361" s="131" t="s">
        <v>248</v>
      </c>
      <c r="C361" s="131" t="s">
        <v>1093</v>
      </c>
      <c r="D361" s="131" t="str">
        <f>Instructions!B27</f>
        <v>Of which is non-deposit unsecured funding</v>
      </c>
      <c r="E361" s="131" t="b">
        <f t="shared" si="10"/>
        <v>0</v>
      </c>
      <c r="F361" s="131" t="b">
        <f t="shared" si="11"/>
        <v>1</v>
      </c>
    </row>
    <row r="362" spans="1:6" ht="52.8">
      <c r="A362" s="131" t="s">
        <v>161</v>
      </c>
      <c r="B362" s="131" t="s">
        <v>417</v>
      </c>
      <c r="C362" s="131" t="s">
        <v>1094</v>
      </c>
      <c r="D362" s="131" t="str">
        <f>Instructions!C27</f>
        <v>Institutions should report unsecured financing other than deposits provided by non-financial corporates.</v>
      </c>
      <c r="E362" s="131" t="b">
        <f t="shared" si="10"/>
        <v>0</v>
      </c>
      <c r="F362" s="131" t="b">
        <f t="shared" si="11"/>
        <v>1</v>
      </c>
    </row>
    <row r="363" spans="1:6">
      <c r="A363" s="131" t="s">
        <v>137</v>
      </c>
      <c r="B363" s="131" t="s">
        <v>519</v>
      </c>
      <c r="C363" s="131" t="s">
        <v>1095</v>
      </c>
      <c r="D363" s="131" t="str">
        <f>Instructions!D27</f>
        <v>24 (c and d)</v>
      </c>
      <c r="E363" s="131" t="b">
        <f t="shared" si="10"/>
        <v>0</v>
      </c>
      <c r="F363" s="131" t="b">
        <f t="shared" si="11"/>
        <v>1</v>
      </c>
    </row>
    <row r="364" spans="1:6" ht="26.4">
      <c r="A364" s="131" t="s">
        <v>38</v>
      </c>
      <c r="B364" s="131" t="s">
        <v>249</v>
      </c>
      <c r="C364" s="131" t="s">
        <v>1096</v>
      </c>
      <c r="D364" s="131" t="str">
        <f>Instructions!B28</f>
        <v>Unsecured funding from central banks</v>
      </c>
      <c r="E364" s="131" t="b">
        <f t="shared" si="10"/>
        <v>0</v>
      </c>
      <c r="F364" s="131" t="b">
        <f t="shared" si="11"/>
        <v>1</v>
      </c>
    </row>
    <row r="365" spans="1:6" ht="52.8">
      <c r="A365" s="131" t="s">
        <v>162</v>
      </c>
      <c r="B365" s="131" t="s">
        <v>518</v>
      </c>
      <c r="C365" s="131" t="s">
        <v>1097</v>
      </c>
      <c r="D365" s="131" t="str">
        <f>Instructions!C28</f>
        <v>Institutions should report unsecured funding, non-maturity deposits and/or term deposits provided by central banks</v>
      </c>
      <c r="E365" s="131" t="b">
        <f t="shared" si="10"/>
        <v>0</v>
      </c>
      <c r="F365" s="131" t="b">
        <f t="shared" si="11"/>
        <v>1</v>
      </c>
    </row>
    <row r="366" spans="1:6" ht="26.4">
      <c r="A366" s="131" t="s">
        <v>138</v>
      </c>
      <c r="B366" s="131" t="s">
        <v>413</v>
      </c>
      <c r="C366" s="131" t="s">
        <v>1098</v>
      </c>
      <c r="D366" s="131" t="str">
        <f>Instructions!D28</f>
        <v>21(c), 24(b), 24(d), 25(a)</v>
      </c>
      <c r="E366" s="131" t="b">
        <f t="shared" si="10"/>
        <v>0</v>
      </c>
      <c r="F366" s="131" t="b">
        <f t="shared" si="11"/>
        <v>1</v>
      </c>
    </row>
    <row r="367" spans="1:6" ht="26.4">
      <c r="A367" s="131" t="s">
        <v>35</v>
      </c>
      <c r="B367" s="131" t="s">
        <v>383</v>
      </c>
      <c r="C367" s="131" t="s">
        <v>1099</v>
      </c>
      <c r="D367" s="131" t="str">
        <f>Instructions!B29</f>
        <v>Of which is an operational deposit (as defined in the LCR)</v>
      </c>
      <c r="E367" s="131" t="b">
        <f t="shared" si="10"/>
        <v>0</v>
      </c>
      <c r="F367" s="131" t="b">
        <f t="shared" si="11"/>
        <v>1</v>
      </c>
    </row>
    <row r="368" spans="1:6" ht="79.2">
      <c r="A368" s="131" t="s">
        <v>163</v>
      </c>
      <c r="B368" s="131" t="s">
        <v>520</v>
      </c>
      <c r="C368" s="131" t="s">
        <v>1100</v>
      </c>
      <c r="D368" s="131" t="str">
        <f>Instructions!C29</f>
        <v>Institutions should report the portion of unsecured deposits provided by central banks with operational relationships, as defined in the LCR.</v>
      </c>
      <c r="E368" s="131" t="b">
        <f t="shared" si="10"/>
        <v>0</v>
      </c>
      <c r="F368" s="131" t="b">
        <f t="shared" si="11"/>
        <v>1</v>
      </c>
    </row>
    <row r="369" spans="1:6">
      <c r="A369" s="131" t="s">
        <v>703</v>
      </c>
      <c r="B369" s="131" t="s">
        <v>515</v>
      </c>
      <c r="C369" s="131" t="s">
        <v>1101</v>
      </c>
      <c r="D369" s="131" t="str">
        <f>Instructions!D29</f>
        <v>Chapter 2, paragraphs 93-104</v>
      </c>
      <c r="E369" s="131" t="b">
        <f t="shared" si="10"/>
        <v>0</v>
      </c>
      <c r="F369" s="131" t="b">
        <f t="shared" si="11"/>
        <v>1</v>
      </c>
    </row>
    <row r="370" spans="1:6" ht="26.4">
      <c r="A370" s="131" t="s">
        <v>36</v>
      </c>
      <c r="B370" s="131" t="s">
        <v>382</v>
      </c>
      <c r="C370" s="131" t="s">
        <v>1102</v>
      </c>
      <c r="D370" s="131" t="str">
        <f>Instructions!B30</f>
        <v>Of which is a non-operational deposit (as defined in the LCR)</v>
      </c>
      <c r="E370" s="131" t="b">
        <f t="shared" si="10"/>
        <v>0</v>
      </c>
      <c r="F370" s="131" t="b">
        <f t="shared" si="11"/>
        <v>1</v>
      </c>
    </row>
    <row r="371" spans="1:6" ht="66">
      <c r="A371" s="131" t="s">
        <v>164</v>
      </c>
      <c r="B371" s="131" t="s">
        <v>521</v>
      </c>
      <c r="C371" s="131" t="s">
        <v>1103</v>
      </c>
      <c r="D371" s="131" t="str">
        <f>Instructions!C30</f>
        <v>Institutions should report the portion of unsecured deposits provided by central banks without operational relationships, as defined in the LCR.</v>
      </c>
      <c r="E371" s="131" t="b">
        <f t="shared" si="10"/>
        <v>0</v>
      </c>
      <c r="F371" s="131" t="b">
        <f t="shared" si="11"/>
        <v>1</v>
      </c>
    </row>
    <row r="372" spans="1:6">
      <c r="A372" s="131" t="s">
        <v>704</v>
      </c>
      <c r="B372" s="131" t="s">
        <v>516</v>
      </c>
      <c r="C372" s="131" t="s">
        <v>1104</v>
      </c>
      <c r="D372" s="131" t="str">
        <f>Instructions!D30</f>
        <v>Chapter 2, paragraphs 107-108</v>
      </c>
      <c r="E372" s="131" t="b">
        <f t="shared" si="10"/>
        <v>0</v>
      </c>
      <c r="F372" s="131" t="b">
        <f t="shared" si="11"/>
        <v>1</v>
      </c>
    </row>
    <row r="373" spans="1:6" ht="26.4">
      <c r="A373" s="131" t="s">
        <v>37</v>
      </c>
      <c r="B373" s="131" t="s">
        <v>248</v>
      </c>
      <c r="C373" s="131" t="s">
        <v>1105</v>
      </c>
      <c r="D373" s="131" t="str">
        <f>Instructions!B31</f>
        <v>Of which is non-deposit unsecured funding</v>
      </c>
      <c r="E373" s="131" t="b">
        <f t="shared" si="10"/>
        <v>0</v>
      </c>
      <c r="F373" s="131" t="b">
        <f t="shared" si="11"/>
        <v>1</v>
      </c>
    </row>
    <row r="374" spans="1:6" ht="31.8" customHeight="1">
      <c r="A374" s="131" t="s">
        <v>165</v>
      </c>
      <c r="B374" s="131" t="s">
        <v>318</v>
      </c>
      <c r="C374" s="131" t="s">
        <v>1106</v>
      </c>
      <c r="D374" s="131" t="str">
        <f>Instructions!C31</f>
        <v>Institutions should report any non-deposit unsecured funding provided by central banks.</v>
      </c>
      <c r="E374" s="131" t="b">
        <f t="shared" si="10"/>
        <v>0</v>
      </c>
      <c r="F374" s="131" t="b">
        <f t="shared" si="11"/>
        <v>1</v>
      </c>
    </row>
    <row r="375" spans="1:6">
      <c r="A375" s="131" t="s">
        <v>137</v>
      </c>
      <c r="B375" s="131" t="s">
        <v>414</v>
      </c>
      <c r="C375" s="131" t="s">
        <v>1107</v>
      </c>
      <c r="D375" s="131" t="str">
        <f>Instructions!D31</f>
        <v>24(c) and (d)</v>
      </c>
      <c r="E375" s="131" t="b">
        <f t="shared" si="10"/>
        <v>0</v>
      </c>
      <c r="F375" s="131" t="b">
        <f t="shared" si="11"/>
        <v>1</v>
      </c>
    </row>
    <row r="376" spans="1:6" ht="26.4">
      <c r="A376" s="131" t="s">
        <v>39</v>
      </c>
      <c r="B376" s="131" t="s">
        <v>522</v>
      </c>
      <c r="C376" s="131" t="s">
        <v>1108</v>
      </c>
      <c r="D376" s="131" t="str">
        <f>Instructions!B32</f>
        <v>Unsecured funding from sovereigns/PSEs/MDBs/NDBS</v>
      </c>
      <c r="E376" s="131" t="b">
        <f t="shared" si="10"/>
        <v>0</v>
      </c>
      <c r="F376" s="131" t="b">
        <f t="shared" si="11"/>
        <v>1</v>
      </c>
    </row>
    <row r="377" spans="1:6" ht="112.8" customHeight="1">
      <c r="A377" s="131" t="s">
        <v>523</v>
      </c>
      <c r="B377" s="131" t="s">
        <v>524</v>
      </c>
      <c r="C377" s="131" t="s">
        <v>1109</v>
      </c>
      <c r="D377" s="131" t="str">
        <f>Instructions!C32</f>
        <v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v>
      </c>
      <c r="E377" s="131" t="b">
        <f t="shared" si="10"/>
        <v>0</v>
      </c>
      <c r="F377" s="131" t="b">
        <f t="shared" si="11"/>
        <v>1</v>
      </c>
    </row>
    <row r="378" spans="1:6">
      <c r="A378" s="131" t="s">
        <v>139</v>
      </c>
      <c r="B378" s="131" t="s">
        <v>415</v>
      </c>
      <c r="C378" s="131" t="s">
        <v>1110</v>
      </c>
      <c r="D378" s="131" t="str">
        <f>Instructions!D32</f>
        <v xml:space="preserve">21(c), 24(c) </v>
      </c>
      <c r="E378" s="131" t="b">
        <f t="shared" si="10"/>
        <v>0</v>
      </c>
      <c r="F378" s="131" t="b">
        <f t="shared" si="11"/>
        <v>1</v>
      </c>
    </row>
    <row r="379" spans="1:6" ht="26.4">
      <c r="A379" s="131" t="s">
        <v>35</v>
      </c>
      <c r="B379" s="131" t="s">
        <v>383</v>
      </c>
      <c r="C379" s="131" t="s">
        <v>1111</v>
      </c>
      <c r="D379" s="131" t="str">
        <f>Instructions!B33</f>
        <v>Of which is an operational deposit (as defined in the LCR)</v>
      </c>
      <c r="E379" s="131" t="b">
        <f t="shared" si="10"/>
        <v>0</v>
      </c>
      <c r="F379" s="131" t="b">
        <f t="shared" si="11"/>
        <v>1</v>
      </c>
    </row>
    <row r="380" spans="1:6" ht="61.2" customHeight="1">
      <c r="A380" s="131" t="s">
        <v>166</v>
      </c>
      <c r="B380" s="131" t="s">
        <v>527</v>
      </c>
      <c r="C380" s="131" t="s">
        <v>1112</v>
      </c>
      <c r="D380" s="131" t="str">
        <f>Instructions!C33</f>
        <v>Institutions should report the portion of unsecured deposits from sovereigns, public sector entities, multilateral development banks and and national development banks with operational relationships, as defined in the LCR.</v>
      </c>
      <c r="E380" s="131" t="b">
        <f t="shared" si="10"/>
        <v>0</v>
      </c>
      <c r="F380" s="131" t="b">
        <f t="shared" si="11"/>
        <v>1</v>
      </c>
    </row>
    <row r="381" spans="1:6">
      <c r="A381" s="131" t="s">
        <v>703</v>
      </c>
      <c r="B381" s="131" t="s">
        <v>525</v>
      </c>
      <c r="C381" s="131" t="s">
        <v>1113</v>
      </c>
      <c r="D381" s="131" t="str">
        <f>Instructions!D33</f>
        <v>Chapter 2,  paragraphs 93-104</v>
      </c>
      <c r="E381" s="131" t="b">
        <f t="shared" si="10"/>
        <v>0</v>
      </c>
      <c r="F381" s="131" t="b">
        <f t="shared" si="11"/>
        <v>1</v>
      </c>
    </row>
    <row r="382" spans="1:6" ht="26.4">
      <c r="A382" s="131" t="s">
        <v>36</v>
      </c>
      <c r="B382" s="131" t="s">
        <v>382</v>
      </c>
      <c r="C382" s="131" t="s">
        <v>1114</v>
      </c>
      <c r="D382" s="131" t="str">
        <f>Instructions!B34</f>
        <v>Of which is a non-operational deposit (as defined in the LCR)</v>
      </c>
      <c r="E382" s="131" t="b">
        <f t="shared" si="10"/>
        <v>0</v>
      </c>
      <c r="F382" s="131" t="b">
        <f t="shared" si="11"/>
        <v>1</v>
      </c>
    </row>
    <row r="383" spans="1:6" ht="92.4">
      <c r="A383" s="131" t="s">
        <v>167</v>
      </c>
      <c r="B383" s="131" t="s">
        <v>526</v>
      </c>
      <c r="C383" s="131" t="s">
        <v>1115</v>
      </c>
      <c r="D383" s="131" t="str">
        <f>Instructions!C34</f>
        <v>Institutions should report the portion of unsecured deposits from sovereigns, public sector entities multilateral development banks and national development banks without operational relationships, as defined in the LCR standard.</v>
      </c>
      <c r="E383" s="131" t="b">
        <f t="shared" si="10"/>
        <v>0</v>
      </c>
      <c r="F383" s="131" t="b">
        <f t="shared" si="11"/>
        <v>1</v>
      </c>
    </row>
    <row r="384" spans="1:6">
      <c r="A384" s="131" t="s">
        <v>704</v>
      </c>
      <c r="B384" s="131" t="s">
        <v>516</v>
      </c>
      <c r="C384" s="131" t="s">
        <v>1116</v>
      </c>
      <c r="D384" s="131" t="str">
        <f>Instructions!D34</f>
        <v>Chapter 2, paragraphs 107-108</v>
      </c>
      <c r="E384" s="131" t="b">
        <f t="shared" si="10"/>
        <v>0</v>
      </c>
      <c r="F384" s="131" t="b">
        <f t="shared" si="11"/>
        <v>1</v>
      </c>
    </row>
    <row r="385" spans="1:6" ht="26.4">
      <c r="A385" s="131" t="s">
        <v>37</v>
      </c>
      <c r="B385" s="131" t="s">
        <v>248</v>
      </c>
      <c r="C385" s="131" t="s">
        <v>1117</v>
      </c>
      <c r="D385" s="131" t="str">
        <f>Instructions!B35</f>
        <v>Of which is non-deposit unsecured funding</v>
      </c>
      <c r="E385" s="131" t="b">
        <f t="shared" si="10"/>
        <v>0</v>
      </c>
      <c r="F385" s="131" t="b">
        <f t="shared" si="11"/>
        <v>1</v>
      </c>
    </row>
    <row r="386" spans="1:6" ht="79.2">
      <c r="A386" s="131" t="s">
        <v>168</v>
      </c>
      <c r="B386" s="131" t="s">
        <v>528</v>
      </c>
      <c r="C386" s="131" t="s">
        <v>1118</v>
      </c>
      <c r="D386" s="131" t="str">
        <f>Instructions!C35</f>
        <v>Institutions should report any non-deposit unsecured funding provided by sovereigns, public sector entities and multilateral development banks.</v>
      </c>
      <c r="E386" s="131" t="b">
        <f t="shared" ref="E386:E449" si="12">A386=D386</f>
        <v>0</v>
      </c>
      <c r="F386" s="131" t="b">
        <f t="shared" ref="F386:F449" si="13">B386=D386</f>
        <v>1</v>
      </c>
    </row>
    <row r="387" spans="1:6">
      <c r="A387" s="131" t="s">
        <v>137</v>
      </c>
      <c r="B387" s="131" t="s">
        <v>414</v>
      </c>
      <c r="C387" s="131" t="s">
        <v>1119</v>
      </c>
      <c r="D387" s="131" t="str">
        <f>Instructions!D35</f>
        <v>24(c) and (d)</v>
      </c>
      <c r="E387" s="131" t="b">
        <f t="shared" si="12"/>
        <v>0</v>
      </c>
      <c r="F387" s="131" t="b">
        <f t="shared" si="13"/>
        <v>1</v>
      </c>
    </row>
    <row r="388" spans="1:6" ht="52.8">
      <c r="A388" s="131" t="s">
        <v>40</v>
      </c>
      <c r="B388" s="131" t="s">
        <v>250</v>
      </c>
      <c r="C388" s="131" t="s">
        <v>1120</v>
      </c>
      <c r="D388" s="131" t="str">
        <f>Instructions!B36</f>
        <v>Unsecured funding from other legal entities (including financial corporates and financial institutions)</v>
      </c>
      <c r="E388" s="131" t="b">
        <f t="shared" si="12"/>
        <v>0</v>
      </c>
      <c r="F388" s="131" t="b">
        <f t="shared" si="13"/>
        <v>1</v>
      </c>
    </row>
    <row r="389" spans="1:6" ht="244.2" customHeight="1">
      <c r="A389" s="131" t="s">
        <v>200</v>
      </c>
      <c r="B389" s="131" t="s">
        <v>647</v>
      </c>
      <c r="C389" s="131" t="s">
        <v>1121</v>
      </c>
      <c r="D389" s="131" t="str">
        <f>Instructions!C36</f>
        <v>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E389" s="131" t="b">
        <f t="shared" si="12"/>
        <v>0</v>
      </c>
      <c r="F389" s="131" t="b">
        <f t="shared" si="13"/>
        <v>1</v>
      </c>
    </row>
    <row r="390" spans="1:6" ht="26.4">
      <c r="A390" s="131" t="s">
        <v>138</v>
      </c>
      <c r="B390" s="131" t="s">
        <v>418</v>
      </c>
      <c r="C390" s="131" t="s">
        <v>1122</v>
      </c>
      <c r="D390" s="131" t="str">
        <f>Instructions!D36</f>
        <v xml:space="preserve">21(c), 24(b), 24(d), 25(a) </v>
      </c>
      <c r="E390" s="131" t="b">
        <f t="shared" si="12"/>
        <v>0</v>
      </c>
      <c r="F390" s="131" t="b">
        <f t="shared" si="13"/>
        <v>1</v>
      </c>
    </row>
    <row r="391" spans="1:6" ht="26.4">
      <c r="A391" s="131" t="s">
        <v>35</v>
      </c>
      <c r="B391" s="131" t="s">
        <v>383</v>
      </c>
      <c r="C391" s="131" t="s">
        <v>1123</v>
      </c>
      <c r="D391" s="131" t="str">
        <f>Instructions!B37</f>
        <v>Of which is an operational deposit (as defined in the LCR)</v>
      </c>
      <c r="E391" s="131" t="b">
        <f t="shared" si="12"/>
        <v>0</v>
      </c>
      <c r="F391" s="131" t="b">
        <f t="shared" si="13"/>
        <v>1</v>
      </c>
    </row>
    <row r="392" spans="1:6" ht="79.2">
      <c r="A392" s="131" t="s">
        <v>169</v>
      </c>
      <c r="B392" s="131" t="s">
        <v>425</v>
      </c>
      <c r="C392" s="131" t="s">
        <v>1124</v>
      </c>
      <c r="D392" s="131" t="str">
        <f>Instructions!C37</f>
        <v>Institutions should report the total amount of unsecured deposits provided by other legal entities with operational relationships, as defined in the LCR standard.</v>
      </c>
      <c r="E392" s="131" t="b">
        <f t="shared" si="12"/>
        <v>0</v>
      </c>
      <c r="F392" s="131" t="b">
        <f t="shared" si="13"/>
        <v>1</v>
      </c>
    </row>
    <row r="393" spans="1:6">
      <c r="A393" s="131" t="s">
        <v>703</v>
      </c>
      <c r="B393" s="131" t="s">
        <v>515</v>
      </c>
      <c r="C393" s="131" t="s">
        <v>1125</v>
      </c>
      <c r="D393" s="131" t="str">
        <f>Instructions!D37</f>
        <v>Chapter 2, paragraphs 93-104</v>
      </c>
      <c r="E393" s="131" t="b">
        <f t="shared" si="12"/>
        <v>0</v>
      </c>
      <c r="F393" s="131" t="b">
        <f t="shared" si="13"/>
        <v>1</v>
      </c>
    </row>
    <row r="394" spans="1:6" ht="26.4">
      <c r="A394" s="131" t="s">
        <v>36</v>
      </c>
      <c r="B394" s="131" t="s">
        <v>382</v>
      </c>
      <c r="C394" s="131" t="s">
        <v>1126</v>
      </c>
      <c r="D394" s="131" t="str">
        <f>Instructions!B38</f>
        <v>Of which is a non-operational deposit (as defined in the LCR)</v>
      </c>
      <c r="E394" s="131" t="b">
        <f t="shared" si="12"/>
        <v>0</v>
      </c>
      <c r="F394" s="131" t="b">
        <f t="shared" si="13"/>
        <v>1</v>
      </c>
    </row>
    <row r="395" spans="1:6" ht="79.2">
      <c r="A395" s="131" t="s">
        <v>170</v>
      </c>
      <c r="B395" s="131" t="s">
        <v>529</v>
      </c>
      <c r="C395" s="131" t="s">
        <v>1127</v>
      </c>
      <c r="D395" s="131" t="str">
        <f>Instructions!C38</f>
        <v>Institutions should report the total amount of unsecured deposits provided by other legal entities without operational relationships, as defined in the LCR.</v>
      </c>
      <c r="E395" s="131" t="b">
        <f t="shared" si="12"/>
        <v>0</v>
      </c>
      <c r="F395" s="131" t="b">
        <f t="shared" si="13"/>
        <v>1</v>
      </c>
    </row>
    <row r="396" spans="1:6">
      <c r="A396" s="131" t="s">
        <v>704</v>
      </c>
      <c r="B396" s="131" t="s">
        <v>516</v>
      </c>
      <c r="C396" s="131" t="s">
        <v>1128</v>
      </c>
      <c r="D396" s="131" t="str">
        <f>Instructions!D38</f>
        <v>Chapter 2, paragraphs 107-108</v>
      </c>
      <c r="E396" s="131" t="b">
        <f t="shared" si="12"/>
        <v>0</v>
      </c>
      <c r="F396" s="131" t="b">
        <f t="shared" si="13"/>
        <v>1</v>
      </c>
    </row>
    <row r="397" spans="1:6" ht="26.4">
      <c r="A397" s="131" t="s">
        <v>37</v>
      </c>
      <c r="B397" s="131" t="s">
        <v>248</v>
      </c>
      <c r="C397" s="131" t="s">
        <v>1129</v>
      </c>
      <c r="D397" s="131" t="str">
        <f>Instructions!B39</f>
        <v>Of which is non-deposit unsecured funding</v>
      </c>
      <c r="E397" s="131" t="b">
        <f t="shared" si="12"/>
        <v>0</v>
      </c>
      <c r="F397" s="131" t="b">
        <f t="shared" si="13"/>
        <v>1</v>
      </c>
    </row>
    <row r="398" spans="1:6" ht="111" customHeight="1">
      <c r="A398" s="131" t="s">
        <v>201</v>
      </c>
      <c r="B398" s="131" t="s">
        <v>1394</v>
      </c>
      <c r="C398" s="131" t="s">
        <v>1130</v>
      </c>
      <c r="D398" s="131" t="str">
        <f>Instructions!C39</f>
        <v>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v>
      </c>
      <c r="E398" s="131" t="b">
        <f t="shared" si="12"/>
        <v>0</v>
      </c>
      <c r="F398" s="131" t="b">
        <f t="shared" si="13"/>
        <v>1</v>
      </c>
    </row>
    <row r="399" spans="1:6">
      <c r="A399" s="131" t="s">
        <v>137</v>
      </c>
      <c r="B399" s="131" t="s">
        <v>419</v>
      </c>
      <c r="C399" s="131" t="s">
        <v>1131</v>
      </c>
      <c r="D399" s="131" t="str">
        <f>Instructions!D39</f>
        <v xml:space="preserve">24(c) and (d) </v>
      </c>
      <c r="E399" s="131" t="b">
        <f t="shared" si="12"/>
        <v>0</v>
      </c>
      <c r="F399" s="131" t="b">
        <f t="shared" si="13"/>
        <v>1</v>
      </c>
    </row>
    <row r="400" spans="1:6" ht="52.8">
      <c r="A400" s="131" t="s">
        <v>530</v>
      </c>
      <c r="B400" s="131" t="s">
        <v>531</v>
      </c>
      <c r="C400" s="131" t="s">
        <v>1132</v>
      </c>
      <c r="D400" s="131" t="str">
        <f>Instructions!B40</f>
        <v>Deposits from members of the same cooperative within a federation subject to national discretion set out in paragraph 25 (a)</v>
      </c>
      <c r="E400" s="131" t="b">
        <f t="shared" si="12"/>
        <v>0</v>
      </c>
      <c r="F400" s="131" t="b">
        <f t="shared" si="13"/>
        <v>1</v>
      </c>
    </row>
    <row r="401" spans="1:6" ht="68.400000000000006" customHeight="1">
      <c r="A401" s="131" t="s">
        <v>532</v>
      </c>
      <c r="B401" s="131" t="s">
        <v>760</v>
      </c>
      <c r="C401" s="131" t="s">
        <v>1133</v>
      </c>
      <c r="D401" s="131" t="str">
        <f>Instructions!C40</f>
        <v>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v>
      </c>
      <c r="E401" s="131" t="b">
        <f t="shared" si="12"/>
        <v>0</v>
      </c>
      <c r="F401" s="131" t="b">
        <f t="shared" si="13"/>
        <v>1</v>
      </c>
    </row>
    <row r="402" spans="1:6">
      <c r="A402" s="131" t="s">
        <v>140</v>
      </c>
      <c r="B402" s="131" t="s">
        <v>420</v>
      </c>
      <c r="C402" s="131" t="s">
        <v>1134</v>
      </c>
      <c r="D402" s="131" t="str">
        <f>Instructions!D40</f>
        <v>25(a) 21(c)</v>
      </c>
      <c r="E402" s="131" t="b">
        <f t="shared" si="12"/>
        <v>0</v>
      </c>
      <c r="F402" s="131" t="b">
        <f t="shared" si="13"/>
        <v>1</v>
      </c>
    </row>
    <row r="403" spans="1:6" ht="39.6">
      <c r="A403" s="131" t="s">
        <v>119</v>
      </c>
      <c r="B403" s="131" t="s">
        <v>251</v>
      </c>
      <c r="C403" s="131" t="s">
        <v>1135</v>
      </c>
      <c r="D403" s="131" t="str">
        <f>Instructions!B41</f>
        <v>Other deposits provided by members of a cooperative within a federation</v>
      </c>
      <c r="E403" s="131" t="b">
        <f t="shared" si="12"/>
        <v>0</v>
      </c>
      <c r="F403" s="131" t="b">
        <f t="shared" si="13"/>
        <v>1</v>
      </c>
    </row>
    <row r="404" spans="1:6" ht="105.6">
      <c r="A404" s="131" t="s">
        <v>533</v>
      </c>
      <c r="B404" s="131" t="s">
        <v>761</v>
      </c>
      <c r="C404" s="131" t="s">
        <v>1136</v>
      </c>
      <c r="D404" s="131" t="str">
        <f>Instructions!C41</f>
        <v>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v>
      </c>
      <c r="E404" s="131" t="b">
        <f t="shared" si="12"/>
        <v>0</v>
      </c>
      <c r="F404" s="131" t="b">
        <f t="shared" si="13"/>
        <v>1</v>
      </c>
    </row>
    <row r="405" spans="1:6">
      <c r="A405" s="131" t="s">
        <v>140</v>
      </c>
      <c r="B405" s="131" t="s">
        <v>421</v>
      </c>
      <c r="C405" s="131" t="s">
        <v>1137</v>
      </c>
      <c r="D405" s="131" t="str">
        <f>Instructions!D41</f>
        <v xml:space="preserve">25(a), 21(c)  </v>
      </c>
      <c r="E405" s="131" t="b">
        <f t="shared" si="12"/>
        <v>0</v>
      </c>
      <c r="F405" s="131" t="b">
        <f t="shared" si="13"/>
        <v>1</v>
      </c>
    </row>
    <row r="406" spans="1:6">
      <c r="A406" s="131" t="s">
        <v>41</v>
      </c>
      <c r="B406" s="131" t="s">
        <v>252</v>
      </c>
      <c r="C406" s="131" t="s">
        <v>1138</v>
      </c>
      <c r="D406" s="131" t="str">
        <f>Instructions!B42</f>
        <v>Stamped bankers' acceptances</v>
      </c>
      <c r="E406" s="131" t="b">
        <f t="shared" si="12"/>
        <v>0</v>
      </c>
      <c r="F406" s="131" t="b">
        <f t="shared" si="13"/>
        <v>1</v>
      </c>
    </row>
    <row r="407" spans="1:6" ht="67.8" customHeight="1">
      <c r="A407" s="131" t="s">
        <v>733</v>
      </c>
      <c r="B407" s="131" t="s">
        <v>734</v>
      </c>
      <c r="C407" s="131" t="s">
        <v>1139</v>
      </c>
      <c r="D407" s="131" t="str">
        <f>Instructions!C42</f>
        <v>Stamped bankers' acceptance liabilities issued by an institution. Stamped bankers' acceptance liabilities with a residual maturity of less than six months will receive an ASF coefficient of 0%, regardless of the counterparty holding the acceptance.</v>
      </c>
      <c r="E407" s="131" t="b">
        <f t="shared" si="12"/>
        <v>0</v>
      </c>
      <c r="F407" s="131" t="b">
        <f t="shared" si="13"/>
        <v>1</v>
      </c>
    </row>
    <row r="408" spans="1:6">
      <c r="A408" s="131" t="s">
        <v>12</v>
      </c>
      <c r="B408" s="131" t="s">
        <v>319</v>
      </c>
      <c r="C408" s="131" t="s">
        <v>1140</v>
      </c>
      <c r="D408" s="131" t="str">
        <f>Instructions!A43</f>
        <v>1330 to 1370</v>
      </c>
      <c r="E408" s="131" t="b">
        <f t="shared" si="12"/>
        <v>0</v>
      </c>
      <c r="F408" s="131" t="b">
        <f t="shared" si="13"/>
        <v>1</v>
      </c>
    </row>
    <row r="409" spans="1:6" ht="39.6">
      <c r="A409" s="131" t="s">
        <v>42</v>
      </c>
      <c r="B409" s="131" t="s">
        <v>253</v>
      </c>
      <c r="C409" s="131" t="s">
        <v>1141</v>
      </c>
      <c r="D409" s="131" t="str">
        <f>Instructions!B43</f>
        <v>Secured borrowings and liabilities (including secured term deposits): of which are from:</v>
      </c>
      <c r="E409" s="131" t="b">
        <f t="shared" si="12"/>
        <v>0</v>
      </c>
      <c r="F409" s="131" t="b">
        <f t="shared" si="13"/>
        <v>1</v>
      </c>
    </row>
    <row r="410" spans="1:6" ht="94.2" customHeight="1">
      <c r="A410" s="131" t="s">
        <v>171</v>
      </c>
      <c r="B410" s="131" t="s">
        <v>534</v>
      </c>
      <c r="C410" s="131" t="s">
        <v>1142</v>
      </c>
      <c r="D410" s="131" t="str">
        <f>Instructions!C43</f>
        <v>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v>
      </c>
      <c r="E410" s="131" t="b">
        <f t="shared" si="12"/>
        <v>0</v>
      </c>
      <c r="F410" s="131" t="b">
        <f t="shared" si="13"/>
        <v>1</v>
      </c>
    </row>
    <row r="411" spans="1:6">
      <c r="A411" s="131" t="s">
        <v>141</v>
      </c>
      <c r="B411" s="131" t="s">
        <v>424</v>
      </c>
      <c r="C411" s="131" t="s">
        <v>1143</v>
      </c>
      <c r="D411" s="131" t="str">
        <f>Instructions!D43</f>
        <v>21(c), 24(c) and (d), and 25(a)</v>
      </c>
      <c r="E411" s="131" t="b">
        <f t="shared" si="12"/>
        <v>0</v>
      </c>
      <c r="F411" s="131" t="b">
        <f t="shared" si="13"/>
        <v>1</v>
      </c>
    </row>
    <row r="412" spans="1:6">
      <c r="A412" s="131" t="s">
        <v>43</v>
      </c>
      <c r="B412" s="131" t="s">
        <v>254</v>
      </c>
      <c r="C412" s="131" t="s">
        <v>1144</v>
      </c>
      <c r="D412" s="131" t="str">
        <f>Instructions!B44</f>
        <v>Retail and small business customers</v>
      </c>
      <c r="E412" s="131" t="b">
        <f t="shared" si="12"/>
        <v>0</v>
      </c>
      <c r="F412" s="131" t="b">
        <f t="shared" si="13"/>
        <v>1</v>
      </c>
    </row>
    <row r="413" spans="1:6" ht="32.4" customHeight="1">
      <c r="A413" s="131" t="s">
        <v>535</v>
      </c>
      <c r="B413" s="131" t="s">
        <v>536</v>
      </c>
      <c r="C413" s="131" t="s">
        <v>1145</v>
      </c>
      <c r="D413" s="131" t="str">
        <f>Instructions!C44</f>
        <v>The total amount of secured borrowings and liabilities (including term deposits) from retail and small business customers.</v>
      </c>
      <c r="E413" s="131" t="b">
        <f t="shared" si="12"/>
        <v>0</v>
      </c>
      <c r="F413" s="131" t="b">
        <f t="shared" si="13"/>
        <v>1</v>
      </c>
    </row>
    <row r="414" spans="1:6">
      <c r="A414" s="131" t="s">
        <v>142</v>
      </c>
      <c r="B414" s="131" t="s">
        <v>423</v>
      </c>
      <c r="C414" s="131" t="s">
        <v>1146</v>
      </c>
      <c r="D414" s="131" t="str">
        <f>Instructions!D44</f>
        <v>21(c), 24(a), (c) and (d), and 25 (a)</v>
      </c>
      <c r="E414" s="131" t="b">
        <f t="shared" si="12"/>
        <v>0</v>
      </c>
      <c r="F414" s="131" t="b">
        <f t="shared" si="13"/>
        <v>1</v>
      </c>
    </row>
    <row r="415" spans="1:6">
      <c r="A415" s="131" t="s">
        <v>44</v>
      </c>
      <c r="B415" s="131" t="s">
        <v>255</v>
      </c>
      <c r="C415" s="131" t="s">
        <v>1147</v>
      </c>
      <c r="D415" s="131" t="str">
        <f>Instructions!B45</f>
        <v>Non-financial corporates</v>
      </c>
      <c r="E415" s="131" t="b">
        <f t="shared" si="12"/>
        <v>0</v>
      </c>
      <c r="F415" s="131" t="b">
        <f t="shared" si="13"/>
        <v>1</v>
      </c>
    </row>
    <row r="416" spans="1:6" ht="52.8">
      <c r="A416" s="131" t="s">
        <v>537</v>
      </c>
      <c r="B416" s="131" t="s">
        <v>538</v>
      </c>
      <c r="C416" s="131" t="s">
        <v>1148</v>
      </c>
      <c r="D416" s="131" t="str">
        <f>Instructions!C45</f>
        <v>The total amount of secured borrowings and liabilities (including term deposits) from non-financial corporates.</v>
      </c>
      <c r="E416" s="131" t="b">
        <f t="shared" si="12"/>
        <v>0</v>
      </c>
      <c r="F416" s="131" t="b">
        <f t="shared" si="13"/>
        <v>1</v>
      </c>
    </row>
    <row r="417" spans="1:6">
      <c r="A417" s="131" t="s">
        <v>142</v>
      </c>
      <c r="B417" s="131" t="s">
        <v>422</v>
      </c>
      <c r="C417" s="131" t="s">
        <v>1149</v>
      </c>
      <c r="D417" s="131" t="str">
        <f>Instructions!D45</f>
        <v>21(c) 24(a), (c) and (d), and 25 (a)</v>
      </c>
      <c r="E417" s="131" t="b">
        <f t="shared" si="12"/>
        <v>0</v>
      </c>
      <c r="F417" s="131" t="b">
        <f t="shared" si="13"/>
        <v>1</v>
      </c>
    </row>
    <row r="418" spans="1:6">
      <c r="A418" s="131" t="s">
        <v>45</v>
      </c>
      <c r="B418" s="131" t="s">
        <v>256</v>
      </c>
      <c r="C418" s="131" t="s">
        <v>1150</v>
      </c>
      <c r="D418" s="131" t="str">
        <f>Instructions!B46</f>
        <v>Central banks</v>
      </c>
      <c r="E418" s="131" t="b">
        <f t="shared" si="12"/>
        <v>0</v>
      </c>
      <c r="F418" s="131" t="b">
        <f t="shared" si="13"/>
        <v>1</v>
      </c>
    </row>
    <row r="419" spans="1:6" ht="52.8">
      <c r="A419" s="131" t="s">
        <v>539</v>
      </c>
      <c r="B419" s="131" t="s">
        <v>540</v>
      </c>
      <c r="C419" s="131" t="s">
        <v>1151</v>
      </c>
      <c r="D419" s="131" t="str">
        <f>Instructions!C46</f>
        <v>The total amount of secured borrowings and liabilities (including term deposits) from central banks.</v>
      </c>
      <c r="E419" s="131" t="b">
        <f t="shared" si="12"/>
        <v>0</v>
      </c>
      <c r="F419" s="131" t="b">
        <f t="shared" si="13"/>
        <v>1</v>
      </c>
    </row>
    <row r="420" spans="1:6">
      <c r="A420" s="131" t="s">
        <v>142</v>
      </c>
      <c r="B420" s="131" t="s">
        <v>422</v>
      </c>
      <c r="C420" s="131" t="s">
        <v>1152</v>
      </c>
      <c r="D420" s="131" t="str">
        <f>Instructions!D46</f>
        <v>21(c) 24(a), (c) and (d), and 25 (a)</v>
      </c>
      <c r="E420" s="131" t="b">
        <f t="shared" si="12"/>
        <v>0</v>
      </c>
      <c r="F420" s="131" t="b">
        <f t="shared" si="13"/>
        <v>1</v>
      </c>
    </row>
    <row r="421" spans="1:6">
      <c r="A421" s="131" t="s">
        <v>46</v>
      </c>
      <c r="B421" s="131" t="s">
        <v>385</v>
      </c>
      <c r="C421" s="131" t="s">
        <v>1153</v>
      </c>
      <c r="D421" s="131" t="str">
        <f>Instructions!B47</f>
        <v>Sovereigns/PSEs/MDBs/NDBs</v>
      </c>
      <c r="E421" s="131" t="b">
        <f t="shared" si="12"/>
        <v>0</v>
      </c>
      <c r="F421" s="131" t="b">
        <f t="shared" si="13"/>
        <v>1</v>
      </c>
    </row>
    <row r="422" spans="1:6" ht="57" customHeight="1">
      <c r="A422" s="131" t="s">
        <v>541</v>
      </c>
      <c r="B422" s="131" t="s">
        <v>542</v>
      </c>
      <c r="C422" s="131" t="s">
        <v>1154</v>
      </c>
      <c r="D422" s="131" t="str">
        <f>Instructions!C47</f>
        <v>The total amount of secured borrowings and liabilities (including term deposits) from sovereigns/PSEs and multilateral and national development banks.</v>
      </c>
      <c r="E422" s="131" t="b">
        <f t="shared" si="12"/>
        <v>0</v>
      </c>
      <c r="F422" s="131" t="b">
        <f t="shared" si="13"/>
        <v>1</v>
      </c>
    </row>
    <row r="423" spans="1:6">
      <c r="A423" s="131" t="s">
        <v>142</v>
      </c>
      <c r="B423" s="131" t="s">
        <v>423</v>
      </c>
      <c r="C423" s="131" t="s">
        <v>1155</v>
      </c>
      <c r="D423" s="131" t="str">
        <f>Instructions!D47</f>
        <v>21(c), 24(a), (c) and (d), and 25 (a)</v>
      </c>
      <c r="E423" s="131" t="b">
        <f t="shared" si="12"/>
        <v>0</v>
      </c>
      <c r="F423" s="131" t="b">
        <f t="shared" si="13"/>
        <v>1</v>
      </c>
    </row>
    <row r="424" spans="1:6" ht="39.6">
      <c r="A424" s="131" t="s">
        <v>47</v>
      </c>
      <c r="B424" s="131" t="s">
        <v>257</v>
      </c>
      <c r="C424" s="131" t="s">
        <v>1156</v>
      </c>
      <c r="D424" s="131" t="str">
        <f>Instructions!B48</f>
        <v>Other legal entities (including financial corporates and financial institutions)</v>
      </c>
      <c r="E424" s="131" t="b">
        <f t="shared" si="12"/>
        <v>0</v>
      </c>
      <c r="F424" s="131" t="b">
        <f t="shared" si="13"/>
        <v>1</v>
      </c>
    </row>
    <row r="425" spans="1:6" ht="205.8" customHeight="1">
      <c r="A425" s="131" t="s">
        <v>172</v>
      </c>
      <c r="B425" s="131" t="s">
        <v>543</v>
      </c>
      <c r="C425" s="131" t="s">
        <v>1157</v>
      </c>
      <c r="D425" s="131" t="str">
        <f>Instructions!C48</f>
        <v>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E425" s="131" t="b">
        <f t="shared" si="12"/>
        <v>0</v>
      </c>
      <c r="F425" s="131" t="b">
        <f t="shared" si="13"/>
        <v>1</v>
      </c>
    </row>
    <row r="426" spans="1:6">
      <c r="A426" s="131" t="s">
        <v>142</v>
      </c>
      <c r="B426" s="131" t="s">
        <v>423</v>
      </c>
      <c r="C426" s="131" t="s">
        <v>1158</v>
      </c>
      <c r="D426" s="131" t="str">
        <f>Instructions!D48</f>
        <v>21(c), 24(a), (c) and (d), and 25 (a)</v>
      </c>
      <c r="E426" s="131" t="b">
        <f t="shared" si="12"/>
        <v>0</v>
      </c>
      <c r="F426" s="131" t="b">
        <f t="shared" si="13"/>
        <v>1</v>
      </c>
    </row>
    <row r="427" spans="1:6" ht="26.4">
      <c r="A427" s="131" t="s">
        <v>48</v>
      </c>
      <c r="B427" s="131" t="s">
        <v>11</v>
      </c>
      <c r="C427" s="131" t="s">
        <v>1159</v>
      </c>
      <c r="D427" s="131" t="str">
        <f>Instructions!B49</f>
        <v>SFT liabilities that are eligible for the "matched book" treatment</v>
      </c>
      <c r="E427" s="131" t="b">
        <f t="shared" si="12"/>
        <v>0</v>
      </c>
      <c r="F427" s="131" t="b">
        <f t="shared" si="13"/>
        <v>1</v>
      </c>
    </row>
    <row r="428" spans="1:6" ht="97.8" customHeight="1">
      <c r="A428" s="131" t="s">
        <v>548</v>
      </c>
      <c r="B428" s="131" t="s">
        <v>549</v>
      </c>
      <c r="C428" s="131" t="s">
        <v>1160</v>
      </c>
      <c r="D428" s="131" t="str">
        <f>Instructions!C49</f>
        <v>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v>
      </c>
      <c r="E428" s="131" t="b">
        <f t="shared" si="12"/>
        <v>0</v>
      </c>
      <c r="F428" s="131" t="b">
        <f t="shared" si="13"/>
        <v>1</v>
      </c>
    </row>
    <row r="429" spans="1:6" ht="26.4">
      <c r="A429" s="131" t="s">
        <v>466</v>
      </c>
      <c r="B429" s="131" t="s">
        <v>259</v>
      </c>
      <c r="C429" s="131" t="s">
        <v>1161</v>
      </c>
      <c r="D429" s="131" t="str">
        <f>Instructions!B50</f>
        <v>Derivative liabilities, gross of variation margin posted</v>
      </c>
      <c r="E429" s="131" t="b">
        <f t="shared" si="12"/>
        <v>0</v>
      </c>
      <c r="F429" s="131" t="b">
        <f t="shared" si="13"/>
        <v>1</v>
      </c>
    </row>
    <row r="430" spans="1:6" ht="244.8" customHeight="1">
      <c r="A430" s="131" t="s">
        <v>739</v>
      </c>
      <c r="B430" s="131" t="s">
        <v>1395</v>
      </c>
      <c r="C430" s="131" t="s">
        <v>1162</v>
      </c>
      <c r="D430" s="131" t="str">
        <f>Instructions!C50</f>
        <v>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v>
      </c>
      <c r="E430" s="131" t="b">
        <f t="shared" si="12"/>
        <v>0</v>
      </c>
      <c r="F430" s="131" t="b">
        <f t="shared" si="13"/>
        <v>1</v>
      </c>
    </row>
    <row r="431" spans="1:6">
      <c r="A431" s="131" t="s">
        <v>10</v>
      </c>
      <c r="B431" s="131" t="s">
        <v>426</v>
      </c>
      <c r="C431" s="131" t="s">
        <v>1163</v>
      </c>
      <c r="D431" s="131" t="str">
        <f>Instructions!D50</f>
        <v>19, 25(a)</v>
      </c>
      <c r="E431" s="131" t="b">
        <f t="shared" si="12"/>
        <v>0</v>
      </c>
      <c r="F431" s="131" t="b">
        <f t="shared" si="13"/>
        <v>1</v>
      </c>
    </row>
    <row r="432" spans="1:6">
      <c r="A432" s="131" t="s">
        <v>50</v>
      </c>
      <c r="B432" s="131" t="s">
        <v>260</v>
      </c>
      <c r="C432" s="131" t="s">
        <v>1164</v>
      </c>
      <c r="D432" s="131" t="str">
        <f>Instructions!B51</f>
        <v>Total variation margin posted</v>
      </c>
      <c r="E432" s="131" t="b">
        <f t="shared" si="12"/>
        <v>0</v>
      </c>
      <c r="F432" s="131" t="b">
        <f t="shared" si="13"/>
        <v>1</v>
      </c>
    </row>
    <row r="433" spans="1:6" ht="100.05" customHeight="1">
      <c r="A433" s="131" t="s">
        <v>173</v>
      </c>
      <c r="B433" s="131" t="s">
        <v>550</v>
      </c>
      <c r="C433" s="131" t="s">
        <v>1165</v>
      </c>
      <c r="D433" s="131" t="str">
        <f>Instructions!C51</f>
        <v>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v>
      </c>
      <c r="E433" s="131" t="b">
        <f t="shared" si="12"/>
        <v>0</v>
      </c>
      <c r="F433" s="131" t="b">
        <f t="shared" si="13"/>
        <v>1</v>
      </c>
    </row>
    <row r="434" spans="1:6" ht="29.4" customHeight="1">
      <c r="A434" s="131" t="s">
        <v>51</v>
      </c>
      <c r="B434" s="131" t="s">
        <v>386</v>
      </c>
      <c r="C434" s="131" t="s">
        <v>1166</v>
      </c>
      <c r="D434" s="131" t="str">
        <f>Instructions!B52</f>
        <v xml:space="preserve">NSFR derivative liabilities (derivative liabilities less total collateral posted as variation margin on derivative liabilities) </v>
      </c>
      <c r="E434" s="131" t="b">
        <f t="shared" si="12"/>
        <v>0</v>
      </c>
      <c r="F434" s="131" t="b">
        <f t="shared" si="13"/>
        <v>1</v>
      </c>
    </row>
    <row r="435" spans="1:6" ht="96.6" customHeight="1">
      <c r="A435" s="131" t="s">
        <v>648</v>
      </c>
      <c r="B435" s="131" t="s">
        <v>551</v>
      </c>
      <c r="C435" s="131" t="s">
        <v>1167</v>
      </c>
      <c r="D435" s="131" t="str">
        <f>Instructions!C52</f>
        <v>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v>
      </c>
      <c r="E435" s="131" t="b">
        <f t="shared" si="12"/>
        <v>0</v>
      </c>
      <c r="F435" s="131" t="b">
        <f t="shared" si="13"/>
        <v>1</v>
      </c>
    </row>
    <row r="436" spans="1:6">
      <c r="A436" s="131" t="s">
        <v>710</v>
      </c>
      <c r="B436" s="131" t="s">
        <v>711</v>
      </c>
      <c r="C436" s="131" t="s">
        <v>1168</v>
      </c>
      <c r="D436" s="131" t="str">
        <f>Instructions!D52</f>
        <v>19, 20, 25 (d)</v>
      </c>
      <c r="E436" s="131" t="b">
        <f t="shared" si="12"/>
        <v>0</v>
      </c>
      <c r="F436" s="131" t="b">
        <f t="shared" si="13"/>
        <v>1</v>
      </c>
    </row>
    <row r="437" spans="1:6">
      <c r="A437" s="131" t="s">
        <v>52</v>
      </c>
      <c r="B437" s="131" t="s">
        <v>261</v>
      </c>
      <c r="C437" s="131" t="s">
        <v>1169</v>
      </c>
      <c r="D437" s="131" t="str">
        <f>Instructions!B53</f>
        <v>Total initial margin received</v>
      </c>
      <c r="E437" s="131" t="b">
        <f t="shared" si="12"/>
        <v>0</v>
      </c>
      <c r="F437" s="131" t="b">
        <f t="shared" si="13"/>
        <v>1</v>
      </c>
    </row>
    <row r="438" spans="1:6" ht="66">
      <c r="A438" s="131" t="s">
        <v>174</v>
      </c>
      <c r="B438" s="131" t="s">
        <v>552</v>
      </c>
      <c r="C438" s="131" t="s">
        <v>1170</v>
      </c>
      <c r="D438" s="131" t="str">
        <f>Instructions!C53</f>
        <v>All cash, securities or other assets received as initial margin for all derivative contracts (eg, including any independent amount received in relation to OTC contracts).</v>
      </c>
      <c r="E438" s="131" t="b">
        <f t="shared" si="12"/>
        <v>0</v>
      </c>
      <c r="F438" s="131" t="b">
        <f t="shared" si="13"/>
        <v>1</v>
      </c>
    </row>
    <row r="439" spans="1:6" ht="26.4">
      <c r="A439" s="131" t="s">
        <v>53</v>
      </c>
      <c r="B439" s="131" t="s">
        <v>262</v>
      </c>
      <c r="C439" s="131" t="s">
        <v>1171</v>
      </c>
      <c r="D439" s="131" t="str">
        <f>Instructions!B54</f>
        <v>Of which, initial margin received in the form of cash</v>
      </c>
      <c r="E439" s="131" t="b">
        <f t="shared" si="12"/>
        <v>0</v>
      </c>
      <c r="F439" s="131" t="b">
        <f t="shared" si="13"/>
        <v>1</v>
      </c>
    </row>
    <row r="440" spans="1:6" ht="26.4">
      <c r="A440" s="131" t="s">
        <v>175</v>
      </c>
      <c r="B440" s="131" t="s">
        <v>320</v>
      </c>
      <c r="C440" s="131" t="s">
        <v>1172</v>
      </c>
      <c r="D440" s="131" t="str">
        <f>Instructions!C54</f>
        <v>Cash received as initial margin for derivative contracts</v>
      </c>
      <c r="E440" s="131" t="b">
        <f t="shared" si="12"/>
        <v>0</v>
      </c>
      <c r="F440" s="131" t="b">
        <f t="shared" si="13"/>
        <v>1</v>
      </c>
    </row>
    <row r="441" spans="1:6" ht="26.4">
      <c r="A441" s="131" t="s">
        <v>54</v>
      </c>
      <c r="B441" s="131" t="s">
        <v>483</v>
      </c>
      <c r="C441" s="131" t="s">
        <v>1173</v>
      </c>
      <c r="D441" s="131" t="str">
        <f>Instructions!B55</f>
        <v>Of which, initial margin received in the form of Level 1 securities</v>
      </c>
      <c r="E441" s="131" t="b">
        <f t="shared" si="12"/>
        <v>0</v>
      </c>
      <c r="F441" s="131" t="b">
        <f t="shared" si="13"/>
        <v>1</v>
      </c>
    </row>
    <row r="442" spans="1:6" ht="39.6">
      <c r="A442" s="131" t="s">
        <v>176</v>
      </c>
      <c r="B442" s="131" t="s">
        <v>485</v>
      </c>
      <c r="C442" s="131" t="s">
        <v>1174</v>
      </c>
      <c r="D442" s="131" t="str">
        <f>Instructions!C55</f>
        <v>Initial margin received, in the form of Level 1 securities for derivative contracts</v>
      </c>
      <c r="E442" s="131" t="b">
        <f t="shared" si="12"/>
        <v>0</v>
      </c>
      <c r="F442" s="131" t="b">
        <f t="shared" si="13"/>
        <v>1</v>
      </c>
    </row>
    <row r="443" spans="1:6" ht="26.4">
      <c r="A443" s="131" t="s">
        <v>55</v>
      </c>
      <c r="B443" s="131" t="s">
        <v>263</v>
      </c>
      <c r="C443" s="131" t="s">
        <v>1175</v>
      </c>
      <c r="D443" s="131" t="str">
        <f>Instructions!B56</f>
        <v>Of which, initial margin received in the form of all other collateral</v>
      </c>
      <c r="E443" s="131" t="b">
        <f t="shared" si="12"/>
        <v>0</v>
      </c>
      <c r="F443" s="131" t="b">
        <f t="shared" si="13"/>
        <v>1</v>
      </c>
    </row>
    <row r="444" spans="1:6" ht="52.8">
      <c r="A444" s="131" t="s">
        <v>202</v>
      </c>
      <c r="B444" s="131" t="s">
        <v>553</v>
      </c>
      <c r="C444" s="131" t="s">
        <v>1176</v>
      </c>
      <c r="D444" s="131" t="str">
        <f>Instructions!C56</f>
        <v>Initial margin received, in the form of collateral other than cash or Level 1 securities included above in identifiers 1430 and 1440.</v>
      </c>
      <c r="E444" s="131" t="b">
        <f t="shared" si="12"/>
        <v>0</v>
      </c>
      <c r="F444" s="131" t="b">
        <f t="shared" si="13"/>
        <v>1</v>
      </c>
    </row>
    <row r="445" spans="1:6" ht="52.8">
      <c r="A445" s="131" t="s">
        <v>56</v>
      </c>
      <c r="B445" s="131" t="s">
        <v>264</v>
      </c>
      <c r="C445" s="131" t="s">
        <v>1177</v>
      </c>
      <c r="D445" s="131" t="str">
        <f>Instructions!B57</f>
        <v>Total initial margin received, in the form of any collateral type, according to residual maturity of associated derivative contract(s)</v>
      </c>
      <c r="E445" s="131" t="b">
        <f t="shared" si="12"/>
        <v>0</v>
      </c>
      <c r="F445" s="131" t="b">
        <f t="shared" si="13"/>
        <v>1</v>
      </c>
    </row>
    <row r="446" spans="1:6" ht="316.8">
      <c r="A446" s="131" t="s">
        <v>203</v>
      </c>
      <c r="B446" s="131" t="s">
        <v>554</v>
      </c>
      <c r="C446" s="131" t="s">
        <v>1178</v>
      </c>
      <c r="D446" s="131" t="str">
        <f>Instructions!C57</f>
        <v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v>
      </c>
      <c r="E446" s="131" t="b">
        <f t="shared" si="12"/>
        <v>0</v>
      </c>
      <c r="F446" s="131" t="b">
        <f t="shared" si="13"/>
        <v>1</v>
      </c>
    </row>
    <row r="447" spans="1:6">
      <c r="A447" s="131" t="s">
        <v>58</v>
      </c>
      <c r="B447" s="131" t="s">
        <v>387</v>
      </c>
      <c r="C447" s="131" t="s">
        <v>1179</v>
      </c>
      <c r="D447" s="131" t="str">
        <f>Instructions!B58</f>
        <v>Deferred tax liabilities (DTLs)</v>
      </c>
      <c r="E447" s="131" t="b">
        <f t="shared" si="12"/>
        <v>0</v>
      </c>
      <c r="F447" s="131" t="b">
        <f t="shared" si="13"/>
        <v>1</v>
      </c>
    </row>
    <row r="448" spans="1:6" ht="52.8">
      <c r="A448" s="131" t="s">
        <v>177</v>
      </c>
      <c r="B448" s="131" t="s">
        <v>555</v>
      </c>
      <c r="C448" s="131" t="s">
        <v>1180</v>
      </c>
      <c r="D448" s="131" t="str">
        <f>Instructions!C58</f>
        <v>The amount of deferred tax liabilities, reported according to the nearest possible date in which such liabilities could be realised.</v>
      </c>
      <c r="E448" s="131" t="b">
        <f t="shared" si="12"/>
        <v>0</v>
      </c>
      <c r="F448" s="131" t="b">
        <f t="shared" si="13"/>
        <v>1</v>
      </c>
    </row>
    <row r="449" spans="1:6">
      <c r="A449" s="131" t="s">
        <v>143</v>
      </c>
      <c r="B449" s="131" t="s">
        <v>321</v>
      </c>
      <c r="C449" s="131" t="s">
        <v>1181</v>
      </c>
      <c r="D449" s="131" t="str">
        <f>Instructions!D58</f>
        <v>25(b)</v>
      </c>
      <c r="E449" s="131" t="b">
        <f t="shared" si="12"/>
        <v>0</v>
      </c>
      <c r="F449" s="131" t="b">
        <f t="shared" si="13"/>
        <v>1</v>
      </c>
    </row>
    <row r="450" spans="1:6">
      <c r="A450" s="131" t="s">
        <v>59</v>
      </c>
      <c r="B450" s="131" t="s">
        <v>266</v>
      </c>
      <c r="C450" s="131" t="s">
        <v>1182</v>
      </c>
      <c r="D450" s="131" t="str">
        <f>Instructions!B59</f>
        <v>Minority interest</v>
      </c>
      <c r="E450" s="131" t="b">
        <f t="shared" ref="E450:E513" si="14">A450=D450</f>
        <v>0</v>
      </c>
      <c r="F450" s="131" t="b">
        <f t="shared" ref="F450:F513" si="15">B450=D450</f>
        <v>1</v>
      </c>
    </row>
    <row r="451" spans="1:6" ht="30" customHeight="1">
      <c r="A451" s="131" t="s">
        <v>556</v>
      </c>
      <c r="B451" s="131" t="s">
        <v>557</v>
      </c>
      <c r="C451" s="131" t="s">
        <v>1183</v>
      </c>
      <c r="D451" s="131" t="str">
        <f>Instructions!C59</f>
        <v>The amount of minority interest, reported according to the term of the instrument, usually in perpetuity.</v>
      </c>
      <c r="E451" s="131" t="b">
        <f t="shared" si="14"/>
        <v>0</v>
      </c>
      <c r="F451" s="131" t="b">
        <f t="shared" si="15"/>
        <v>1</v>
      </c>
    </row>
    <row r="452" spans="1:6">
      <c r="A452" s="131" t="s">
        <v>143</v>
      </c>
      <c r="B452" s="131" t="s">
        <v>321</v>
      </c>
      <c r="C452" s="131" t="s">
        <v>1184</v>
      </c>
      <c r="D452" s="131" t="str">
        <f>Instructions!D59</f>
        <v>25(b)</v>
      </c>
      <c r="E452" s="131" t="b">
        <f t="shared" si="14"/>
        <v>0</v>
      </c>
      <c r="F452" s="131" t="b">
        <f t="shared" si="15"/>
        <v>1</v>
      </c>
    </row>
    <row r="453" spans="1:6">
      <c r="A453" s="131" t="s">
        <v>60</v>
      </c>
      <c r="B453" s="131" t="s">
        <v>267</v>
      </c>
      <c r="C453" s="131" t="s">
        <v>1185</v>
      </c>
      <c r="D453" s="131" t="str">
        <f>Instructions!B60</f>
        <v>Trade date payables</v>
      </c>
      <c r="E453" s="131" t="b">
        <f t="shared" si="14"/>
        <v>0</v>
      </c>
      <c r="F453" s="131" t="b">
        <f t="shared" si="15"/>
        <v>1</v>
      </c>
    </row>
    <row r="454" spans="1:6" ht="81.599999999999994" customHeight="1">
      <c r="A454" s="131" t="s">
        <v>178</v>
      </c>
      <c r="B454" s="131" t="s">
        <v>427</v>
      </c>
      <c r="C454" s="131" t="s">
        <v>1186</v>
      </c>
      <c r="D454" s="131" t="str">
        <f>Instructions!C60</f>
        <v>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v>
      </c>
      <c r="E454" s="131" t="b">
        <f t="shared" si="14"/>
        <v>0</v>
      </c>
      <c r="F454" s="131" t="b">
        <f t="shared" si="15"/>
        <v>1</v>
      </c>
    </row>
    <row r="455" spans="1:6">
      <c r="A455" s="131" t="s">
        <v>144</v>
      </c>
      <c r="B455" s="131" t="s">
        <v>322</v>
      </c>
      <c r="C455" s="131" t="s">
        <v>1187</v>
      </c>
      <c r="D455" s="131" t="str">
        <f>Instructions!D60</f>
        <v>25(d)</v>
      </c>
      <c r="E455" s="131" t="b">
        <f t="shared" si="14"/>
        <v>0</v>
      </c>
      <c r="F455" s="131" t="b">
        <f t="shared" si="15"/>
        <v>1</v>
      </c>
    </row>
    <row r="456" spans="1:6">
      <c r="A456" s="131" t="s">
        <v>558</v>
      </c>
      <c r="B456" s="131" t="s">
        <v>13</v>
      </c>
      <c r="C456" s="131" t="s">
        <v>1188</v>
      </c>
      <c r="D456" s="131" t="str">
        <f>Instructions!A61</f>
        <v>1500 to 1530</v>
      </c>
      <c r="E456" s="131" t="b">
        <f t="shared" si="14"/>
        <v>0</v>
      </c>
      <c r="F456" s="131" t="b">
        <f t="shared" si="15"/>
        <v>1</v>
      </c>
    </row>
    <row r="457" spans="1:6">
      <c r="A457" s="131" t="s">
        <v>61</v>
      </c>
      <c r="B457" s="131" t="s">
        <v>268</v>
      </c>
      <c r="C457" s="131" t="s">
        <v>1189</v>
      </c>
      <c r="D457" s="131" t="str">
        <f>Instructions!B61</f>
        <v>Interdependent liabilities; of which:</v>
      </c>
      <c r="E457" s="131" t="b">
        <f t="shared" si="14"/>
        <v>0</v>
      </c>
      <c r="F457" s="131" t="b">
        <f t="shared" si="15"/>
        <v>1</v>
      </c>
    </row>
    <row r="458" spans="1:6" ht="122.4" customHeight="1">
      <c r="A458" s="131" t="s">
        <v>559</v>
      </c>
      <c r="B458" s="131" t="s">
        <v>560</v>
      </c>
      <c r="C458" s="131" t="s">
        <v>1190</v>
      </c>
      <c r="D458" s="131" t="str">
        <f>Instructions!C61</f>
        <v>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v>
      </c>
      <c r="E458" s="131" t="b">
        <f t="shared" si="14"/>
        <v>0</v>
      </c>
      <c r="F458" s="131" t="b">
        <f t="shared" si="15"/>
        <v>1</v>
      </c>
    </row>
    <row r="459" spans="1:6" ht="39.6">
      <c r="A459" s="131" t="s">
        <v>65</v>
      </c>
      <c r="B459" s="131" t="s">
        <v>269</v>
      </c>
      <c r="C459" s="131" t="s">
        <v>1191</v>
      </c>
      <c r="D459" s="131" t="str">
        <f>Instructions!B62</f>
        <v>All other liabilities and equity categories not included above</v>
      </c>
      <c r="E459" s="131" t="b">
        <f t="shared" si="14"/>
        <v>0</v>
      </c>
      <c r="F459" s="131" t="b">
        <f t="shared" si="15"/>
        <v>1</v>
      </c>
    </row>
    <row r="460" spans="1:6" ht="124.8" customHeight="1">
      <c r="A460" s="131" t="s">
        <v>650</v>
      </c>
      <c r="B460" s="131" t="s">
        <v>649</v>
      </c>
      <c r="C460" s="131" t="s">
        <v>1192</v>
      </c>
      <c r="D460" s="131" t="str">
        <f>Instructions!C62</f>
        <v>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v>
      </c>
      <c r="E460" s="131" t="b">
        <f t="shared" si="14"/>
        <v>0</v>
      </c>
      <c r="F460" s="131" t="b">
        <f t="shared" si="15"/>
        <v>1</v>
      </c>
    </row>
    <row r="461" spans="1:6">
      <c r="A461" s="131" t="s">
        <v>145</v>
      </c>
      <c r="B461" s="131" t="s">
        <v>428</v>
      </c>
      <c r="C461" s="131" t="s">
        <v>1193</v>
      </c>
      <c r="D461" s="131" t="str">
        <f>Instructions!D62</f>
        <v>21(c), 24(d), 25(a), 25(b)</v>
      </c>
      <c r="E461" s="131" t="b">
        <f t="shared" si="14"/>
        <v>0</v>
      </c>
      <c r="F461" s="131" t="b">
        <f t="shared" si="15"/>
        <v>1</v>
      </c>
    </row>
    <row r="462" spans="1:6" ht="26.4">
      <c r="A462" s="131" t="s">
        <v>179</v>
      </c>
      <c r="B462" s="131" t="s">
        <v>561</v>
      </c>
      <c r="C462" s="131" t="s">
        <v>1194</v>
      </c>
      <c r="D462" s="131" t="str">
        <f>Instructions!A63</f>
        <v>Part 2 - Required stable funding (RSF)</v>
      </c>
      <c r="E462" s="131" t="b">
        <f t="shared" si="14"/>
        <v>0</v>
      </c>
      <c r="F462" s="131" t="b">
        <f t="shared" si="15"/>
        <v>1</v>
      </c>
    </row>
    <row r="463" spans="1:6">
      <c r="A463" s="131" t="s">
        <v>180</v>
      </c>
      <c r="B463" s="131" t="s">
        <v>323</v>
      </c>
      <c r="C463" s="131" t="s">
        <v>1195</v>
      </c>
      <c r="D463" s="131" t="str">
        <f>Instructions!A64</f>
        <v>2.1 On-balance sheet items</v>
      </c>
      <c r="E463" s="131" t="b">
        <f t="shared" si="14"/>
        <v>0</v>
      </c>
      <c r="F463" s="131" t="b">
        <f t="shared" si="15"/>
        <v>1</v>
      </c>
    </row>
    <row r="464" spans="1:6" ht="370.2" customHeight="1">
      <c r="A464" s="131" t="s">
        <v>742</v>
      </c>
      <c r="B464" s="131" t="s">
        <v>762</v>
      </c>
      <c r="C464" s="131" t="s">
        <v>1196</v>
      </c>
      <c r="D464" s="131" t="str">
        <f>Instructions!A65</f>
        <v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v>
      </c>
      <c r="E464" s="131" t="b">
        <f t="shared" si="14"/>
        <v>0</v>
      </c>
      <c r="F464" s="131" t="b">
        <f t="shared" si="15"/>
        <v>1</v>
      </c>
    </row>
    <row r="465" spans="1:6">
      <c r="A465" s="131" t="s">
        <v>69</v>
      </c>
      <c r="B465" s="131" t="s">
        <v>270</v>
      </c>
      <c r="C465" s="131" t="s">
        <v>1197</v>
      </c>
      <c r="D465" s="131" t="str">
        <f>Instructions!B66</f>
        <v>Coins and bank notes</v>
      </c>
      <c r="E465" s="131" t="b">
        <f t="shared" si="14"/>
        <v>0</v>
      </c>
      <c r="F465" s="131" t="b">
        <f t="shared" si="15"/>
        <v>1</v>
      </c>
    </row>
    <row r="466" spans="1:6" ht="66">
      <c r="A466" s="131" t="s">
        <v>324</v>
      </c>
      <c r="B466" s="131" t="s">
        <v>562</v>
      </c>
      <c r="C466" s="131" t="s">
        <v>1198</v>
      </c>
      <c r="D466" s="131" t="str">
        <f>Instructions!C66</f>
        <v>Coins and banknotes currently held and immediately available to meet obligations. Institutions should not report loans to counterparties in this row.</v>
      </c>
      <c r="E466" s="131" t="b">
        <f t="shared" si="14"/>
        <v>0</v>
      </c>
      <c r="F466" s="131" t="b">
        <f t="shared" si="15"/>
        <v>1</v>
      </c>
    </row>
    <row r="467" spans="1:6">
      <c r="A467" s="131" t="s">
        <v>146</v>
      </c>
      <c r="B467" s="131" t="s">
        <v>325</v>
      </c>
      <c r="C467" s="131" t="s">
        <v>1199</v>
      </c>
      <c r="D467" s="131" t="str">
        <f>Instructions!D66</f>
        <v>36(a)</v>
      </c>
      <c r="E467" s="131" t="b">
        <f t="shared" si="14"/>
        <v>0</v>
      </c>
      <c r="F467" s="131" t="b">
        <f t="shared" si="15"/>
        <v>1</v>
      </c>
    </row>
    <row r="468" spans="1:6" ht="26.4">
      <c r="A468" s="131" t="s">
        <v>70</v>
      </c>
      <c r="B468" s="131" t="s">
        <v>271</v>
      </c>
      <c r="C468" s="131" t="s">
        <v>1200</v>
      </c>
      <c r="D468" s="131" t="str">
        <f>Instructions!B67</f>
        <v>Total central bank reserves</v>
      </c>
      <c r="E468" s="131" t="b">
        <f t="shared" si="14"/>
        <v>0</v>
      </c>
      <c r="F468" s="131" t="b">
        <f t="shared" si="15"/>
        <v>1</v>
      </c>
    </row>
    <row r="469" spans="1:6" ht="79.2">
      <c r="A469" s="131" t="s">
        <v>563</v>
      </c>
      <c r="B469" s="131" t="s">
        <v>564</v>
      </c>
      <c r="C469" s="131" t="s">
        <v>1201</v>
      </c>
      <c r="D469" s="131" t="str">
        <f>Instructions!C67</f>
        <v xml:space="preserve">The total amount held in central bank reserves (including required and excess reserves) including financial insitutions' overnight deposits with the central bank. </v>
      </c>
      <c r="E469" s="131" t="b">
        <f t="shared" si="14"/>
        <v>0</v>
      </c>
      <c r="F469" s="131" t="b">
        <f t="shared" si="15"/>
        <v>1</v>
      </c>
    </row>
    <row r="470" spans="1:6">
      <c r="A470" s="131" t="s">
        <v>147</v>
      </c>
      <c r="B470" s="131" t="s">
        <v>326</v>
      </c>
      <c r="C470" s="131" t="s">
        <v>1202</v>
      </c>
      <c r="D470" s="131" t="str">
        <f>Instructions!D67</f>
        <v>36(b)</v>
      </c>
      <c r="E470" s="131" t="b">
        <f t="shared" si="14"/>
        <v>0</v>
      </c>
      <c r="F470" s="131" t="b">
        <f t="shared" si="15"/>
        <v>1</v>
      </c>
    </row>
    <row r="471" spans="1:6" ht="26.4">
      <c r="A471" s="131" t="s">
        <v>76</v>
      </c>
      <c r="B471" s="131" t="s">
        <v>272</v>
      </c>
      <c r="C471" s="131" t="s">
        <v>1203</v>
      </c>
      <c r="D471" s="131" t="str">
        <f>Instructions!B68</f>
        <v>Reserves required from central bank</v>
      </c>
      <c r="E471" s="131" t="b">
        <f t="shared" si="14"/>
        <v>0</v>
      </c>
      <c r="F471" s="131" t="b">
        <f t="shared" si="15"/>
        <v>1</v>
      </c>
    </row>
    <row r="472" spans="1:6" ht="52.8">
      <c r="A472" s="131" t="s">
        <v>181</v>
      </c>
      <c r="B472" s="131" t="s">
        <v>565</v>
      </c>
      <c r="C472" s="131" t="s">
        <v>1204</v>
      </c>
      <c r="D472" s="131" t="str">
        <f>Instructions!C68</f>
        <v>The total amount held with the central bank reserves due to  central banks' minimum deposit requirements.</v>
      </c>
      <c r="E472" s="131" t="b">
        <f t="shared" si="14"/>
        <v>0</v>
      </c>
      <c r="F472" s="131" t="b">
        <f t="shared" si="15"/>
        <v>1</v>
      </c>
    </row>
    <row r="473" spans="1:6">
      <c r="A473" s="131" t="s">
        <v>327</v>
      </c>
      <c r="B473" s="131" t="s">
        <v>327</v>
      </c>
      <c r="C473" s="131" t="s">
        <v>1205</v>
      </c>
      <c r="D473" s="131" t="str">
        <f>Instructions!A69</f>
        <v>2030 to 2040</v>
      </c>
      <c r="E473" s="131" t="b">
        <f t="shared" si="14"/>
        <v>1</v>
      </c>
      <c r="F473" s="131" t="b">
        <f t="shared" si="15"/>
        <v>1</v>
      </c>
    </row>
    <row r="474" spans="1:6" ht="26.4">
      <c r="A474" s="131" t="s">
        <v>71</v>
      </c>
      <c r="B474" s="131" t="s">
        <v>398</v>
      </c>
      <c r="C474" s="131" t="s">
        <v>1206</v>
      </c>
      <c r="D474" s="131" t="str">
        <f>Instructions!B69</f>
        <v>SFT assets that are eligible for the "matched book" treatment</v>
      </c>
      <c r="E474" s="131" t="b">
        <f t="shared" si="14"/>
        <v>0</v>
      </c>
      <c r="F474" s="131" t="b">
        <f t="shared" si="15"/>
        <v>1</v>
      </c>
    </row>
    <row r="475" spans="1:6" ht="166.2" customHeight="1">
      <c r="A475" s="131" t="s">
        <v>566</v>
      </c>
      <c r="B475" s="131" t="s">
        <v>651</v>
      </c>
      <c r="C475" s="131" t="s">
        <v>1207</v>
      </c>
      <c r="D475" s="131" t="str">
        <f>Instructions!C69</f>
        <v>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v>
      </c>
      <c r="E475" s="131" t="b">
        <f t="shared" si="14"/>
        <v>0</v>
      </c>
      <c r="F475" s="131" t="b">
        <f t="shared" si="15"/>
        <v>1</v>
      </c>
    </row>
    <row r="476" spans="1:6" ht="52.8">
      <c r="A476" s="131" t="s">
        <v>120</v>
      </c>
      <c r="B476" s="131" t="s">
        <v>274</v>
      </c>
      <c r="C476" s="131" t="s">
        <v>1208</v>
      </c>
      <c r="D476" s="131" t="str">
        <f>Instructions!B70</f>
        <v>Deposits held by other cooperatives that are members of the same cooperative within a federation</v>
      </c>
      <c r="E476" s="131" t="b">
        <f t="shared" si="14"/>
        <v>0</v>
      </c>
      <c r="F476" s="131" t="b">
        <f t="shared" si="15"/>
        <v>1</v>
      </c>
    </row>
    <row r="477" spans="1:6" ht="124.2" customHeight="1">
      <c r="A477" s="131" t="s">
        <v>182</v>
      </c>
      <c r="B477" s="131" t="s">
        <v>434</v>
      </c>
      <c r="C477" s="131" t="s">
        <v>1209</v>
      </c>
      <c r="D477" s="131" t="str">
        <f>Instructions!C70</f>
        <v>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v>
      </c>
      <c r="E477" s="131" t="b">
        <f t="shared" si="14"/>
        <v>0</v>
      </c>
      <c r="F477" s="131" t="b">
        <f t="shared" si="15"/>
        <v>1</v>
      </c>
    </row>
    <row r="478" spans="1:6">
      <c r="A478" s="131" t="s">
        <v>567</v>
      </c>
      <c r="B478" s="131" t="s">
        <v>328</v>
      </c>
      <c r="C478" s="131" t="s">
        <v>1210</v>
      </c>
      <c r="D478" s="131" t="str">
        <f>Instructions!A71</f>
        <v>2060 to 2170</v>
      </c>
      <c r="E478" s="131" t="b">
        <f t="shared" si="14"/>
        <v>0</v>
      </c>
      <c r="F478" s="131" t="b">
        <f t="shared" si="15"/>
        <v>1</v>
      </c>
    </row>
    <row r="479" spans="1:6" ht="26.4">
      <c r="A479" s="131" t="s">
        <v>72</v>
      </c>
      <c r="B479" s="131" t="s">
        <v>275</v>
      </c>
      <c r="C479" s="131" t="s">
        <v>1211</v>
      </c>
      <c r="D479" s="131" t="str">
        <f>Instructions!B71</f>
        <v>Loans to financial institutions, of which:</v>
      </c>
      <c r="E479" s="131" t="b">
        <f t="shared" si="14"/>
        <v>0</v>
      </c>
      <c r="F479" s="131" t="b">
        <f t="shared" si="15"/>
        <v>1</v>
      </c>
    </row>
    <row r="480" spans="1:6" ht="218.4" customHeight="1">
      <c r="A480" s="131" t="s">
        <v>568</v>
      </c>
      <c r="B480" s="131" t="s">
        <v>1396</v>
      </c>
      <c r="C480" s="131" t="s">
        <v>1212</v>
      </c>
      <c r="D480" s="131" t="str">
        <f>Instructions!C71</f>
        <v>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v>
      </c>
      <c r="E480" s="131" t="b">
        <f t="shared" si="14"/>
        <v>0</v>
      </c>
      <c r="F480" s="131" t="b">
        <f t="shared" si="15"/>
        <v>1</v>
      </c>
    </row>
    <row r="481" spans="1:6">
      <c r="A481" s="131" t="s">
        <v>569</v>
      </c>
      <c r="B481" s="131" t="s">
        <v>429</v>
      </c>
      <c r="C481" s="131" t="s">
        <v>1213</v>
      </c>
      <c r="D481" s="131" t="str">
        <f>Instructions!D71</f>
        <v>31, 38, 39(b), 40(c), 43(a), 43(c)</v>
      </c>
      <c r="E481" s="131" t="b">
        <f t="shared" si="14"/>
        <v>0</v>
      </c>
      <c r="F481" s="131" t="b">
        <f t="shared" si="15"/>
        <v>1</v>
      </c>
    </row>
    <row r="482" spans="1:6">
      <c r="A482" s="131" t="s">
        <v>570</v>
      </c>
      <c r="B482" s="131" t="s">
        <v>329</v>
      </c>
      <c r="C482" s="131" t="s">
        <v>1214</v>
      </c>
      <c r="D482" s="131" t="str">
        <f>Instructions!A72</f>
        <v>2060 to 2090</v>
      </c>
      <c r="E482" s="131" t="b">
        <f t="shared" si="14"/>
        <v>0</v>
      </c>
      <c r="F482" s="131" t="b">
        <f t="shared" si="15"/>
        <v>1</v>
      </c>
    </row>
    <row r="483" spans="1:6" ht="43.05" customHeight="1">
      <c r="A483" s="131" t="s">
        <v>577</v>
      </c>
      <c r="B483" s="131" t="s">
        <v>575</v>
      </c>
      <c r="C483" s="131" t="s">
        <v>1215</v>
      </c>
      <c r="D483" s="131" t="str">
        <f>Instructions!B72</f>
        <v>Loans to financial institutions secured by Level 1 collateral and where the financial institution has the ability to freely rehypothecate the received collateral for the life of the loan; of which:</v>
      </c>
      <c r="E483" s="131" t="b">
        <f t="shared" si="14"/>
        <v>0</v>
      </c>
      <c r="F483" s="131" t="b">
        <f t="shared" si="15"/>
        <v>1</v>
      </c>
    </row>
    <row r="484" spans="1:6" ht="111.6" customHeight="1">
      <c r="A484" s="131" t="s">
        <v>572</v>
      </c>
      <c r="B484" s="131" t="s">
        <v>571</v>
      </c>
      <c r="C484" s="131" t="s">
        <v>1216</v>
      </c>
      <c r="D484" s="131" t="str">
        <f>Instructions!C72</f>
        <v>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v>
      </c>
      <c r="E484" s="131" t="b">
        <f t="shared" si="14"/>
        <v>0</v>
      </c>
      <c r="F484" s="131" t="b">
        <f t="shared" si="15"/>
        <v>1</v>
      </c>
    </row>
    <row r="485" spans="1:6">
      <c r="A485" s="131" t="s">
        <v>573</v>
      </c>
      <c r="B485" s="131" t="s">
        <v>430</v>
      </c>
      <c r="C485" s="131" t="s">
        <v>1217</v>
      </c>
      <c r="D485" s="131" t="str">
        <f>Instructions!D72</f>
        <v>31, 38, 40(c), 43(a), 43(c)</v>
      </c>
      <c r="E485" s="131" t="b">
        <f t="shared" si="14"/>
        <v>0</v>
      </c>
      <c r="F485" s="131" t="b">
        <f t="shared" si="15"/>
        <v>1</v>
      </c>
    </row>
    <row r="486" spans="1:6">
      <c r="A486" s="131" t="s">
        <v>574</v>
      </c>
      <c r="B486" s="131" t="s">
        <v>330</v>
      </c>
      <c r="C486" s="131" t="s">
        <v>1218</v>
      </c>
      <c r="D486" s="131" t="str">
        <f>Instructions!A73</f>
        <v>2100 to 2130</v>
      </c>
      <c r="E486" s="131" t="b">
        <f t="shared" si="14"/>
        <v>0</v>
      </c>
      <c r="F486" s="131" t="b">
        <f t="shared" si="15"/>
        <v>1</v>
      </c>
    </row>
    <row r="487" spans="1:6" ht="79.2">
      <c r="A487" s="131" t="s">
        <v>576</v>
      </c>
      <c r="B487" s="131" t="s">
        <v>486</v>
      </c>
      <c r="C487" s="131" t="s">
        <v>1219</v>
      </c>
      <c r="D487" s="131" t="str">
        <f>Instructions!B73</f>
        <v>Loans to financial institutions secured by non-Level 1 collateral and where the financial institution has the ability to freely rehypothecate the received collateral for the life of the loan; of which:</v>
      </c>
      <c r="E487" s="131" t="b">
        <f t="shared" si="14"/>
        <v>0</v>
      </c>
      <c r="F487" s="131" t="b">
        <f t="shared" si="15"/>
        <v>1</v>
      </c>
    </row>
    <row r="488" spans="1:6" ht="67.8" customHeight="1">
      <c r="A488" s="131" t="s">
        <v>183</v>
      </c>
      <c r="B488" s="131" t="s">
        <v>578</v>
      </c>
      <c r="C488" s="131" t="s">
        <v>1220</v>
      </c>
      <c r="D488" s="131" t="str">
        <f>Instructions!C73</f>
        <v>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v>
      </c>
      <c r="E488" s="131" t="b">
        <f t="shared" si="14"/>
        <v>0</v>
      </c>
      <c r="F488" s="131" t="b">
        <f t="shared" si="15"/>
        <v>1</v>
      </c>
    </row>
    <row r="489" spans="1:6">
      <c r="A489" s="131" t="s">
        <v>579</v>
      </c>
      <c r="B489" s="131" t="s">
        <v>431</v>
      </c>
      <c r="C489" s="131" t="s">
        <v>1221</v>
      </c>
      <c r="D489" s="131" t="str">
        <f>Instructions!D73</f>
        <v>31, 39(b), 40(c), 43(a), 43(c)</v>
      </c>
      <c r="E489" s="131" t="b">
        <f t="shared" si="14"/>
        <v>0</v>
      </c>
      <c r="F489" s="131" t="b">
        <f t="shared" si="15"/>
        <v>1</v>
      </c>
    </row>
    <row r="490" spans="1:6">
      <c r="A490" s="131" t="s">
        <v>580</v>
      </c>
      <c r="B490" s="131" t="s">
        <v>331</v>
      </c>
      <c r="C490" s="131" t="s">
        <v>1222</v>
      </c>
      <c r="D490" s="131" t="str">
        <f>Instructions!A74</f>
        <v>2140 to 2170</v>
      </c>
      <c r="E490" s="131" t="b">
        <f t="shared" si="14"/>
        <v>0</v>
      </c>
      <c r="F490" s="131" t="b">
        <f t="shared" si="15"/>
        <v>1</v>
      </c>
    </row>
    <row r="491" spans="1:6" ht="26.4">
      <c r="A491" s="131" t="s">
        <v>78</v>
      </c>
      <c r="B491" s="131" t="s">
        <v>278</v>
      </c>
      <c r="C491" s="131" t="s">
        <v>1223</v>
      </c>
      <c r="D491" s="131" t="str">
        <f>Instructions!B74</f>
        <v>Unsecured loans to financial institutions, of which:</v>
      </c>
      <c r="E491" s="131" t="b">
        <f t="shared" si="14"/>
        <v>0</v>
      </c>
      <c r="F491" s="131" t="b">
        <f t="shared" si="15"/>
        <v>1</v>
      </c>
    </row>
    <row r="492" spans="1:6" ht="39.6">
      <c r="A492" s="131" t="s">
        <v>184</v>
      </c>
      <c r="B492" s="131" t="s">
        <v>332</v>
      </c>
      <c r="C492" s="131" t="s">
        <v>1224</v>
      </c>
      <c r="D492" s="131" t="str">
        <f>Instructions!C74</f>
        <v>All loans to financial institutions that are unsecured.</v>
      </c>
      <c r="E492" s="131" t="b">
        <f t="shared" si="14"/>
        <v>0</v>
      </c>
      <c r="F492" s="131" t="b">
        <f t="shared" si="15"/>
        <v>1</v>
      </c>
    </row>
    <row r="493" spans="1:6">
      <c r="A493" s="131" t="s">
        <v>579</v>
      </c>
      <c r="B493" s="131" t="s">
        <v>431</v>
      </c>
      <c r="C493" s="131" t="s">
        <v>1225</v>
      </c>
      <c r="D493" s="131" t="str">
        <f>Instructions!D74</f>
        <v>31, 39(b), 40(c), 43(a), 43(c)</v>
      </c>
      <c r="E493" s="131" t="b">
        <f t="shared" si="14"/>
        <v>0</v>
      </c>
      <c r="F493" s="131" t="b">
        <f t="shared" si="15"/>
        <v>1</v>
      </c>
    </row>
    <row r="494" spans="1:6">
      <c r="A494" s="131" t="s">
        <v>581</v>
      </c>
      <c r="B494" s="131" t="s">
        <v>333</v>
      </c>
      <c r="C494" s="131" t="s">
        <v>1226</v>
      </c>
      <c r="D494" s="131" t="str">
        <f>Instructions!A75</f>
        <v>2180 to 2210</v>
      </c>
      <c r="E494" s="131" t="b">
        <f t="shared" si="14"/>
        <v>0</v>
      </c>
      <c r="F494" s="131" t="b">
        <f t="shared" si="15"/>
        <v>1</v>
      </c>
    </row>
    <row r="495" spans="1:6" ht="26.4">
      <c r="A495" s="131" t="s">
        <v>467</v>
      </c>
      <c r="B495" s="131" t="s">
        <v>397</v>
      </c>
      <c r="C495" s="131" t="s">
        <v>1227</v>
      </c>
      <c r="D495" s="131" t="str">
        <f>Instructions!B75</f>
        <v>Securities eligible as Level 1 HQLA for the LCR, of which:</v>
      </c>
      <c r="E495" s="131" t="b">
        <f t="shared" si="14"/>
        <v>0</v>
      </c>
      <c r="F495" s="131" t="b">
        <f t="shared" si="15"/>
        <v>1</v>
      </c>
    </row>
    <row r="496" spans="1:6" ht="268.8" customHeight="1">
      <c r="A496" s="131" t="s">
        <v>746</v>
      </c>
      <c r="B496" s="131" t="s">
        <v>652</v>
      </c>
      <c r="C496" s="131" t="s">
        <v>1228</v>
      </c>
      <c r="D496" s="131" t="str">
        <f>Instructions!C75</f>
        <v>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v>
      </c>
      <c r="E496" s="131" t="b">
        <f t="shared" si="14"/>
        <v>0</v>
      </c>
      <c r="F496" s="131" t="b">
        <f t="shared" si="15"/>
        <v>1</v>
      </c>
    </row>
    <row r="497" spans="1:6">
      <c r="A497" s="131" t="s">
        <v>582</v>
      </c>
      <c r="B497" s="131" t="s">
        <v>432</v>
      </c>
      <c r="C497" s="131" t="s">
        <v>1229</v>
      </c>
      <c r="D497" s="131" t="str">
        <f>Instructions!D75</f>
        <v>31, 37, 40(b), 43(a)</v>
      </c>
      <c r="E497" s="131" t="b">
        <f t="shared" si="14"/>
        <v>0</v>
      </c>
      <c r="F497" s="131" t="b">
        <f t="shared" si="15"/>
        <v>1</v>
      </c>
    </row>
    <row r="498" spans="1:6">
      <c r="A498" s="131" t="s">
        <v>583</v>
      </c>
      <c r="B498" s="131" t="s">
        <v>334</v>
      </c>
      <c r="C498" s="131" t="s">
        <v>1230</v>
      </c>
      <c r="D498" s="131" t="str">
        <f>Instructions!A76</f>
        <v>2220 to 2250</v>
      </c>
      <c r="E498" s="131" t="b">
        <f t="shared" si="14"/>
        <v>0</v>
      </c>
      <c r="F498" s="131" t="b">
        <f t="shared" si="15"/>
        <v>1</v>
      </c>
    </row>
    <row r="499" spans="1:6" ht="26.4">
      <c r="A499" s="131" t="s">
        <v>468</v>
      </c>
      <c r="B499" s="131" t="s">
        <v>457</v>
      </c>
      <c r="C499" s="131" t="s">
        <v>1231</v>
      </c>
      <c r="D499" s="131" t="str">
        <f>Instructions!B76</f>
        <v>Securities eligible for level 2A HQLA for the LCR, of which:</v>
      </c>
      <c r="E499" s="131" t="b">
        <f t="shared" si="14"/>
        <v>0</v>
      </c>
      <c r="F499" s="131" t="b">
        <f t="shared" si="15"/>
        <v>1</v>
      </c>
    </row>
    <row r="500" spans="1:6" ht="135" customHeight="1">
      <c r="A500" s="131" t="s">
        <v>204</v>
      </c>
      <c r="B500" s="131" t="s">
        <v>584</v>
      </c>
      <c r="C500" s="131" t="s">
        <v>1232</v>
      </c>
      <c r="D500" s="131" t="str">
        <f>Instructions!C76</f>
        <v>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v>
      </c>
      <c r="E500" s="131" t="b">
        <f t="shared" si="14"/>
        <v>0</v>
      </c>
      <c r="F500" s="131" t="b">
        <f t="shared" si="15"/>
        <v>1</v>
      </c>
    </row>
    <row r="501" spans="1:6">
      <c r="A501" s="131" t="s">
        <v>585</v>
      </c>
      <c r="B501" s="131" t="s">
        <v>433</v>
      </c>
      <c r="C501" s="131" t="s">
        <v>1233</v>
      </c>
      <c r="D501" s="131" t="str">
        <f>Instructions!D76</f>
        <v>31, 39(a), 40(b), 43(a)</v>
      </c>
      <c r="E501" s="131" t="b">
        <f t="shared" si="14"/>
        <v>0</v>
      </c>
      <c r="F501" s="131" t="b">
        <f t="shared" si="15"/>
        <v>1</v>
      </c>
    </row>
    <row r="502" spans="1:6">
      <c r="A502" s="131" t="s">
        <v>586</v>
      </c>
      <c r="B502" s="131" t="s">
        <v>335</v>
      </c>
      <c r="C502" s="131" t="s">
        <v>1234</v>
      </c>
      <c r="D502" s="131" t="str">
        <f>Instructions!A77</f>
        <v>2260 to 2290</v>
      </c>
      <c r="E502" s="131" t="b">
        <f t="shared" si="14"/>
        <v>0</v>
      </c>
      <c r="F502" s="131" t="b">
        <f t="shared" si="15"/>
        <v>1</v>
      </c>
    </row>
    <row r="503" spans="1:6" ht="26.4">
      <c r="A503" s="131" t="s">
        <v>469</v>
      </c>
      <c r="B503" s="131" t="s">
        <v>456</v>
      </c>
      <c r="C503" s="131" t="s">
        <v>1235</v>
      </c>
      <c r="D503" s="131" t="str">
        <f>Instructions!B77</f>
        <v xml:space="preserve">Securities eligible for level 2B HQLA for the LCR, of which: </v>
      </c>
      <c r="E503" s="131" t="b">
        <f t="shared" si="14"/>
        <v>0</v>
      </c>
      <c r="F503" s="131" t="b">
        <f t="shared" si="15"/>
        <v>1</v>
      </c>
    </row>
    <row r="504" spans="1:6" ht="124.8" customHeight="1">
      <c r="A504" s="131" t="s">
        <v>205</v>
      </c>
      <c r="B504" s="131" t="s">
        <v>589</v>
      </c>
      <c r="C504" s="131" t="s">
        <v>1236</v>
      </c>
      <c r="D504" s="131" t="str">
        <f>Instructions!C77</f>
        <v>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v>
      </c>
      <c r="E504" s="131" t="b">
        <f t="shared" si="14"/>
        <v>0</v>
      </c>
      <c r="F504" s="131" t="b">
        <f t="shared" si="15"/>
        <v>1</v>
      </c>
    </row>
    <row r="505" spans="1:6">
      <c r="A505" s="131" t="s">
        <v>587</v>
      </c>
      <c r="B505" s="131" t="s">
        <v>435</v>
      </c>
      <c r="C505" s="131" t="s">
        <v>1237</v>
      </c>
      <c r="D505" s="131" t="str">
        <f>Instructions!D77</f>
        <v>31, 40(a), 40(b), 43(a)</v>
      </c>
      <c r="E505" s="131" t="b">
        <f t="shared" si="14"/>
        <v>0</v>
      </c>
      <c r="F505" s="131" t="b">
        <f t="shared" si="15"/>
        <v>1</v>
      </c>
    </row>
    <row r="506" spans="1:6">
      <c r="A506" s="131" t="s">
        <v>588</v>
      </c>
      <c r="B506" s="131" t="s">
        <v>336</v>
      </c>
      <c r="C506" s="131" t="s">
        <v>1238</v>
      </c>
      <c r="D506" s="131" t="str">
        <f>Instructions!A78</f>
        <v>2300 to 2330</v>
      </c>
      <c r="E506" s="131" t="b">
        <f t="shared" si="14"/>
        <v>0</v>
      </c>
      <c r="F506" s="131" t="b">
        <f t="shared" si="15"/>
        <v>1</v>
      </c>
    </row>
    <row r="507" spans="1:6" ht="39.6">
      <c r="A507" s="131" t="s">
        <v>79</v>
      </c>
      <c r="B507" s="131" t="s">
        <v>279</v>
      </c>
      <c r="C507" s="131" t="s">
        <v>1239</v>
      </c>
      <c r="D507" s="131" t="str">
        <f>Instructions!B78</f>
        <v>Deposits held at financial institutions for operational purposes: of which:</v>
      </c>
      <c r="E507" s="131" t="b">
        <f t="shared" si="14"/>
        <v>0</v>
      </c>
      <c r="F507" s="131" t="b">
        <f t="shared" si="15"/>
        <v>1</v>
      </c>
    </row>
    <row r="508" spans="1:6" ht="178.2" customHeight="1">
      <c r="A508" s="131" t="s">
        <v>206</v>
      </c>
      <c r="B508" s="131" t="s">
        <v>590</v>
      </c>
      <c r="C508" s="131" t="s">
        <v>1240</v>
      </c>
      <c r="D508" s="131" t="str">
        <f>Instructions!C78</f>
        <v>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v>
      </c>
      <c r="E508" s="131" t="b">
        <f t="shared" si="14"/>
        <v>0</v>
      </c>
      <c r="F508" s="131" t="b">
        <f t="shared" si="15"/>
        <v>1</v>
      </c>
    </row>
    <row r="509" spans="1:6">
      <c r="A509" s="131" t="s">
        <v>148</v>
      </c>
      <c r="B509" s="131" t="s">
        <v>436</v>
      </c>
      <c r="C509" s="131" t="s">
        <v>1241</v>
      </c>
      <c r="D509" s="131" t="str">
        <f>Instructions!D78</f>
        <v>31, 40(d), 43(a)</v>
      </c>
      <c r="E509" s="131" t="b">
        <f t="shared" si="14"/>
        <v>0</v>
      </c>
      <c r="F509" s="131" t="b">
        <f t="shared" si="15"/>
        <v>1</v>
      </c>
    </row>
    <row r="510" spans="1:6">
      <c r="A510" s="131" t="s">
        <v>591</v>
      </c>
      <c r="B510" s="131" t="s">
        <v>337</v>
      </c>
      <c r="C510" s="131" t="s">
        <v>1242</v>
      </c>
      <c r="D510" s="131" t="str">
        <f>Instructions!A79</f>
        <v>2340 to 2370</v>
      </c>
      <c r="E510" s="131" t="b">
        <f t="shared" si="14"/>
        <v>0</v>
      </c>
      <c r="F510" s="131" t="b">
        <f t="shared" si="15"/>
        <v>1</v>
      </c>
    </row>
    <row r="511" spans="1:6" ht="39.6">
      <c r="A511" s="131" t="s">
        <v>80</v>
      </c>
      <c r="B511" s="131" t="s">
        <v>280</v>
      </c>
      <c r="C511" s="131" t="s">
        <v>1243</v>
      </c>
      <c r="D511" s="131" t="str">
        <f>Instructions!B79</f>
        <v>Loans to non-financial corporate clients with a residual maturity of less than one year: of which:</v>
      </c>
      <c r="E511" s="131" t="b">
        <f t="shared" si="14"/>
        <v>0</v>
      </c>
      <c r="F511" s="131" t="b">
        <f t="shared" si="15"/>
        <v>1</v>
      </c>
    </row>
    <row r="512" spans="1:6" ht="163.5" customHeight="1">
      <c r="A512" s="131" t="s">
        <v>207</v>
      </c>
      <c r="B512" s="131" t="s">
        <v>438</v>
      </c>
      <c r="C512" s="131" t="s">
        <v>1244</v>
      </c>
      <c r="D512" s="131" t="str">
        <f>Instructions!C79</f>
        <v>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E512" s="131" t="b">
        <f t="shared" si="14"/>
        <v>0</v>
      </c>
      <c r="F512" s="131" t="b">
        <f t="shared" si="15"/>
        <v>1</v>
      </c>
    </row>
    <row r="513" spans="1:6">
      <c r="A513" s="131" t="s">
        <v>149</v>
      </c>
      <c r="B513" s="131" t="s">
        <v>437</v>
      </c>
      <c r="C513" s="131" t="s">
        <v>1245</v>
      </c>
      <c r="D513" s="131" t="str">
        <f>Instructions!D79</f>
        <v>31, 40(e), 43(a)</v>
      </c>
      <c r="E513" s="131" t="b">
        <f t="shared" si="14"/>
        <v>0</v>
      </c>
      <c r="F513" s="131" t="b">
        <f t="shared" si="15"/>
        <v>1</v>
      </c>
    </row>
    <row r="514" spans="1:6">
      <c r="A514" s="131" t="s">
        <v>592</v>
      </c>
      <c r="B514" s="131" t="s">
        <v>338</v>
      </c>
      <c r="C514" s="131" t="s">
        <v>1246</v>
      </c>
      <c r="D514" s="131" t="str">
        <f>Instructions!A80</f>
        <v>2380 to 2410</v>
      </c>
      <c r="E514" s="131" t="b">
        <f t="shared" ref="E514:E577" si="16">A514=D514</f>
        <v>0</v>
      </c>
      <c r="F514" s="131" t="b">
        <f t="shared" ref="F514:F577" si="17">B514=D514</f>
        <v>1</v>
      </c>
    </row>
    <row r="515" spans="1:6" ht="39.6">
      <c r="A515" s="131" t="s">
        <v>81</v>
      </c>
      <c r="B515" s="131" t="s">
        <v>281</v>
      </c>
      <c r="C515" s="131" t="s">
        <v>1247</v>
      </c>
      <c r="D515" s="131" t="str">
        <f>Instructions!B80</f>
        <v>Loans to central banks with a residual maturity of less than one year: of which:</v>
      </c>
      <c r="E515" s="131" t="b">
        <f t="shared" si="16"/>
        <v>0</v>
      </c>
      <c r="F515" s="131" t="b">
        <f t="shared" si="17"/>
        <v>1</v>
      </c>
    </row>
    <row r="516" spans="1:6" ht="368.4" customHeight="1">
      <c r="A516" s="131" t="s">
        <v>208</v>
      </c>
      <c r="B516" s="131" t="s">
        <v>439</v>
      </c>
      <c r="C516" s="131" t="s">
        <v>1248</v>
      </c>
      <c r="D516" s="131" t="str">
        <f>Instructions!C80</f>
        <v>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v>
      </c>
      <c r="E516" s="131" t="b">
        <f t="shared" si="16"/>
        <v>0</v>
      </c>
      <c r="F516" s="131" t="b">
        <f t="shared" si="17"/>
        <v>1</v>
      </c>
    </row>
    <row r="517" spans="1:6">
      <c r="A517" s="131" t="s">
        <v>593</v>
      </c>
      <c r="B517" s="131" t="s">
        <v>339</v>
      </c>
      <c r="C517" s="131" t="s">
        <v>1249</v>
      </c>
      <c r="D517" s="131" t="str">
        <f>Instructions!D80</f>
        <v>31 36 c) 40 c) 43 (a)</v>
      </c>
      <c r="E517" s="131" t="b">
        <f t="shared" si="16"/>
        <v>0</v>
      </c>
      <c r="F517" s="131" t="b">
        <f t="shared" si="17"/>
        <v>1</v>
      </c>
    </row>
    <row r="518" spans="1:6">
      <c r="A518" s="131" t="s">
        <v>594</v>
      </c>
      <c r="B518" s="131" t="s">
        <v>340</v>
      </c>
      <c r="C518" s="131" t="s">
        <v>1250</v>
      </c>
      <c r="D518" s="131" t="str">
        <f>Instructions!A81</f>
        <v>2420 to 2450</v>
      </c>
      <c r="E518" s="131" t="b">
        <f t="shared" si="16"/>
        <v>0</v>
      </c>
      <c r="F518" s="131" t="b">
        <f t="shared" si="17"/>
        <v>1</v>
      </c>
    </row>
    <row r="519" spans="1:6" ht="39.6">
      <c r="A519" s="131" t="s">
        <v>82</v>
      </c>
      <c r="B519" s="131" t="s">
        <v>393</v>
      </c>
      <c r="C519" s="131" t="s">
        <v>1251</v>
      </c>
      <c r="D519" s="131" t="str">
        <f>Instructions!B81</f>
        <v>Loans to sovereigns, PSEs, MDBs and NDBs with a residual maturity of less than one year: of which:</v>
      </c>
      <c r="E519" s="131" t="b">
        <f t="shared" si="16"/>
        <v>0</v>
      </c>
      <c r="F519" s="131" t="b">
        <f t="shared" si="17"/>
        <v>1</v>
      </c>
    </row>
    <row r="520" spans="1:6" ht="225.6" customHeight="1">
      <c r="A520" s="131" t="s">
        <v>209</v>
      </c>
      <c r="B520" s="131" t="s">
        <v>595</v>
      </c>
      <c r="C520" s="131" t="s">
        <v>1252</v>
      </c>
      <c r="D520" s="131" t="str">
        <f>Instructions!C81</f>
        <v>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E520" s="131" t="b">
        <f t="shared" si="16"/>
        <v>0</v>
      </c>
      <c r="F520" s="131" t="b">
        <f t="shared" si="17"/>
        <v>1</v>
      </c>
    </row>
    <row r="521" spans="1:6">
      <c r="A521" s="131" t="s">
        <v>596</v>
      </c>
      <c r="B521" s="131" t="s">
        <v>440</v>
      </c>
      <c r="C521" s="131" t="s">
        <v>1253</v>
      </c>
      <c r="D521" s="131" t="str">
        <f>Instructions!D81</f>
        <v>31, 40(e), 41, 43(a)</v>
      </c>
      <c r="E521" s="131" t="b">
        <f t="shared" si="16"/>
        <v>0</v>
      </c>
      <c r="F521" s="131" t="b">
        <f t="shared" si="17"/>
        <v>1</v>
      </c>
    </row>
    <row r="522" spans="1:6">
      <c r="A522" s="131" t="s">
        <v>597</v>
      </c>
      <c r="B522" s="131" t="s">
        <v>341</v>
      </c>
      <c r="C522" s="131" t="s">
        <v>1254</v>
      </c>
      <c r="D522" s="131" t="str">
        <f>Instructions!A82</f>
        <v>2460 to 2490</v>
      </c>
      <c r="E522" s="131" t="b">
        <f t="shared" si="16"/>
        <v>0</v>
      </c>
      <c r="F522" s="131" t="b">
        <f t="shared" si="17"/>
        <v>1</v>
      </c>
    </row>
    <row r="523" spans="1:6" ht="66">
      <c r="A523" s="131" t="s">
        <v>83</v>
      </c>
      <c r="B523" s="131" t="s">
        <v>488</v>
      </c>
      <c r="C523" s="131" t="s">
        <v>1255</v>
      </c>
      <c r="D523" s="131" t="str">
        <f>Instructions!B82</f>
        <v>Residential mortgages of any maturity that would qualify for the 35% or lower risk weight under the Basel II standardised approach for credit risk: of which:</v>
      </c>
      <c r="E523" s="131" t="b">
        <f t="shared" si="16"/>
        <v>0</v>
      </c>
      <c r="F523" s="131" t="b">
        <f t="shared" si="17"/>
        <v>1</v>
      </c>
    </row>
    <row r="524" spans="1:6" ht="397.2" customHeight="1">
      <c r="A524" s="131" t="s">
        <v>599</v>
      </c>
      <c r="B524" s="131" t="s">
        <v>1397</v>
      </c>
      <c r="C524" s="131" t="s">
        <v>1256</v>
      </c>
      <c r="D524" s="131" t="str">
        <f>Instructions!C82</f>
        <v>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v>
      </c>
      <c r="E524" s="131" t="b">
        <f t="shared" si="16"/>
        <v>0</v>
      </c>
      <c r="F524" s="131" t="b">
        <f t="shared" si="17"/>
        <v>1</v>
      </c>
    </row>
    <row r="525" spans="1:6">
      <c r="A525" s="131" t="s">
        <v>598</v>
      </c>
      <c r="B525" s="131" t="s">
        <v>441</v>
      </c>
      <c r="C525" s="131" t="s">
        <v>1257</v>
      </c>
      <c r="D525" s="131" t="str">
        <f>Instructions!D82</f>
        <v>31, 40(e), 41(a), 43(a)</v>
      </c>
      <c r="E525" s="131" t="b">
        <f t="shared" si="16"/>
        <v>0</v>
      </c>
      <c r="F525" s="131" t="b">
        <f t="shared" si="17"/>
        <v>1</v>
      </c>
    </row>
    <row r="526" spans="1:6">
      <c r="A526" s="131" t="s">
        <v>600</v>
      </c>
      <c r="B526" s="131" t="s">
        <v>342</v>
      </c>
      <c r="C526" s="131" t="s">
        <v>1258</v>
      </c>
      <c r="D526" s="131" t="str">
        <f>Instructions!A83</f>
        <v>2500 to 2530</v>
      </c>
      <c r="E526" s="131" t="b">
        <f t="shared" si="16"/>
        <v>0</v>
      </c>
      <c r="F526" s="131" t="b">
        <f t="shared" si="17"/>
        <v>1</v>
      </c>
    </row>
    <row r="527" spans="1:6" ht="79.2">
      <c r="A527" s="131" t="s">
        <v>84</v>
      </c>
      <c r="B527" s="131" t="s">
        <v>489</v>
      </c>
      <c r="C527" s="131" t="s">
        <v>1259</v>
      </c>
      <c r="D527" s="131" t="str">
        <f>Instructions!B83</f>
        <v>Other loans, excluding loans to financial institutions, with a residual maturity of one year or greater that would qualify for the 35% or lower risk weight under the Basel II standardised approach for credit risk: of which:</v>
      </c>
      <c r="E527" s="131" t="b">
        <f t="shared" si="16"/>
        <v>0</v>
      </c>
      <c r="F527" s="131" t="b">
        <f t="shared" si="17"/>
        <v>1</v>
      </c>
    </row>
    <row r="528" spans="1:6" ht="294" customHeight="1">
      <c r="A528" s="131" t="s">
        <v>210</v>
      </c>
      <c r="B528" s="131" t="s">
        <v>601</v>
      </c>
      <c r="C528" s="131" t="s">
        <v>1260</v>
      </c>
      <c r="D528" s="131" t="str">
        <f>Instructions!C83</f>
        <v>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v>
      </c>
      <c r="E528" s="131" t="b">
        <f t="shared" si="16"/>
        <v>0</v>
      </c>
      <c r="F528" s="131" t="b">
        <f t="shared" si="17"/>
        <v>1</v>
      </c>
    </row>
    <row r="529" spans="1:6" ht="26.4">
      <c r="A529" s="131" t="s">
        <v>150</v>
      </c>
      <c r="B529" s="131" t="s">
        <v>442</v>
      </c>
      <c r="C529" s="131" t="s">
        <v>1261</v>
      </c>
      <c r="D529" s="131" t="str">
        <f>Instructions!D83</f>
        <v>31, 41(b), 43(a)</v>
      </c>
      <c r="E529" s="131" t="b">
        <f t="shared" si="16"/>
        <v>0</v>
      </c>
      <c r="F529" s="131" t="b">
        <f t="shared" si="17"/>
        <v>1</v>
      </c>
    </row>
    <row r="530" spans="1:6">
      <c r="A530" s="131" t="s">
        <v>602</v>
      </c>
      <c r="B530" s="131" t="s">
        <v>343</v>
      </c>
      <c r="C530" s="131" t="s">
        <v>1262</v>
      </c>
      <c r="D530" s="131" t="str">
        <f>Instructions!A84</f>
        <v>2540 to 2570</v>
      </c>
      <c r="E530" s="131" t="b">
        <f t="shared" si="16"/>
        <v>0</v>
      </c>
      <c r="F530" s="131" t="b">
        <f t="shared" si="17"/>
        <v>1</v>
      </c>
    </row>
    <row r="531" spans="1:6" ht="66">
      <c r="A531" s="131" t="s">
        <v>603</v>
      </c>
      <c r="B531" s="131" t="s">
        <v>282</v>
      </c>
      <c r="C531" s="131" t="s">
        <v>1263</v>
      </c>
      <c r="D531" s="131" t="str">
        <f>Instructions!B84</f>
        <v>Loans to retail and small business customers (excluding residential mortgages reported above) with a residual maturity of less than one year: of which:</v>
      </c>
      <c r="E531" s="131" t="b">
        <f t="shared" si="16"/>
        <v>0</v>
      </c>
      <c r="F531" s="131" t="b">
        <f t="shared" si="17"/>
        <v>1</v>
      </c>
    </row>
    <row r="532" spans="1:6" ht="194.4" customHeight="1">
      <c r="A532" s="131" t="s">
        <v>211</v>
      </c>
      <c r="B532" s="131" t="s">
        <v>604</v>
      </c>
      <c r="C532" s="131" t="s">
        <v>1264</v>
      </c>
      <c r="D532" s="131" t="str">
        <f>Instructions!C84</f>
        <v>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v>
      </c>
      <c r="E532" s="131" t="b">
        <f t="shared" si="16"/>
        <v>0</v>
      </c>
      <c r="F532" s="131" t="b">
        <f t="shared" si="17"/>
        <v>1</v>
      </c>
    </row>
    <row r="533" spans="1:6">
      <c r="A533" s="131" t="s">
        <v>149</v>
      </c>
      <c r="B533" s="131" t="s">
        <v>437</v>
      </c>
      <c r="C533" s="131" t="s">
        <v>1265</v>
      </c>
      <c r="D533" s="131" t="str">
        <f>Instructions!D84</f>
        <v>31, 40(e), 43(a)</v>
      </c>
      <c r="E533" s="131" t="b">
        <f t="shared" si="16"/>
        <v>0</v>
      </c>
      <c r="F533" s="131" t="b">
        <f t="shared" si="17"/>
        <v>1</v>
      </c>
    </row>
    <row r="534" spans="1:6">
      <c r="A534" s="131" t="s">
        <v>605</v>
      </c>
      <c r="B534" s="131" t="s">
        <v>344</v>
      </c>
      <c r="C534" s="131" t="s">
        <v>1266</v>
      </c>
      <c r="D534" s="131" t="str">
        <f>Instructions!A85</f>
        <v>2580 to 2610</v>
      </c>
      <c r="E534" s="131" t="b">
        <f t="shared" si="16"/>
        <v>0</v>
      </c>
      <c r="F534" s="131" t="b">
        <f t="shared" si="17"/>
        <v>1</v>
      </c>
    </row>
    <row r="535" spans="1:6" ht="92.4">
      <c r="A535" s="131" t="s">
        <v>472</v>
      </c>
      <c r="B535" s="131" t="s">
        <v>448</v>
      </c>
      <c r="C535" s="131" t="s">
        <v>1267</v>
      </c>
      <c r="D535" s="131" t="str">
        <f>Instructions!B85</f>
        <v>Performing loans (except loans to financial institutions and loans reported in above categories) with risk weights greater than 35% under the Basel II standardised approach for credit risk; of which:</v>
      </c>
      <c r="E535" s="131" t="b">
        <f t="shared" si="16"/>
        <v>0</v>
      </c>
      <c r="F535" s="131" t="b">
        <f t="shared" si="17"/>
        <v>1</v>
      </c>
    </row>
    <row r="536" spans="1:6" ht="271.8" customHeight="1">
      <c r="A536" s="131" t="s">
        <v>447</v>
      </c>
      <c r="B536" s="131" t="s">
        <v>1398</v>
      </c>
      <c r="C536" s="131" t="s">
        <v>1268</v>
      </c>
      <c r="D536" s="131" t="str">
        <f>Instructions!C85</f>
        <v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v>
      </c>
      <c r="E536" s="131" t="b">
        <f t="shared" si="16"/>
        <v>0</v>
      </c>
      <c r="F536" s="131" t="b">
        <f t="shared" si="17"/>
        <v>1</v>
      </c>
    </row>
    <row r="537" spans="1:6">
      <c r="A537" s="131" t="s">
        <v>606</v>
      </c>
      <c r="B537" s="131" t="s">
        <v>443</v>
      </c>
      <c r="C537" s="131" t="s">
        <v>1269</v>
      </c>
      <c r="D537" s="131" t="str">
        <f>Instructions!D85</f>
        <v>31, 40(e), 42(b), 43(a)</v>
      </c>
      <c r="E537" s="131" t="b">
        <f t="shared" si="16"/>
        <v>0</v>
      </c>
      <c r="F537" s="131" t="b">
        <f t="shared" si="17"/>
        <v>1</v>
      </c>
    </row>
    <row r="538" spans="1:6">
      <c r="A538" s="131" t="s">
        <v>607</v>
      </c>
      <c r="B538" s="131" t="s">
        <v>345</v>
      </c>
      <c r="C538" s="131" t="s">
        <v>1270</v>
      </c>
      <c r="D538" s="131" t="str">
        <f>Instructions!A86</f>
        <v>2620 to 2650</v>
      </c>
      <c r="E538" s="131" t="b">
        <f t="shared" si="16"/>
        <v>0</v>
      </c>
      <c r="F538" s="131" t="b">
        <f t="shared" si="17"/>
        <v>1</v>
      </c>
    </row>
    <row r="539" spans="1:6" ht="26.4">
      <c r="A539" s="131" t="s">
        <v>105</v>
      </c>
      <c r="B539" s="131" t="s">
        <v>378</v>
      </c>
      <c r="C539" s="131" t="s">
        <v>1271</v>
      </c>
      <c r="D539" s="131" t="str">
        <f>Instructions!B86</f>
        <v>Non-HQLA exchange traded equities: of which:</v>
      </c>
      <c r="E539" s="131" t="b">
        <f t="shared" si="16"/>
        <v>0</v>
      </c>
      <c r="F539" s="131" t="b">
        <f t="shared" si="17"/>
        <v>1</v>
      </c>
    </row>
    <row r="540" spans="1:6" ht="198">
      <c r="A540" s="131" t="s">
        <v>608</v>
      </c>
      <c r="B540" s="131" t="s">
        <v>609</v>
      </c>
      <c r="C540" s="131" t="s">
        <v>1272</v>
      </c>
      <c r="D540" s="131" t="str">
        <f>Instructions!C86</f>
        <v>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v>
      </c>
      <c r="E540" s="131" t="b">
        <f t="shared" si="16"/>
        <v>0</v>
      </c>
      <c r="F540" s="131" t="b">
        <f t="shared" si="17"/>
        <v>1</v>
      </c>
    </row>
    <row r="541" spans="1:6">
      <c r="A541" s="131" t="s">
        <v>151</v>
      </c>
      <c r="B541" s="131" t="s">
        <v>444</v>
      </c>
      <c r="C541" s="131" t="s">
        <v>1273</v>
      </c>
      <c r="D541" s="131" t="str">
        <f>Instructions!D86</f>
        <v>31, 42(c), 43(a)</v>
      </c>
      <c r="E541" s="131" t="b">
        <f t="shared" si="16"/>
        <v>0</v>
      </c>
      <c r="F541" s="131" t="b">
        <f t="shared" si="17"/>
        <v>1</v>
      </c>
    </row>
    <row r="542" spans="1:6">
      <c r="A542" s="131" t="s">
        <v>610</v>
      </c>
      <c r="B542" s="131" t="s">
        <v>346</v>
      </c>
      <c r="C542" s="131" t="s">
        <v>1274</v>
      </c>
      <c r="D542" s="131" t="str">
        <f>Instructions!A87</f>
        <v>2660 to 2690</v>
      </c>
      <c r="E542" s="131" t="b">
        <f t="shared" si="16"/>
        <v>0</v>
      </c>
      <c r="F542" s="131" t="b">
        <f t="shared" si="17"/>
        <v>1</v>
      </c>
    </row>
    <row r="543" spans="1:6" ht="26.4">
      <c r="A543" s="131" t="s">
        <v>106</v>
      </c>
      <c r="B543" s="131" t="s">
        <v>379</v>
      </c>
      <c r="C543" s="131" t="s">
        <v>1275</v>
      </c>
      <c r="D543" s="131" t="str">
        <f>Instructions!B87</f>
        <v>Non-HQLA securities not in default: of which:</v>
      </c>
      <c r="E543" s="131" t="b">
        <f t="shared" si="16"/>
        <v>0</v>
      </c>
      <c r="F543" s="131" t="b">
        <f t="shared" si="17"/>
        <v>1</v>
      </c>
    </row>
    <row r="544" spans="1:6" ht="132">
      <c r="A544" s="131" t="s">
        <v>212</v>
      </c>
      <c r="B544" s="131" t="s">
        <v>449</v>
      </c>
      <c r="C544" s="131" t="s">
        <v>1276</v>
      </c>
      <c r="D544" s="131" t="str">
        <f>Instructions!C87</f>
        <v>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v>
      </c>
      <c r="E544" s="131" t="b">
        <f t="shared" si="16"/>
        <v>0</v>
      </c>
      <c r="F544" s="131" t="b">
        <f t="shared" si="17"/>
        <v>1</v>
      </c>
    </row>
    <row r="545" spans="1:6">
      <c r="A545" s="131" t="s">
        <v>611</v>
      </c>
      <c r="B545" s="131" t="s">
        <v>445</v>
      </c>
      <c r="C545" s="131" t="s">
        <v>1277</v>
      </c>
      <c r="D545" s="131" t="str">
        <f>Instructions!D87</f>
        <v>31, 40(e), 42(c), 43(a)</v>
      </c>
      <c r="E545" s="131" t="b">
        <f t="shared" si="16"/>
        <v>0</v>
      </c>
      <c r="F545" s="131" t="b">
        <f t="shared" si="17"/>
        <v>1</v>
      </c>
    </row>
    <row r="546" spans="1:6">
      <c r="A546" s="131" t="s">
        <v>612</v>
      </c>
      <c r="B546" s="131" t="s">
        <v>347</v>
      </c>
      <c r="C546" s="131" t="s">
        <v>1278</v>
      </c>
      <c r="D546" s="131" t="str">
        <f>Instructions!A88</f>
        <v>2700 to 2730</v>
      </c>
      <c r="E546" s="131" t="b">
        <f t="shared" si="16"/>
        <v>0</v>
      </c>
      <c r="F546" s="131" t="b">
        <f t="shared" si="17"/>
        <v>1</v>
      </c>
    </row>
    <row r="547" spans="1:6" ht="26.4">
      <c r="A547" s="131" t="s">
        <v>86</v>
      </c>
      <c r="B547" s="131" t="s">
        <v>283</v>
      </c>
      <c r="C547" s="131" t="s">
        <v>1279</v>
      </c>
      <c r="D547" s="131" t="str">
        <f>Instructions!B88</f>
        <v>Physical traded commodities including gold: of which:</v>
      </c>
      <c r="E547" s="131" t="b">
        <f t="shared" si="16"/>
        <v>0</v>
      </c>
      <c r="F547" s="131" t="b">
        <f t="shared" si="17"/>
        <v>1</v>
      </c>
    </row>
    <row r="548" spans="1:6" ht="39.6">
      <c r="A548" s="131" t="s">
        <v>613</v>
      </c>
      <c r="B548" s="131" t="s">
        <v>614</v>
      </c>
      <c r="C548" s="131" t="s">
        <v>1280</v>
      </c>
      <c r="D548" s="131" t="str">
        <f>Instructions!C88</f>
        <v>Total balance of natural products, including gold, should be reported in the "Non-maturity" column.</v>
      </c>
      <c r="E548" s="131" t="b">
        <f t="shared" si="16"/>
        <v>0</v>
      </c>
      <c r="F548" s="131" t="b">
        <f t="shared" si="17"/>
        <v>1</v>
      </c>
    </row>
    <row r="549" spans="1:6">
      <c r="A549" s="131" t="s">
        <v>152</v>
      </c>
      <c r="B549" s="131" t="s">
        <v>446</v>
      </c>
      <c r="C549" s="131" t="s">
        <v>1281</v>
      </c>
      <c r="D549" s="131" t="str">
        <f>Instructions!D88</f>
        <v>31, 42(d), 43(a)</v>
      </c>
      <c r="E549" s="131" t="b">
        <f t="shared" si="16"/>
        <v>0</v>
      </c>
      <c r="F549" s="131" t="b">
        <f t="shared" si="17"/>
        <v>1</v>
      </c>
    </row>
    <row r="550" spans="1:6">
      <c r="A550" s="131" t="s">
        <v>615</v>
      </c>
      <c r="B550" s="131" t="s">
        <v>348</v>
      </c>
      <c r="C550" s="131" t="s">
        <v>1282</v>
      </c>
      <c r="D550" s="131" t="str">
        <f>Instructions!A89</f>
        <v>2740 to 2770</v>
      </c>
      <c r="E550" s="131" t="b">
        <f t="shared" si="16"/>
        <v>0</v>
      </c>
      <c r="F550" s="131" t="b">
        <f t="shared" si="17"/>
        <v>1</v>
      </c>
    </row>
    <row r="551" spans="1:6" ht="39.6">
      <c r="A551" s="131" t="s">
        <v>87</v>
      </c>
      <c r="B551" s="131" t="s">
        <v>284</v>
      </c>
      <c r="C551" s="131" t="s">
        <v>1283</v>
      </c>
      <c r="D551" s="131" t="str">
        <f>Instructions!B89</f>
        <v xml:space="preserve">Other short-term unsecured instruments and transactions with a residual maturity of less than one year, of which: </v>
      </c>
      <c r="E551" s="131" t="b">
        <f t="shared" si="16"/>
        <v>0</v>
      </c>
      <c r="F551" s="131" t="b">
        <f t="shared" si="17"/>
        <v>1</v>
      </c>
    </row>
    <row r="552" spans="1:6" ht="290.39999999999998">
      <c r="A552" s="131" t="s">
        <v>616</v>
      </c>
      <c r="B552" s="131" t="s">
        <v>653</v>
      </c>
      <c r="C552" s="131" t="s">
        <v>1284</v>
      </c>
      <c r="D552" s="131" t="str">
        <f>Instructions!C89</f>
        <v>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v>
      </c>
      <c r="E552" s="131" t="b">
        <f t="shared" si="16"/>
        <v>0</v>
      </c>
      <c r="F552" s="131" t="b">
        <f t="shared" si="17"/>
        <v>1</v>
      </c>
    </row>
    <row r="553" spans="1:6">
      <c r="A553" s="131" t="s">
        <v>149</v>
      </c>
      <c r="B553" s="131" t="s">
        <v>437</v>
      </c>
      <c r="C553" s="131" t="s">
        <v>1285</v>
      </c>
      <c r="D553" s="131" t="str">
        <f>Instructions!D89</f>
        <v>31, 40(e), 43(a)</v>
      </c>
      <c r="E553" s="131" t="b">
        <f t="shared" si="16"/>
        <v>0</v>
      </c>
      <c r="F553" s="131" t="b">
        <f t="shared" si="17"/>
        <v>1</v>
      </c>
    </row>
    <row r="554" spans="1:6" ht="26.4">
      <c r="A554" s="131" t="s">
        <v>88</v>
      </c>
      <c r="B554" s="131" t="s">
        <v>285</v>
      </c>
      <c r="C554" s="131" t="s">
        <v>1286</v>
      </c>
      <c r="D554" s="131" t="str">
        <f>Instructions!B90</f>
        <v>Defaulted securities and non-performing loans</v>
      </c>
      <c r="E554" s="131" t="b">
        <f t="shared" si="16"/>
        <v>0</v>
      </c>
      <c r="F554" s="131" t="b">
        <f t="shared" si="17"/>
        <v>1</v>
      </c>
    </row>
    <row r="555" spans="1:6" ht="76.2" customHeight="1">
      <c r="A555" s="131" t="s">
        <v>185</v>
      </c>
      <c r="B555" s="131" t="s">
        <v>450</v>
      </c>
      <c r="C555" s="131" t="s">
        <v>1287</v>
      </c>
      <c r="D555" s="131" t="str">
        <f>Instructions!C90</f>
        <v>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v>
      </c>
      <c r="E555" s="131" t="b">
        <f t="shared" si="16"/>
        <v>0</v>
      </c>
      <c r="F555" s="131" t="b">
        <f t="shared" si="17"/>
        <v>1</v>
      </c>
    </row>
    <row r="556" spans="1:6">
      <c r="A556" s="131" t="s">
        <v>153</v>
      </c>
      <c r="B556" s="131" t="s">
        <v>407</v>
      </c>
      <c r="C556" s="131" t="s">
        <v>1288</v>
      </c>
      <c r="D556" s="131" t="str">
        <f>Instructions!D90</f>
        <v>43(c)</v>
      </c>
      <c r="E556" s="131" t="b">
        <f t="shared" si="16"/>
        <v>0</v>
      </c>
      <c r="F556" s="131" t="b">
        <f t="shared" si="17"/>
        <v>1</v>
      </c>
    </row>
    <row r="557" spans="1:6" ht="26.4">
      <c r="A557" s="131" t="s">
        <v>229</v>
      </c>
      <c r="B557" s="131" t="s">
        <v>286</v>
      </c>
      <c r="C557" s="131" t="s">
        <v>1289</v>
      </c>
      <c r="D557" s="131" t="str">
        <f>Instructions!B91</f>
        <v>Derivative assets, gross of variation margin received</v>
      </c>
      <c r="E557" s="131" t="b">
        <f t="shared" si="16"/>
        <v>0</v>
      </c>
      <c r="F557" s="131" t="b">
        <f t="shared" si="17"/>
        <v>1</v>
      </c>
    </row>
    <row r="558" spans="1:6" ht="232.2" customHeight="1">
      <c r="A558" s="131" t="s">
        <v>740</v>
      </c>
      <c r="B558" s="131" t="s">
        <v>1399</v>
      </c>
      <c r="C558" s="131" t="s">
        <v>1290</v>
      </c>
      <c r="D558" s="131" t="str">
        <f>Instructions!C91</f>
        <v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v>
      </c>
      <c r="E558" s="131" t="b">
        <f t="shared" si="16"/>
        <v>0</v>
      </c>
      <c r="F558" s="131" t="b">
        <f t="shared" si="17"/>
        <v>1</v>
      </c>
    </row>
    <row r="559" spans="1:6">
      <c r="A559" s="131" t="s">
        <v>154</v>
      </c>
      <c r="B559" s="131" t="s">
        <v>349</v>
      </c>
      <c r="C559" s="131" t="s">
        <v>1291</v>
      </c>
      <c r="D559" s="131" t="str">
        <f>Instructions!D91</f>
        <v>36(d)</v>
      </c>
      <c r="E559" s="131" t="b">
        <f t="shared" si="16"/>
        <v>0</v>
      </c>
      <c r="F559" s="131" t="b">
        <f t="shared" si="17"/>
        <v>1</v>
      </c>
    </row>
    <row r="560" spans="1:6">
      <c r="A560" s="131" t="s">
        <v>617</v>
      </c>
      <c r="B560" s="131" t="s">
        <v>350</v>
      </c>
      <c r="C560" s="131" t="s">
        <v>1292</v>
      </c>
      <c r="D560" s="131" t="str">
        <f>Instructions!A92</f>
        <v>2800 to 2820</v>
      </c>
      <c r="E560" s="131" t="b">
        <f t="shared" si="16"/>
        <v>0</v>
      </c>
      <c r="F560" s="131" t="b">
        <f t="shared" si="17"/>
        <v>1</v>
      </c>
    </row>
    <row r="561" spans="1:6">
      <c r="A561" s="131" t="s">
        <v>89</v>
      </c>
      <c r="B561" s="131" t="s">
        <v>287</v>
      </c>
      <c r="C561" s="131" t="s">
        <v>1293</v>
      </c>
      <c r="D561" s="131" t="str">
        <f>Instructions!B92</f>
        <v>Variation margin received, of which:</v>
      </c>
      <c r="E561" s="131" t="b">
        <f t="shared" si="16"/>
        <v>0</v>
      </c>
      <c r="F561" s="131" t="b">
        <f t="shared" si="17"/>
        <v>1</v>
      </c>
    </row>
    <row r="562" spans="1:6" ht="39.6">
      <c r="A562" s="131" t="s">
        <v>186</v>
      </c>
      <c r="B562" s="131" t="s">
        <v>351</v>
      </c>
      <c r="C562" s="131" t="s">
        <v>1294</v>
      </c>
      <c r="D562" s="131" t="str">
        <f>Instructions!C92</f>
        <v>Collateral received in the form of variation margin in connection with derivatives contracts.</v>
      </c>
      <c r="E562" s="131" t="b">
        <f t="shared" si="16"/>
        <v>0</v>
      </c>
      <c r="F562" s="131" t="b">
        <f t="shared" si="17"/>
        <v>1</v>
      </c>
    </row>
    <row r="563" spans="1:6" ht="52.8">
      <c r="A563" s="131" t="s">
        <v>619</v>
      </c>
      <c r="B563" s="131" t="s">
        <v>618</v>
      </c>
      <c r="C563" s="131" t="s">
        <v>1295</v>
      </c>
      <c r="D563" s="131" t="str">
        <f>Instructions!B93</f>
        <v>Cash variation margin received that meets the conditions of paragraph 35 of the NSFR.</v>
      </c>
      <c r="E563" s="131" t="b">
        <f t="shared" si="16"/>
        <v>0</v>
      </c>
      <c r="F563" s="131" t="b">
        <f t="shared" si="17"/>
        <v>1</v>
      </c>
    </row>
    <row r="564" spans="1:6" ht="177" customHeight="1">
      <c r="A564" s="131" t="s">
        <v>654</v>
      </c>
      <c r="B564" s="131" t="s">
        <v>763</v>
      </c>
      <c r="C564" s="131" t="s">
        <v>1296</v>
      </c>
      <c r="D564" s="131" t="str">
        <f>Instructions!C93</f>
        <v>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v>
      </c>
      <c r="E564" s="131" t="b">
        <f t="shared" si="16"/>
        <v>0</v>
      </c>
      <c r="F564" s="131" t="b">
        <f t="shared" si="17"/>
        <v>1</v>
      </c>
    </row>
    <row r="565" spans="1:6" ht="52.8">
      <c r="A565" s="131" t="s">
        <v>620</v>
      </c>
      <c r="B565" s="131" t="s">
        <v>752</v>
      </c>
      <c r="C565" s="131" t="s">
        <v>1297</v>
      </c>
      <c r="D565" s="131" t="str">
        <f>Instructions!B94</f>
        <v>Level 1 HQLA variation margin received that meets the conditions of LAG Chapter 6, paragraph 35.</v>
      </c>
      <c r="E565" s="131" t="b">
        <f t="shared" si="16"/>
        <v>0</v>
      </c>
      <c r="F565" s="131" t="b">
        <f t="shared" si="17"/>
        <v>1</v>
      </c>
    </row>
    <row r="566" spans="1:6" ht="179.4" customHeight="1">
      <c r="A566" s="131" t="s">
        <v>655</v>
      </c>
      <c r="B566" s="131" t="s">
        <v>764</v>
      </c>
      <c r="C566" s="131" t="s">
        <v>1298</v>
      </c>
      <c r="D566" s="131" t="str">
        <f>Instructions!C94</f>
        <v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E566" s="131" t="b">
        <f t="shared" si="16"/>
        <v>0</v>
      </c>
      <c r="F566" s="131" t="b">
        <f t="shared" si="17"/>
        <v>1</v>
      </c>
    </row>
    <row r="567" spans="1:6">
      <c r="A567" s="131" t="s">
        <v>90</v>
      </c>
      <c r="B567" s="131" t="s">
        <v>288</v>
      </c>
      <c r="C567" s="131" t="s">
        <v>1299</v>
      </c>
      <c r="D567" s="131" t="str">
        <f>Instructions!B95</f>
        <v>Other variation margin received</v>
      </c>
      <c r="E567" s="131" t="b">
        <f t="shared" si="16"/>
        <v>0</v>
      </c>
      <c r="F567" s="131" t="b">
        <f t="shared" si="17"/>
        <v>1</v>
      </c>
    </row>
    <row r="568" spans="1:6" ht="66">
      <c r="A568" s="131" t="s">
        <v>213</v>
      </c>
      <c r="B568" s="131" t="s">
        <v>451</v>
      </c>
      <c r="C568" s="131" t="s">
        <v>1300</v>
      </c>
      <c r="D568" s="131" t="str">
        <f>Instructions!C95</f>
        <v>Other collateral received in the form of variation margin in connection with derivatives contracts that is not reported under identifiers 2800 to 2810 above.</v>
      </c>
      <c r="E568" s="131" t="b">
        <f t="shared" si="16"/>
        <v>0</v>
      </c>
      <c r="F568" s="131" t="b">
        <f t="shared" si="17"/>
        <v>1</v>
      </c>
    </row>
    <row r="569" spans="1:6" ht="52.8">
      <c r="A569" s="131" t="s">
        <v>708</v>
      </c>
      <c r="B569" s="131" t="s">
        <v>394</v>
      </c>
      <c r="C569" s="131" t="s">
        <v>1301</v>
      </c>
      <c r="D569" s="131" t="str">
        <f>Instructions!B96</f>
        <v>NSFR derivative assets (derivative assets less cash and Level 1 HQLA collateral received as eligible variation margin on derivative assets)</v>
      </c>
      <c r="E569" s="131" t="b">
        <f t="shared" si="16"/>
        <v>0</v>
      </c>
      <c r="F569" s="131" t="b">
        <f t="shared" si="17"/>
        <v>1</v>
      </c>
    </row>
    <row r="570" spans="1:6" ht="250.2" customHeight="1">
      <c r="A570" s="131" t="s">
        <v>741</v>
      </c>
      <c r="B570" s="131" t="s">
        <v>1400</v>
      </c>
      <c r="C570" s="131" t="s">
        <v>1302</v>
      </c>
      <c r="D570" s="131" t="str">
        <f>Instructions!C96</f>
        <v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E570" s="131" t="b">
        <f t="shared" si="16"/>
        <v>0</v>
      </c>
      <c r="F570" s="131" t="b">
        <f t="shared" si="17"/>
        <v>1</v>
      </c>
    </row>
    <row r="571" spans="1:6" ht="26.4">
      <c r="A571" s="131" t="s">
        <v>91</v>
      </c>
      <c r="B571" s="131" t="s">
        <v>289</v>
      </c>
      <c r="C571" s="131" t="s">
        <v>1303</v>
      </c>
      <c r="D571" s="131" t="str">
        <f>Instructions!B97</f>
        <v>Required stable funding associated with derivative liabilities</v>
      </c>
      <c r="E571" s="131" t="b">
        <f t="shared" si="16"/>
        <v>0</v>
      </c>
      <c r="F571" s="131" t="b">
        <f t="shared" si="17"/>
        <v>1</v>
      </c>
    </row>
    <row r="572" spans="1:6" ht="92.4">
      <c r="A572" s="131" t="s">
        <v>352</v>
      </c>
      <c r="B572" s="131" t="s">
        <v>452</v>
      </c>
      <c r="C572" s="131" t="s">
        <v>1304</v>
      </c>
      <c r="D572" s="131" t="str">
        <f>Instructions!C97</f>
        <v>No-entry field. In accordance with paragraph 43(d), the value here equals 5% of derivative liabilities (i.e. negative replacement cost amount before deducting variation margin posted).</v>
      </c>
      <c r="E572" s="131" t="b">
        <f t="shared" si="16"/>
        <v>0</v>
      </c>
      <c r="F572" s="131" t="b">
        <f t="shared" si="17"/>
        <v>1</v>
      </c>
    </row>
    <row r="573" spans="1:6">
      <c r="A573" s="131" t="s">
        <v>155</v>
      </c>
      <c r="B573" s="131" t="s">
        <v>353</v>
      </c>
      <c r="C573" s="131" t="s">
        <v>1305</v>
      </c>
      <c r="D573" s="131" t="str">
        <f>Instructions!D97</f>
        <v>43(d)</v>
      </c>
      <c r="E573" s="131" t="b">
        <f t="shared" si="16"/>
        <v>0</v>
      </c>
      <c r="F573" s="131" t="b">
        <f t="shared" si="17"/>
        <v>1</v>
      </c>
    </row>
    <row r="574" spans="1:6">
      <c r="A574" s="131" t="s">
        <v>621</v>
      </c>
      <c r="B574" s="131" t="s">
        <v>354</v>
      </c>
      <c r="C574" s="131" t="s">
        <v>1306</v>
      </c>
      <c r="D574" s="131" t="str">
        <f>Instructions!A98</f>
        <v>2850 to 2900</v>
      </c>
      <c r="E574" s="131" t="b">
        <f t="shared" si="16"/>
        <v>0</v>
      </c>
      <c r="F574" s="131" t="b">
        <f t="shared" si="17"/>
        <v>1</v>
      </c>
    </row>
    <row r="575" spans="1:6">
      <c r="A575" s="131" t="s">
        <v>92</v>
      </c>
      <c r="B575" s="131" t="s">
        <v>290</v>
      </c>
      <c r="C575" s="131" t="s">
        <v>1307</v>
      </c>
      <c r="D575" s="131" t="str">
        <f>Instructions!B98</f>
        <v>Total initial margin posted: of which:</v>
      </c>
      <c r="E575" s="131" t="b">
        <f t="shared" si="16"/>
        <v>0</v>
      </c>
      <c r="F575" s="131" t="b">
        <f t="shared" si="17"/>
        <v>1</v>
      </c>
    </row>
    <row r="576" spans="1:6" ht="387.6" customHeight="1">
      <c r="A576" s="131" t="s">
        <v>646</v>
      </c>
      <c r="B576" s="131" t="s">
        <v>623</v>
      </c>
      <c r="C576" s="131" t="s">
        <v>1308</v>
      </c>
      <c r="D576" s="131" t="str">
        <f>Instructions!C98</f>
        <v>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v>
      </c>
      <c r="E576" s="131" t="b">
        <f t="shared" si="16"/>
        <v>0</v>
      </c>
      <c r="F576" s="131" t="b">
        <f t="shared" si="17"/>
        <v>1</v>
      </c>
    </row>
    <row r="577" spans="1:6">
      <c r="A577" s="131" t="s">
        <v>622</v>
      </c>
      <c r="B577" s="131" t="s">
        <v>355</v>
      </c>
      <c r="C577" s="131" t="s">
        <v>1309</v>
      </c>
      <c r="D577" s="131" t="str">
        <f>Instructions!A99</f>
        <v>2860 to 2890</v>
      </c>
      <c r="E577" s="131" t="b">
        <f t="shared" si="16"/>
        <v>0</v>
      </c>
      <c r="F577" s="131" t="b">
        <f t="shared" si="17"/>
        <v>1</v>
      </c>
    </row>
    <row r="578" spans="1:6" ht="26.4">
      <c r="A578" s="131" t="s">
        <v>123</v>
      </c>
      <c r="B578" s="131" t="s">
        <v>656</v>
      </c>
      <c r="C578" s="131" t="s">
        <v>1310</v>
      </c>
      <c r="D578" s="131" t="str">
        <f>Instructions!B99</f>
        <v>Initial margin posted on financial institution's own positions, of which:</v>
      </c>
      <c r="E578" s="131" t="b">
        <f t="shared" ref="E578:E641" si="18">A578=D578</f>
        <v>0</v>
      </c>
      <c r="F578" s="131" t="b">
        <f t="shared" ref="F578:F641" si="19">B578=D578</f>
        <v>1</v>
      </c>
    </row>
    <row r="579" spans="1:6" ht="237.6">
      <c r="A579" s="131" t="s">
        <v>195</v>
      </c>
      <c r="B579" s="131" t="s">
        <v>657</v>
      </c>
      <c r="C579" s="131" t="s">
        <v>1311</v>
      </c>
      <c r="D579" s="131" t="str">
        <f>Instructions!C99</f>
        <v>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v>
      </c>
      <c r="E579" s="131" t="b">
        <f t="shared" si="18"/>
        <v>0</v>
      </c>
      <c r="F579" s="131" t="b">
        <f t="shared" si="19"/>
        <v>1</v>
      </c>
    </row>
    <row r="580" spans="1:6">
      <c r="A580" s="131" t="s">
        <v>156</v>
      </c>
      <c r="B580" s="131" t="s">
        <v>356</v>
      </c>
      <c r="C580" s="131" t="s">
        <v>1312</v>
      </c>
      <c r="D580" s="131" t="str">
        <f>Instructions!D99</f>
        <v>42(a)</v>
      </c>
      <c r="E580" s="131" t="b">
        <f t="shared" si="18"/>
        <v>0</v>
      </c>
      <c r="F580" s="131" t="b">
        <f t="shared" si="19"/>
        <v>1</v>
      </c>
    </row>
    <row r="581" spans="1:6" ht="26.4">
      <c r="A581" s="131" t="s">
        <v>93</v>
      </c>
      <c r="B581" s="131" t="s">
        <v>291</v>
      </c>
      <c r="C581" s="131" t="s">
        <v>1313</v>
      </c>
      <c r="D581" s="131" t="str">
        <f>Instructions!B100</f>
        <v>Initial margin posted in the form of cash</v>
      </c>
      <c r="E581" s="131" t="b">
        <f t="shared" si="18"/>
        <v>0</v>
      </c>
      <c r="F581" s="131" t="b">
        <f t="shared" si="19"/>
        <v>1</v>
      </c>
    </row>
    <row r="582" spans="1:6" ht="92.4">
      <c r="A582" s="131" t="s">
        <v>196</v>
      </c>
      <c r="B582" s="131" t="s">
        <v>454</v>
      </c>
      <c r="C582" s="131" t="s">
        <v>1314</v>
      </c>
      <c r="D582" s="131" t="str">
        <f>Instructions!C100</f>
        <v>Cash posted as initial margin for derivative contracts taken on an institution's own behalf. This would not include initial margin posted on derivative contracts taken on behalf of a customer, which should be reported in Identifier 2890 below.</v>
      </c>
      <c r="E582" s="131" t="b">
        <f t="shared" si="18"/>
        <v>0</v>
      </c>
      <c r="F582" s="131" t="b">
        <f t="shared" si="19"/>
        <v>1</v>
      </c>
    </row>
    <row r="583" spans="1:6" ht="26.4">
      <c r="A583" s="131" t="s">
        <v>94</v>
      </c>
      <c r="B583" s="131" t="s">
        <v>399</v>
      </c>
      <c r="C583" s="131" t="s">
        <v>1315</v>
      </c>
      <c r="D583" s="131" t="str">
        <f>Instructions!B101</f>
        <v>Initial margin posted in the form of Level 1 securities</v>
      </c>
      <c r="E583" s="131" t="b">
        <f t="shared" si="18"/>
        <v>0</v>
      </c>
      <c r="F583" s="131" t="b">
        <f t="shared" si="19"/>
        <v>1</v>
      </c>
    </row>
    <row r="584" spans="1:6" ht="61.05" customHeight="1">
      <c r="A584" s="131" t="s">
        <v>197</v>
      </c>
      <c r="B584" s="131" t="s">
        <v>453</v>
      </c>
      <c r="C584" s="131" t="s">
        <v>1316</v>
      </c>
      <c r="D584" s="131" t="str">
        <f>Instructions!C101</f>
        <v>Initial margin posted in the form of Level 1 securities for derivative contracts taken on an institution's own behalf. This would not include initial margin posted on derivative contracts taken on behalf of a customer, which should be reported in Identifier 2890 below.</v>
      </c>
      <c r="E584" s="131" t="b">
        <f t="shared" si="18"/>
        <v>0</v>
      </c>
      <c r="F584" s="131" t="b">
        <f t="shared" si="19"/>
        <v>1</v>
      </c>
    </row>
    <row r="585" spans="1:6" ht="26.4">
      <c r="A585" s="131" t="s">
        <v>95</v>
      </c>
      <c r="B585" s="131" t="s">
        <v>292</v>
      </c>
      <c r="C585" s="131" t="s">
        <v>1317</v>
      </c>
      <c r="D585" s="131" t="str">
        <f>Instructions!B102</f>
        <v>Initial margin posted in the form of all other collateral</v>
      </c>
      <c r="E585" s="131" t="b">
        <f t="shared" si="18"/>
        <v>0</v>
      </c>
      <c r="F585" s="131" t="b">
        <f t="shared" si="19"/>
        <v>1</v>
      </c>
    </row>
    <row r="586" spans="1:6" ht="118.8">
      <c r="A586" s="131" t="s">
        <v>198</v>
      </c>
      <c r="B586" s="131" t="s">
        <v>455</v>
      </c>
      <c r="C586" s="131" t="s">
        <v>1318</v>
      </c>
      <c r="D586" s="131" t="str">
        <f>Instructions!C102</f>
        <v>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v>
      </c>
      <c r="E586" s="131" t="b">
        <f t="shared" si="18"/>
        <v>0</v>
      </c>
      <c r="F586" s="131" t="b">
        <f t="shared" si="19"/>
        <v>1</v>
      </c>
    </row>
    <row r="587" spans="1:6" ht="26.4">
      <c r="A587" s="131" t="s">
        <v>96</v>
      </c>
      <c r="B587" s="131" t="s">
        <v>293</v>
      </c>
      <c r="C587" s="131" t="s">
        <v>1319</v>
      </c>
      <c r="D587" s="131" t="str">
        <f>Instructions!B103</f>
        <v>Of which, is initial margin posted on behalf of a customer</v>
      </c>
      <c r="E587" s="131" t="b">
        <f t="shared" si="18"/>
        <v>0</v>
      </c>
      <c r="F587" s="131" t="b">
        <f t="shared" si="19"/>
        <v>1</v>
      </c>
    </row>
    <row r="588" spans="1:6" ht="184.8">
      <c r="A588" s="131" t="s">
        <v>214</v>
      </c>
      <c r="B588" s="131" t="s">
        <v>627</v>
      </c>
      <c r="C588" s="131" t="s">
        <v>1320</v>
      </c>
      <c r="D588" s="131" t="str">
        <f>Instructions!C103</f>
        <v>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v>
      </c>
      <c r="E588" s="131" t="b">
        <f t="shared" si="18"/>
        <v>0</v>
      </c>
      <c r="F588" s="131" t="b">
        <f t="shared" si="19"/>
        <v>1</v>
      </c>
    </row>
    <row r="589" spans="1:6" ht="26.4">
      <c r="A589" s="131" t="s">
        <v>624</v>
      </c>
      <c r="B589" s="131" t="s">
        <v>625</v>
      </c>
      <c r="C589" s="131" t="s">
        <v>1321</v>
      </c>
      <c r="D589" s="131" t="str">
        <f>Instructions!D103</f>
        <v>Footnote from paragraph 42(a)</v>
      </c>
      <c r="E589" s="131" t="b">
        <f t="shared" si="18"/>
        <v>0</v>
      </c>
      <c r="F589" s="131" t="b">
        <f t="shared" si="19"/>
        <v>1</v>
      </c>
    </row>
    <row r="590" spans="1:6" ht="66">
      <c r="A590" s="131" t="s">
        <v>124</v>
      </c>
      <c r="B590" s="131" t="s">
        <v>658</v>
      </c>
      <c r="C590" s="131" t="s">
        <v>1322</v>
      </c>
      <c r="D590" s="131" t="str">
        <f>Instructions!B104</f>
        <v>Initial margin posted on financial institution's own behalf, in the form of any collateral type, according to residual maturity of associated derivative contract(s)</v>
      </c>
      <c r="E590" s="131" t="b">
        <f t="shared" si="18"/>
        <v>0</v>
      </c>
      <c r="F590" s="131" t="b">
        <f t="shared" si="19"/>
        <v>1</v>
      </c>
    </row>
    <row r="591" spans="1:6" ht="356.4">
      <c r="A591" s="131" t="s">
        <v>626</v>
      </c>
      <c r="B591" s="131" t="s">
        <v>628</v>
      </c>
      <c r="C591" s="131" t="s">
        <v>1323</v>
      </c>
      <c r="D591" s="131" t="str">
        <f>Instructions!C104</f>
        <v>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v>
      </c>
      <c r="E591" s="131" t="b">
        <f t="shared" si="18"/>
        <v>0</v>
      </c>
      <c r="F591" s="131" t="b">
        <f t="shared" si="19"/>
        <v>1</v>
      </c>
    </row>
    <row r="592" spans="1:6" ht="26.4">
      <c r="A592" s="131" t="s">
        <v>97</v>
      </c>
      <c r="B592" s="131" t="s">
        <v>400</v>
      </c>
      <c r="C592" s="131" t="s">
        <v>1324</v>
      </c>
      <c r="D592" s="131" t="str">
        <f>Instructions!B105</f>
        <v>Cash or other assets provided to contribute to the default fund of a CCP</v>
      </c>
      <c r="E592" s="131" t="b">
        <f t="shared" si="18"/>
        <v>0</v>
      </c>
      <c r="F592" s="131" t="b">
        <f t="shared" si="19"/>
        <v>1</v>
      </c>
    </row>
    <row r="593" spans="1:6" ht="79.2">
      <c r="A593" s="131" t="s">
        <v>187</v>
      </c>
      <c r="B593" s="131" t="s">
        <v>629</v>
      </c>
      <c r="C593" s="131" t="s">
        <v>1325</v>
      </c>
      <c r="D593" s="131" t="str">
        <f>Instructions!C105</f>
        <v>Cash or other assets provided to contribute to the default fund of a CCP. Do not include here cash, securities or other assets posted as initial margin for derivative contracts, which should be included in categories above.</v>
      </c>
      <c r="E593" s="131" t="b">
        <f t="shared" si="18"/>
        <v>0</v>
      </c>
      <c r="F593" s="131" t="b">
        <f t="shared" si="19"/>
        <v>1</v>
      </c>
    </row>
    <row r="594" spans="1:6">
      <c r="A594" s="131" t="s">
        <v>156</v>
      </c>
      <c r="B594" s="131" t="s">
        <v>356</v>
      </c>
      <c r="C594" s="131" t="s">
        <v>1326</v>
      </c>
      <c r="D594" s="131" t="str">
        <f>Instructions!D105</f>
        <v>42(a)</v>
      </c>
      <c r="E594" s="131" t="b">
        <f t="shared" si="18"/>
        <v>0</v>
      </c>
      <c r="F594" s="131" t="b">
        <f t="shared" si="19"/>
        <v>1</v>
      </c>
    </row>
    <row r="595" spans="1:6" ht="52.8">
      <c r="A595" s="131" t="s">
        <v>98</v>
      </c>
      <c r="B595" s="131" t="s">
        <v>401</v>
      </c>
      <c r="C595" s="131" t="s">
        <v>1327</v>
      </c>
      <c r="D595" s="131" t="str">
        <f>Instructions!B106</f>
        <v>Required stable funding associated with initial margin posted and cash or other assets provided to contribute to the default fund of a CCP</v>
      </c>
      <c r="E595" s="131" t="b">
        <f t="shared" si="18"/>
        <v>0</v>
      </c>
      <c r="F595" s="131" t="b">
        <f t="shared" si="19"/>
        <v>1</v>
      </c>
    </row>
    <row r="596" spans="1:6" ht="79.2">
      <c r="A596" s="131" t="s">
        <v>188</v>
      </c>
      <c r="B596" s="131" t="s">
        <v>659</v>
      </c>
      <c r="C596" s="131" t="s">
        <v>1328</v>
      </c>
      <c r="D596" s="131" t="str">
        <f>Instructions!C106</f>
        <v xml:space="preserve"> No-entry field.In accordance with paragraph 42(a), required stable funding associated with initial margin posted and cash or other assets provided to contribute to the default fund of a CCP.</v>
      </c>
      <c r="E596" s="131" t="b">
        <f t="shared" si="18"/>
        <v>0</v>
      </c>
      <c r="F596" s="131" t="b">
        <f t="shared" si="19"/>
        <v>1</v>
      </c>
    </row>
    <row r="597" spans="1:6">
      <c r="A597" s="131" t="s">
        <v>156</v>
      </c>
      <c r="B597" s="131" t="s">
        <v>356</v>
      </c>
      <c r="C597" s="131" t="s">
        <v>1329</v>
      </c>
      <c r="D597" s="131" t="str">
        <f>Instructions!D106</f>
        <v>42(a)</v>
      </c>
      <c r="E597" s="131" t="b">
        <f t="shared" si="18"/>
        <v>0</v>
      </c>
      <c r="F597" s="131" t="b">
        <f t="shared" si="19"/>
        <v>1</v>
      </c>
    </row>
    <row r="598" spans="1:6" ht="26.4">
      <c r="A598" s="131" t="s">
        <v>125</v>
      </c>
      <c r="B598" s="131" t="s">
        <v>295</v>
      </c>
      <c r="C598" s="131" t="s">
        <v>1330</v>
      </c>
      <c r="D598" s="131" t="str">
        <f>Instructions!B107</f>
        <v>Items deducted from regulatory capital</v>
      </c>
      <c r="E598" s="131" t="b">
        <f t="shared" si="18"/>
        <v>0</v>
      </c>
      <c r="F598" s="131" t="b">
        <f t="shared" si="19"/>
        <v>1</v>
      </c>
    </row>
    <row r="599" spans="1:6" ht="39.6">
      <c r="A599" s="131" t="s">
        <v>630</v>
      </c>
      <c r="B599" s="131" t="s">
        <v>631</v>
      </c>
      <c r="C599" s="131" t="s">
        <v>1331</v>
      </c>
      <c r="D599" s="131" t="str">
        <f>Instructions!C107</f>
        <v>Includes all items deducted from from Basel III regulatory capital.</v>
      </c>
      <c r="E599" s="131" t="b">
        <f t="shared" si="18"/>
        <v>0</v>
      </c>
      <c r="F599" s="131" t="b">
        <f t="shared" si="19"/>
        <v>1</v>
      </c>
    </row>
    <row r="600" spans="1:6">
      <c r="A600" s="131" t="s">
        <v>153</v>
      </c>
      <c r="B600" s="131" t="s">
        <v>407</v>
      </c>
      <c r="C600" s="131" t="s">
        <v>1332</v>
      </c>
      <c r="D600" s="131" t="str">
        <f>Instructions!D107</f>
        <v>43(c)</v>
      </c>
      <c r="E600" s="131" t="b">
        <f t="shared" si="18"/>
        <v>0</v>
      </c>
      <c r="F600" s="131" t="b">
        <f t="shared" si="19"/>
        <v>1</v>
      </c>
    </row>
    <row r="601" spans="1:6">
      <c r="A601" s="131" t="s">
        <v>99</v>
      </c>
      <c r="B601" s="131" t="s">
        <v>296</v>
      </c>
      <c r="C601" s="131" t="s">
        <v>1333</v>
      </c>
      <c r="D601" s="131" t="str">
        <f>Instructions!B108</f>
        <v>Trade date receivables</v>
      </c>
      <c r="E601" s="131" t="b">
        <f t="shared" si="18"/>
        <v>0</v>
      </c>
      <c r="F601" s="131" t="b">
        <f t="shared" si="19"/>
        <v>1</v>
      </c>
    </row>
    <row r="602" spans="1:6" ht="132">
      <c r="A602" s="131" t="s">
        <v>189</v>
      </c>
      <c r="B602" s="131" t="s">
        <v>357</v>
      </c>
      <c r="C602" s="131" t="s">
        <v>1334</v>
      </c>
      <c r="D602" s="131" t="str">
        <f>Instructions!C108</f>
        <v>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v>
      </c>
      <c r="E602" s="131" t="b">
        <f t="shared" si="18"/>
        <v>0</v>
      </c>
      <c r="F602" s="131" t="b">
        <f t="shared" si="19"/>
        <v>1</v>
      </c>
    </row>
    <row r="603" spans="1:6">
      <c r="A603" s="131" t="s">
        <v>157</v>
      </c>
      <c r="B603" s="131" t="s">
        <v>349</v>
      </c>
      <c r="C603" s="131" t="s">
        <v>1335</v>
      </c>
      <c r="D603" s="131" t="str">
        <f>Instructions!D108</f>
        <v>36(d)</v>
      </c>
      <c r="E603" s="131" t="b">
        <f t="shared" si="18"/>
        <v>0</v>
      </c>
      <c r="F603" s="131" t="b">
        <f t="shared" si="19"/>
        <v>1</v>
      </c>
    </row>
    <row r="604" spans="1:6">
      <c r="A604" s="131" t="s">
        <v>632</v>
      </c>
      <c r="B604" s="131" t="s">
        <v>358</v>
      </c>
      <c r="C604" s="131" t="s">
        <v>1336</v>
      </c>
      <c r="D604" s="131" t="str">
        <f>Instructions!A109</f>
        <v>2950 to 2980</v>
      </c>
      <c r="E604" s="131" t="b">
        <f t="shared" si="18"/>
        <v>0</v>
      </c>
      <c r="F604" s="131" t="b">
        <f t="shared" si="19"/>
        <v>1</v>
      </c>
    </row>
    <row r="605" spans="1:6">
      <c r="A605" s="131" t="s">
        <v>100</v>
      </c>
      <c r="B605" s="131" t="s">
        <v>297</v>
      </c>
      <c r="C605" s="131" t="s">
        <v>1337</v>
      </c>
      <c r="D605" s="131" t="str">
        <f>Instructions!B109</f>
        <v>Interdependent assets; of which:</v>
      </c>
      <c r="E605" s="131" t="b">
        <f t="shared" si="18"/>
        <v>0</v>
      </c>
      <c r="F605" s="131" t="b">
        <f t="shared" si="19"/>
        <v>1</v>
      </c>
    </row>
    <row r="606" spans="1:6" ht="315.60000000000002" customHeight="1">
      <c r="A606" s="131" t="s">
        <v>633</v>
      </c>
      <c r="B606" s="131" t="s">
        <v>765</v>
      </c>
      <c r="C606" s="131" t="s">
        <v>1338</v>
      </c>
      <c r="D606" s="131" t="str">
        <f>Instructions!C109</f>
        <v>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v>
      </c>
      <c r="E606" s="131" t="b">
        <f t="shared" si="18"/>
        <v>0</v>
      </c>
      <c r="F606" s="131" t="b">
        <f t="shared" si="19"/>
        <v>1</v>
      </c>
    </row>
    <row r="607" spans="1:6" ht="39.6">
      <c r="A607" s="131" t="s">
        <v>104</v>
      </c>
      <c r="B607" s="131" t="s">
        <v>298</v>
      </c>
      <c r="C607" s="131" t="s">
        <v>1339</v>
      </c>
      <c r="D607" s="131" t="str">
        <f>Instructions!B110</f>
        <v>All other assets not included in above categories that qualify for 100% treatment</v>
      </c>
      <c r="E607" s="131" t="b">
        <f t="shared" si="18"/>
        <v>0</v>
      </c>
      <c r="F607" s="131" t="b">
        <f t="shared" si="19"/>
        <v>1</v>
      </c>
    </row>
    <row r="608" spans="1:6" ht="55.2" customHeight="1">
      <c r="A608" s="131" t="s">
        <v>199</v>
      </c>
      <c r="B608" s="131" t="s">
        <v>634</v>
      </c>
      <c r="C608" s="131" t="s">
        <v>1340</v>
      </c>
      <c r="D608" s="131" t="str">
        <f>Instructions!C110</f>
        <v>Include the carrying value of all other assets not included in the above categories. If it cannot be calculated, enter 0 in these cells and inform AMF that it is impossible to calculate this value.</v>
      </c>
      <c r="E608" s="131" t="b">
        <f t="shared" si="18"/>
        <v>0</v>
      </c>
      <c r="F608" s="131" t="b">
        <f t="shared" si="19"/>
        <v>1</v>
      </c>
    </row>
    <row r="609" spans="1:6">
      <c r="A609" s="131" t="s">
        <v>158</v>
      </c>
      <c r="B609" s="131" t="s">
        <v>407</v>
      </c>
      <c r="C609" s="131" t="s">
        <v>1341</v>
      </c>
      <c r="D609" s="131" t="str">
        <f>Instructions!D110</f>
        <v>43(c)</v>
      </c>
      <c r="E609" s="131" t="b">
        <f t="shared" si="18"/>
        <v>0</v>
      </c>
      <c r="F609" s="131" t="b">
        <f t="shared" si="19"/>
        <v>1</v>
      </c>
    </row>
    <row r="610" spans="1:6">
      <c r="A610" s="131" t="s">
        <v>68</v>
      </c>
      <c r="B610" s="131" t="s">
        <v>359</v>
      </c>
      <c r="C610" s="131" t="s">
        <v>1342</v>
      </c>
      <c r="D610" s="131" t="str">
        <f>Instructions!A111</f>
        <v>2.2 Off balance sheet items</v>
      </c>
      <c r="E610" s="131" t="b">
        <f t="shared" si="18"/>
        <v>0</v>
      </c>
      <c r="F610" s="131" t="b">
        <f t="shared" si="19"/>
        <v>1</v>
      </c>
    </row>
    <row r="611" spans="1:6" ht="26.4">
      <c r="A611" s="131" t="s">
        <v>107</v>
      </c>
      <c r="B611" s="131" t="s">
        <v>299</v>
      </c>
      <c r="C611" s="131" t="s">
        <v>1343</v>
      </c>
      <c r="D611" s="131" t="str">
        <f>Instructions!B112</f>
        <v>Irrevocable or conditionally revocable liquidity facilities</v>
      </c>
      <c r="E611" s="131" t="b">
        <f t="shared" si="18"/>
        <v>0</v>
      </c>
      <c r="F611" s="131" t="b">
        <f t="shared" si="19"/>
        <v>1</v>
      </c>
    </row>
    <row r="612" spans="1:6" ht="84.6" customHeight="1">
      <c r="A612" s="131" t="s">
        <v>635</v>
      </c>
      <c r="B612" s="131" t="s">
        <v>636</v>
      </c>
      <c r="C612" s="131" t="s">
        <v>1344</v>
      </c>
      <c r="D612" s="131" t="str">
        <f>Instructions!C112</f>
        <v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v>
      </c>
      <c r="E612" s="131" t="b">
        <f t="shared" si="18"/>
        <v>0</v>
      </c>
      <c r="F612" s="131" t="b">
        <f t="shared" si="19"/>
        <v>1</v>
      </c>
    </row>
    <row r="613" spans="1:6" ht="26.4">
      <c r="A613" s="131" t="s">
        <v>108</v>
      </c>
      <c r="B613" s="131" t="s">
        <v>300</v>
      </c>
      <c r="C613" s="131" t="s">
        <v>1345</v>
      </c>
      <c r="D613" s="131" t="str">
        <f>Instructions!B113</f>
        <v>Irrevocable or conditionally revocable credit facilities</v>
      </c>
      <c r="E613" s="131" t="b">
        <f t="shared" si="18"/>
        <v>0</v>
      </c>
      <c r="F613" s="131" t="b">
        <f t="shared" si="19"/>
        <v>1</v>
      </c>
    </row>
    <row r="614" spans="1:6" ht="79.2">
      <c r="A614" s="131" t="s">
        <v>743</v>
      </c>
      <c r="B614" s="131" t="s">
        <v>637</v>
      </c>
      <c r="C614" s="131" t="s">
        <v>1346</v>
      </c>
      <c r="D614" s="131" t="str">
        <f>Instructions!C113</f>
        <v>Balances of undrawn committed credit facilities extended by the institution that are either irrevocable or conditionally revocable to any clients other than retail and small business customers.</v>
      </c>
      <c r="E614" s="131" t="b">
        <f t="shared" si="18"/>
        <v>0</v>
      </c>
      <c r="F614" s="131" t="b">
        <f t="shared" si="19"/>
        <v>1</v>
      </c>
    </row>
    <row r="615" spans="1:6" ht="52.8">
      <c r="A615" s="131" t="s">
        <v>109</v>
      </c>
      <c r="B615" s="131" t="s">
        <v>301</v>
      </c>
      <c r="C615" s="131" t="s">
        <v>1347</v>
      </c>
      <c r="D615" s="131" t="str">
        <f>Instructions!B114</f>
        <v>Unconditionally revocable credit and liquidity facilities to retail and small business customers</v>
      </c>
      <c r="E615" s="131" t="b">
        <f t="shared" si="18"/>
        <v>0</v>
      </c>
      <c r="F615" s="131" t="b">
        <f t="shared" si="19"/>
        <v>1</v>
      </c>
    </row>
    <row r="616" spans="1:6" ht="66">
      <c r="A616" s="131" t="s">
        <v>190</v>
      </c>
      <c r="B616" s="131" t="s">
        <v>360</v>
      </c>
      <c r="C616" s="131" t="s">
        <v>1348</v>
      </c>
      <c r="D616" s="131" t="str">
        <f>Instructions!C114</f>
        <v>Balances of undrawn credit or liquidity facilities to retail and small business customers where the bank has the right to unconditionally revoke the undrawn portion of these facilities.</v>
      </c>
      <c r="E616" s="131" t="b">
        <f t="shared" si="18"/>
        <v>0</v>
      </c>
      <c r="F616" s="131" t="b">
        <f t="shared" si="19"/>
        <v>1</v>
      </c>
    </row>
    <row r="617" spans="1:6" ht="39.6">
      <c r="A617" s="131" t="s">
        <v>110</v>
      </c>
      <c r="B617" s="131" t="s">
        <v>302</v>
      </c>
      <c r="C617" s="131" t="s">
        <v>1349</v>
      </c>
      <c r="D617" s="131" t="str">
        <f>Instructions!B115</f>
        <v>Unconditionally revocable credit and liquidity facilities to all other customers</v>
      </c>
      <c r="E617" s="131" t="b">
        <f t="shared" si="18"/>
        <v>0</v>
      </c>
      <c r="F617" s="131" t="b">
        <f t="shared" si="19"/>
        <v>1</v>
      </c>
    </row>
    <row r="618" spans="1:6" ht="79.2">
      <c r="A618" s="131" t="s">
        <v>191</v>
      </c>
      <c r="B618" s="131" t="s">
        <v>638</v>
      </c>
      <c r="C618" s="131" t="s">
        <v>1350</v>
      </c>
      <c r="D618" s="131" t="str">
        <f>Instructions!C115</f>
        <v>Balances of undrawn credit or liquidity facilities to clients other than retail and small business customers where the institution has the right to unconditionally revoke the undrawn portion of these facilities.</v>
      </c>
      <c r="E618" s="131" t="b">
        <f t="shared" si="18"/>
        <v>0</v>
      </c>
      <c r="F618" s="131" t="b">
        <f t="shared" si="19"/>
        <v>1</v>
      </c>
    </row>
    <row r="619" spans="1:6" ht="39.6">
      <c r="A619" s="131" t="s">
        <v>111</v>
      </c>
      <c r="B619" s="131" t="s">
        <v>303</v>
      </c>
      <c r="C619" s="131" t="s">
        <v>1351</v>
      </c>
      <c r="D619" s="131" t="str">
        <f>Instructions!B116</f>
        <v>Trade finance-related obligations (including guarantees and letters of credit)</v>
      </c>
      <c r="E619" s="131" t="b">
        <f t="shared" si="18"/>
        <v>0</v>
      </c>
      <c r="F619" s="131" t="b">
        <f t="shared" si="19"/>
        <v>1</v>
      </c>
    </row>
    <row r="620" spans="1:6" ht="39.6">
      <c r="A620" s="131" t="s">
        <v>192</v>
      </c>
      <c r="B620" s="131" t="s">
        <v>361</v>
      </c>
      <c r="C620" s="131" t="s">
        <v>1352</v>
      </c>
      <c r="D620" s="131" t="str">
        <f>Instructions!C116</f>
        <v>Balances of trade finance-related obligations (including guarantees and letters of credit)</v>
      </c>
      <c r="E620" s="131" t="b">
        <f t="shared" si="18"/>
        <v>0</v>
      </c>
      <c r="F620" s="131" t="b">
        <f t="shared" si="19"/>
        <v>1</v>
      </c>
    </row>
    <row r="621" spans="1:6" ht="39.6">
      <c r="A621" s="131" t="s">
        <v>112</v>
      </c>
      <c r="B621" s="131" t="s">
        <v>304</v>
      </c>
      <c r="C621" s="131" t="s">
        <v>1353</v>
      </c>
      <c r="D621" s="131" t="str">
        <f>Instructions!B117</f>
        <v>Guarantees and letters of credit unrelated to trade finance obligations</v>
      </c>
      <c r="E621" s="131" t="b">
        <f t="shared" si="18"/>
        <v>0</v>
      </c>
      <c r="F621" s="131" t="b">
        <f t="shared" si="19"/>
        <v>1</v>
      </c>
    </row>
    <row r="622" spans="1:6" ht="39.6">
      <c r="A622" s="131" t="s">
        <v>193</v>
      </c>
      <c r="B622" s="131" t="s">
        <v>362</v>
      </c>
      <c r="C622" s="131" t="s">
        <v>1354</v>
      </c>
      <c r="D622" s="131" t="str">
        <f>Instructions!C117</f>
        <v>Balances of guarantees and letters of credit unrelated to trade finance obligations.</v>
      </c>
      <c r="E622" s="131" t="b">
        <f t="shared" si="18"/>
        <v>0</v>
      </c>
      <c r="F622" s="131" t="b">
        <f t="shared" si="19"/>
        <v>1</v>
      </c>
    </row>
    <row r="623" spans="1:6">
      <c r="A623" s="131" t="s">
        <v>113</v>
      </c>
      <c r="B623" s="131" t="s">
        <v>305</v>
      </c>
      <c r="C623" s="131" t="s">
        <v>1355</v>
      </c>
      <c r="D623" s="131" t="str">
        <f>Instructions!B118</f>
        <v xml:space="preserve">Non-contractual obligations, such as: </v>
      </c>
      <c r="E623" s="131" t="b">
        <f t="shared" si="18"/>
        <v>0</v>
      </c>
      <c r="F623" s="131" t="b">
        <f t="shared" si="19"/>
        <v>1</v>
      </c>
    </row>
    <row r="624" spans="1:6" ht="26.4">
      <c r="A624" s="131" t="s">
        <v>660</v>
      </c>
      <c r="B624" s="131" t="s">
        <v>661</v>
      </c>
      <c r="C624" s="131" t="s">
        <v>1356</v>
      </c>
      <c r="D624" s="131" t="str">
        <f>Instructions!C118</f>
        <v>Non-contractual obligations in the following categories</v>
      </c>
      <c r="E624" s="131" t="b">
        <f t="shared" si="18"/>
        <v>0</v>
      </c>
      <c r="F624" s="131" t="b">
        <f t="shared" si="19"/>
        <v>1</v>
      </c>
    </row>
    <row r="625" spans="1:6" ht="39.6">
      <c r="A625" s="131" t="s">
        <v>640</v>
      </c>
      <c r="B625" s="131" t="s">
        <v>639</v>
      </c>
      <c r="C625" s="131" t="s">
        <v>1357</v>
      </c>
      <c r="D625" s="131" t="str">
        <f>Instructions!B119</f>
        <v>Debt-buy back requests (including related conduits)</v>
      </c>
      <c r="E625" s="131" t="b">
        <f t="shared" si="18"/>
        <v>0</v>
      </c>
      <c r="F625" s="131" t="b">
        <f t="shared" si="19"/>
        <v>1</v>
      </c>
    </row>
    <row r="626" spans="1:6" ht="42.6" customHeight="1">
      <c r="A626" s="131" t="s">
        <v>641</v>
      </c>
      <c r="B626" s="131" t="s">
        <v>642</v>
      </c>
      <c r="C626" s="131" t="s">
        <v>1358</v>
      </c>
      <c r="D626" s="131" t="str">
        <f>Instructions!C119</f>
        <v>Potential requests for debt repurchases of the bank’s own debt or that of related conduits, securities investment vehicles and other such financing facilities.</v>
      </c>
      <c r="E626" s="131" t="b">
        <f t="shared" si="18"/>
        <v>0</v>
      </c>
      <c r="F626" s="131" t="b">
        <f t="shared" si="19"/>
        <v>1</v>
      </c>
    </row>
    <row r="627" spans="1:6">
      <c r="A627" s="131" t="s">
        <v>115</v>
      </c>
      <c r="B627" s="131" t="s">
        <v>306</v>
      </c>
      <c r="C627" s="131" t="s">
        <v>1359</v>
      </c>
      <c r="D627" s="131" t="str">
        <f>Instructions!B120</f>
        <v>Structured products</v>
      </c>
      <c r="E627" s="131" t="b">
        <f t="shared" si="18"/>
        <v>0</v>
      </c>
      <c r="F627" s="131" t="b">
        <f t="shared" si="19"/>
        <v>1</v>
      </c>
    </row>
    <row r="628" spans="1:6" ht="79.2">
      <c r="A628" s="131" t="s">
        <v>363</v>
      </c>
      <c r="B628" s="131" t="s">
        <v>702</v>
      </c>
      <c r="C628" s="131" t="s">
        <v>1360</v>
      </c>
      <c r="D628" s="131" t="str">
        <f>Instructions!C120</f>
        <v>Structured products where customers anticipate ready marketability, such as adjustable rate notes and variable rate demand notes (VRDNs).</v>
      </c>
      <c r="E628" s="131" t="b">
        <f t="shared" si="18"/>
        <v>0</v>
      </c>
      <c r="F628" s="131" t="b">
        <f t="shared" si="19"/>
        <v>1</v>
      </c>
    </row>
    <row r="629" spans="1:6">
      <c r="A629" s="131" t="s">
        <v>116</v>
      </c>
      <c r="B629" s="131" t="s">
        <v>307</v>
      </c>
      <c r="C629" s="131" t="s">
        <v>1361</v>
      </c>
      <c r="D629" s="131" t="str">
        <f>Instructions!B121</f>
        <v>Managed funds</v>
      </c>
      <c r="E629" s="131" t="b">
        <f t="shared" si="18"/>
        <v>0</v>
      </c>
      <c r="F629" s="131" t="b">
        <f t="shared" si="19"/>
        <v>1</v>
      </c>
    </row>
    <row r="630" spans="1:6" ht="66">
      <c r="A630" s="131" t="s">
        <v>194</v>
      </c>
      <c r="B630" s="131" t="s">
        <v>364</v>
      </c>
      <c r="C630" s="131" t="s">
        <v>1362</v>
      </c>
      <c r="D630" s="131" t="str">
        <f>Instructions!C121</f>
        <v>Managed funds that are marketed with the objective of maintaining a stable value such as money market mutual funds or other types of stable value collective investment fund, etc.</v>
      </c>
      <c r="E630" s="131" t="b">
        <f t="shared" si="18"/>
        <v>0</v>
      </c>
      <c r="F630" s="131" t="b">
        <f t="shared" si="19"/>
        <v>1</v>
      </c>
    </row>
    <row r="631" spans="1:6">
      <c r="A631" s="131" t="s">
        <v>117</v>
      </c>
      <c r="B631" s="131" t="s">
        <v>308</v>
      </c>
      <c r="C631" s="131" t="s">
        <v>1363</v>
      </c>
      <c r="D631" s="131" t="str">
        <f>Instructions!B122</f>
        <v>Other non-contractual obligations</v>
      </c>
      <c r="E631" s="131" t="b">
        <f t="shared" si="18"/>
        <v>0</v>
      </c>
      <c r="F631" s="131" t="b">
        <f t="shared" si="19"/>
        <v>1</v>
      </c>
    </row>
    <row r="632" spans="1:6" ht="39.6">
      <c r="A632" s="131" t="s">
        <v>365</v>
      </c>
      <c r="B632" s="131" t="s">
        <v>366</v>
      </c>
      <c r="C632" s="131" t="s">
        <v>1364</v>
      </c>
      <c r="D632" s="131" t="str">
        <f>Instructions!C122</f>
        <v xml:space="preserve">All other off balance-sheet obligations not reported in identifiers 3010 to 3100 above. </v>
      </c>
      <c r="E632" s="131" t="b">
        <f t="shared" si="18"/>
        <v>0</v>
      </c>
      <c r="F632" s="131" t="b">
        <f t="shared" si="19"/>
        <v>1</v>
      </c>
    </row>
    <row r="633" spans="1:6">
      <c r="A633" s="135" t="s">
        <v>677</v>
      </c>
      <c r="B633" s="135" t="s">
        <v>678</v>
      </c>
      <c r="C633" s="131" t="s">
        <v>1365</v>
      </c>
      <c r="D633" s="131" t="str">
        <f>Attestation!G5</f>
        <v>Confidential</v>
      </c>
      <c r="E633" s="131" t="b">
        <f t="shared" si="18"/>
        <v>0</v>
      </c>
      <c r="F633" s="131" t="b">
        <f t="shared" si="19"/>
        <v>1</v>
      </c>
    </row>
    <row r="634" spans="1:6" ht="26.4">
      <c r="A634" s="135" t="s">
        <v>679</v>
      </c>
      <c r="B634" s="135" t="s">
        <v>701</v>
      </c>
      <c r="C634" s="131" t="s">
        <v>1366</v>
      </c>
      <c r="D634" s="131" t="str">
        <f>Attestation!A6</f>
        <v>Liquidity Adequacy Guideline</v>
      </c>
      <c r="E634" s="131" t="b">
        <f t="shared" si="18"/>
        <v>0</v>
      </c>
      <c r="F634" s="131" t="b">
        <f t="shared" si="19"/>
        <v>1</v>
      </c>
    </row>
    <row r="635" spans="1:6" ht="26.4">
      <c r="A635" s="135" t="s">
        <v>680</v>
      </c>
      <c r="B635" s="135" t="s">
        <v>681</v>
      </c>
      <c r="C635" s="131" t="s">
        <v>1367</v>
      </c>
      <c r="D635" s="131" t="str">
        <f>Attestation!A8</f>
        <v>Net Stable Funding Ratio (NSFR)</v>
      </c>
      <c r="E635" s="131" t="b">
        <f t="shared" si="18"/>
        <v>0</v>
      </c>
      <c r="F635" s="131" t="b">
        <f t="shared" si="19"/>
        <v>1</v>
      </c>
    </row>
    <row r="636" spans="1:6">
      <c r="A636" s="135" t="s">
        <v>676</v>
      </c>
      <c r="B636" s="135" t="s">
        <v>682</v>
      </c>
      <c r="C636" s="131" t="s">
        <v>1368</v>
      </c>
      <c r="D636" s="131" t="str">
        <f>Attestation!A9</f>
        <v>Assurance Attestation</v>
      </c>
      <c r="E636" s="131" t="b">
        <f t="shared" si="18"/>
        <v>0</v>
      </c>
      <c r="F636" s="131" t="b">
        <f t="shared" si="19"/>
        <v>1</v>
      </c>
    </row>
    <row r="637" spans="1:6">
      <c r="A637" s="135" t="s">
        <v>683</v>
      </c>
      <c r="B637" s="135" t="s">
        <v>683</v>
      </c>
      <c r="C637" s="131" t="s">
        <v>1369</v>
      </c>
      <c r="D637" s="131" t="str">
        <f>Attestation!A11</f>
        <v>Identification</v>
      </c>
      <c r="E637" s="131" t="b">
        <f t="shared" si="18"/>
        <v>1</v>
      </c>
      <c r="F637" s="131" t="b">
        <f t="shared" si="19"/>
        <v>1</v>
      </c>
    </row>
    <row r="638" spans="1:6">
      <c r="A638" s="135" t="s">
        <v>675</v>
      </c>
      <c r="B638" s="135" t="s">
        <v>684</v>
      </c>
      <c r="C638" s="131" t="s">
        <v>1370</v>
      </c>
      <c r="D638" s="131" t="str">
        <f>Attestation!A12</f>
        <v>Financial Institution Name:</v>
      </c>
      <c r="E638" s="131" t="b">
        <f t="shared" si="18"/>
        <v>0</v>
      </c>
      <c r="F638" s="131" t="b">
        <f t="shared" si="19"/>
        <v>1</v>
      </c>
    </row>
    <row r="639" spans="1:6">
      <c r="A639" s="135" t="s">
        <v>674</v>
      </c>
      <c r="B639" s="135" t="s">
        <v>685</v>
      </c>
      <c r="C639" s="131" t="s">
        <v>1371</v>
      </c>
      <c r="D639" s="131" t="str">
        <f>Attestation!A14</f>
        <v>Period Ending Date:</v>
      </c>
      <c r="E639" s="131" t="b">
        <f t="shared" si="18"/>
        <v>0</v>
      </c>
      <c r="F639" s="131" t="b">
        <f t="shared" si="19"/>
        <v>1</v>
      </c>
    </row>
    <row r="640" spans="1:6">
      <c r="A640" s="135" t="s">
        <v>673</v>
      </c>
      <c r="B640" s="135" t="s">
        <v>686</v>
      </c>
      <c r="C640" s="131" t="s">
        <v>1372</v>
      </c>
      <c r="D640" s="131" t="str">
        <f>Attestation!A16</f>
        <v>Contact person</v>
      </c>
      <c r="E640" s="131" t="b">
        <f t="shared" si="18"/>
        <v>0</v>
      </c>
      <c r="F640" s="131" t="b">
        <f t="shared" si="19"/>
        <v>1</v>
      </c>
    </row>
    <row r="641" spans="1:6">
      <c r="A641" s="135" t="s">
        <v>672</v>
      </c>
      <c r="B641" s="135" t="s">
        <v>687</v>
      </c>
      <c r="C641" s="131" t="s">
        <v>1373</v>
      </c>
      <c r="D641" s="131" t="str">
        <f>Attestation!A17</f>
        <v xml:space="preserve">Name: </v>
      </c>
      <c r="E641" s="131" t="b">
        <f t="shared" si="18"/>
        <v>0</v>
      </c>
      <c r="F641" s="131" t="b">
        <f t="shared" si="19"/>
        <v>1</v>
      </c>
    </row>
    <row r="642" spans="1:6">
      <c r="A642" s="135" t="s">
        <v>671</v>
      </c>
      <c r="B642" s="135" t="s">
        <v>688</v>
      </c>
      <c r="C642" s="131" t="s">
        <v>1374</v>
      </c>
      <c r="D642" s="131" t="str">
        <f>Attestation!A19</f>
        <v>Function:</v>
      </c>
      <c r="E642" s="131" t="b">
        <f t="shared" ref="E642:E656" si="20">A642=D642</f>
        <v>0</v>
      </c>
      <c r="F642" s="131" t="b">
        <f t="shared" ref="F642:F656" si="21">B642=D642</f>
        <v>1</v>
      </c>
    </row>
    <row r="643" spans="1:6">
      <c r="A643" s="135" t="s">
        <v>670</v>
      </c>
      <c r="B643" s="135" t="s">
        <v>689</v>
      </c>
      <c r="C643" s="131" t="s">
        <v>1375</v>
      </c>
      <c r="D643" s="131" t="str">
        <f>Attestation!A21</f>
        <v xml:space="preserve">Telephone: </v>
      </c>
      <c r="E643" s="131" t="b">
        <f t="shared" si="20"/>
        <v>0</v>
      </c>
      <c r="F643" s="131" t="b">
        <f t="shared" si="21"/>
        <v>1</v>
      </c>
    </row>
    <row r="644" spans="1:6">
      <c r="A644" s="135" t="s">
        <v>669</v>
      </c>
      <c r="B644" s="135" t="s">
        <v>690</v>
      </c>
      <c r="C644" s="131" t="s">
        <v>1376</v>
      </c>
      <c r="D644" s="131" t="str">
        <f>Attestation!F21</f>
        <v>Extension:</v>
      </c>
      <c r="E644" s="131" t="b">
        <f t="shared" si="20"/>
        <v>0</v>
      </c>
      <c r="F644" s="131" t="b">
        <f t="shared" si="21"/>
        <v>1</v>
      </c>
    </row>
    <row r="645" spans="1:6">
      <c r="A645" s="135" t="s">
        <v>668</v>
      </c>
      <c r="B645" s="135" t="s">
        <v>691</v>
      </c>
      <c r="C645" s="131" t="s">
        <v>1377</v>
      </c>
      <c r="D645" s="131" t="str">
        <f>Attestation!A23</f>
        <v xml:space="preserve">Email: </v>
      </c>
      <c r="E645" s="131" t="b">
        <f t="shared" si="20"/>
        <v>0</v>
      </c>
      <c r="F645" s="131" t="b">
        <f t="shared" si="21"/>
        <v>1</v>
      </c>
    </row>
    <row r="646" spans="1:6" ht="26.4">
      <c r="A646" s="135" t="s">
        <v>667</v>
      </c>
      <c r="B646" s="135" t="s">
        <v>692</v>
      </c>
      <c r="C646" s="131" t="s">
        <v>1378</v>
      </c>
      <c r="D646" s="131" t="str">
        <f>Attestation!A25</f>
        <v>Designated Senior Management Attestation</v>
      </c>
      <c r="E646" s="131" t="b">
        <f t="shared" si="20"/>
        <v>0</v>
      </c>
      <c r="F646" s="131" t="b">
        <f t="shared" si="21"/>
        <v>1</v>
      </c>
    </row>
    <row r="647" spans="1:6" ht="118.8">
      <c r="A647" s="135" t="s">
        <v>1401</v>
      </c>
      <c r="B647" s="135" t="s">
        <v>1402</v>
      </c>
      <c r="C647" s="131" t="s">
        <v>1379</v>
      </c>
      <c r="D647" s="131" t="str">
        <f>Attestation!A27</f>
        <v>I hereby confirm that I have read and understand Chapters 1 and 6 of the Liquidity Adequacy Guideline and any relevant instructions issued by the Autorité des marchés financiers (the "AMF"), that the form is completed in accordance with these documents and that it is accurate and complete.</v>
      </c>
      <c r="E647" s="131" t="b">
        <f t="shared" si="20"/>
        <v>0</v>
      </c>
      <c r="F647" s="131" t="b">
        <f t="shared" si="21"/>
        <v>1</v>
      </c>
    </row>
    <row r="648" spans="1:6">
      <c r="A648" s="135" t="s">
        <v>665</v>
      </c>
      <c r="B648" s="135" t="s">
        <v>693</v>
      </c>
      <c r="C648" s="131" t="s">
        <v>1380</v>
      </c>
      <c r="D648" s="131" t="str">
        <f>Attestation!A30</f>
        <v>Name</v>
      </c>
      <c r="E648" s="131" t="b">
        <f t="shared" si="20"/>
        <v>0</v>
      </c>
      <c r="F648" s="131" t="b">
        <f t="shared" si="21"/>
        <v>1</v>
      </c>
    </row>
    <row r="649" spans="1:6">
      <c r="A649" s="135" t="s">
        <v>664</v>
      </c>
      <c r="B649" s="135" t="s">
        <v>664</v>
      </c>
      <c r="C649" s="131" t="s">
        <v>1381</v>
      </c>
      <c r="D649" s="131" t="str">
        <f>Attestation!F30</f>
        <v>Signature</v>
      </c>
      <c r="E649" s="131" t="b">
        <f t="shared" si="20"/>
        <v>1</v>
      </c>
      <c r="F649" s="131" t="b">
        <f t="shared" si="21"/>
        <v>1</v>
      </c>
    </row>
    <row r="650" spans="1:6" ht="26.4">
      <c r="A650" s="135" t="s">
        <v>769</v>
      </c>
      <c r="B650" s="135" t="s">
        <v>694</v>
      </c>
      <c r="C650" s="131" t="s">
        <v>1382</v>
      </c>
      <c r="D650" s="131" t="str">
        <f>Attestation!A32</f>
        <v>Opinion of Internal Auditor (to be signed at a minimum once every three years)</v>
      </c>
      <c r="E650" s="131" t="b">
        <f t="shared" si="20"/>
        <v>0</v>
      </c>
      <c r="F650" s="131" t="b">
        <f t="shared" si="21"/>
        <v>1</v>
      </c>
    </row>
    <row r="651" spans="1:6" ht="145.19999999999999">
      <c r="A651" s="135" t="s">
        <v>713</v>
      </c>
      <c r="B651" s="135" t="s">
        <v>695</v>
      </c>
      <c r="C651" s="131" t="s">
        <v>1383</v>
      </c>
      <c r="D651" s="131" t="str">
        <f>Attestation!A34</f>
        <v>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E651" s="131" t="b">
        <f t="shared" si="20"/>
        <v>0</v>
      </c>
      <c r="F651" s="131" t="b">
        <f t="shared" si="21"/>
        <v>1</v>
      </c>
    </row>
    <row r="652" spans="1:6">
      <c r="A652" s="135" t="s">
        <v>696</v>
      </c>
      <c r="B652" s="135" t="s">
        <v>697</v>
      </c>
      <c r="C652" s="131" t="s">
        <v>1384</v>
      </c>
      <c r="D652" s="131" t="str">
        <f>Attestation!A36</f>
        <v>Internal Audit Date</v>
      </c>
      <c r="E652" s="131" t="b">
        <f t="shared" si="20"/>
        <v>0</v>
      </c>
      <c r="F652" s="131" t="b">
        <f t="shared" si="21"/>
        <v>1</v>
      </c>
    </row>
    <row r="653" spans="1:6">
      <c r="A653" s="135" t="s">
        <v>666</v>
      </c>
      <c r="B653" s="135" t="s">
        <v>698</v>
      </c>
      <c r="C653" s="131" t="s">
        <v>1385</v>
      </c>
      <c r="D653" s="131" t="str">
        <f>Attestation!A38</f>
        <v>Internal Auditor</v>
      </c>
      <c r="E653" s="131" t="b">
        <f t="shared" si="20"/>
        <v>0</v>
      </c>
      <c r="F653" s="131" t="b">
        <f t="shared" si="21"/>
        <v>1</v>
      </c>
    </row>
    <row r="654" spans="1:6">
      <c r="A654" s="135" t="s">
        <v>665</v>
      </c>
      <c r="B654" s="135" t="s">
        <v>693</v>
      </c>
      <c r="C654" s="131" t="s">
        <v>1386</v>
      </c>
      <c r="D654" s="131" t="str">
        <f>Attestation!A41</f>
        <v>Name</v>
      </c>
      <c r="E654" s="131" t="b">
        <f t="shared" si="20"/>
        <v>0</v>
      </c>
      <c r="F654" s="131" t="b">
        <f t="shared" si="21"/>
        <v>1</v>
      </c>
    </row>
    <row r="655" spans="1:6">
      <c r="A655" s="135" t="s">
        <v>664</v>
      </c>
      <c r="B655" s="135" t="s">
        <v>664</v>
      </c>
      <c r="C655" s="131" t="s">
        <v>1387</v>
      </c>
      <c r="D655" s="131" t="str">
        <f>Attestation!F41</f>
        <v>Signature</v>
      </c>
      <c r="E655" s="131" t="b">
        <f t="shared" si="20"/>
        <v>1</v>
      </c>
      <c r="F655" s="131" t="b">
        <f t="shared" si="21"/>
        <v>1</v>
      </c>
    </row>
    <row r="656" spans="1:6" ht="52.8">
      <c r="A656" s="135" t="s">
        <v>699</v>
      </c>
      <c r="B656" s="135" t="s">
        <v>700</v>
      </c>
      <c r="C656" s="131" t="s">
        <v>1388</v>
      </c>
      <c r="D656" s="131" t="str">
        <f>Attestation!A44</f>
        <v>The financial institution's designated senior management representative must not be directly involved in preparing the NSFR form.</v>
      </c>
      <c r="E656" s="131" t="b">
        <f t="shared" si="20"/>
        <v>0</v>
      </c>
      <c r="F656" s="131" t="b">
        <f t="shared" si="21"/>
        <v>1</v>
      </c>
    </row>
    <row r="657" spans="1:2">
      <c r="A657" s="136"/>
      <c r="B657" s="136"/>
    </row>
  </sheetData>
  <sheetProtection algorithmName="SHA-512" hashValue="gaJtQV7Ei+BEtBMoD1Sg/VkoOF13y1AcyhX6W/NlzohNGDcAWK4UYqr8KNVPasv4HEPC9fr0AaHBUj7s58GApg==" saltValue="6vGIu7BFjKhlJoc4gCW7EQ==" spinCount="100000" sheet="1" objects="1" scenarios="1" formatColumns="0" formatRows="0"/>
  <autoFilter ref="A1:F656" xr:uid="{00000000-0009-0000-0000-000006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JDDocLie xmlns="937acfcf-2433-4dc7-8dd3-98a5d50c96bf">9136</PJDDocLie>
    <_fd_parent_temp xmlns="0ab4d0b0-81c9-496c-a6f8-8a0e74a7f3b9" xsi:nil="true"/>
    <DSDemandeArchiver xmlns="937acfcf-2433-4dc7-8dd3-98a5d50c96bf">false</DSDemandeArchiver>
    <PJDDocLieBK xmlns="0ab4d0b0-81c9-496c-a6f8-8a0e74a7f3b9">12252</PJDDocLieB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3" ma:contentTypeDescription="Crée un document." ma:contentTypeScope="" ma:versionID="fd29a142250a43905ff423435384b23e">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0bd2d7788060ea68639510e3a7098a00"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Urls xmlns="http://schemas.microsoft.com/sharepoint/v3/contenttype/forms/url">
  <Edit>~list/Forms/fd_Document_Edit.aspx</Edit>
</FormUrls>
</file>

<file path=customXml/itemProps1.xml><?xml version="1.0" encoding="utf-8"?>
<ds:datastoreItem xmlns:ds="http://schemas.openxmlformats.org/officeDocument/2006/customXml" ds:itemID="{F7D40EF7-3353-4F34-BB0A-9E366F2CA067}">
  <ds:schemaRefs>
    <ds:schemaRef ds:uri="http://schemas.microsoft.com/sharepoint/v3/contenttype/forms"/>
  </ds:schemaRefs>
</ds:datastoreItem>
</file>

<file path=customXml/itemProps2.xml><?xml version="1.0" encoding="utf-8"?>
<ds:datastoreItem xmlns:ds="http://schemas.openxmlformats.org/officeDocument/2006/customXml" ds:itemID="{6DDD7488-5D48-4D5E-834D-32ACAA31E81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5c2a15e-9444-406f-8a73-625dff0425f6"/>
    <ds:schemaRef ds:uri="http://www.w3.org/XML/1998/namespace"/>
  </ds:schemaRefs>
</ds:datastoreItem>
</file>

<file path=customXml/itemProps3.xml><?xml version="1.0" encoding="utf-8"?>
<ds:datastoreItem xmlns:ds="http://schemas.openxmlformats.org/officeDocument/2006/customXml" ds:itemID="{525817E0-4F8C-4A30-BCFF-42370C26789B}"/>
</file>

<file path=customXml/itemProps4.xml><?xml version="1.0" encoding="utf-8"?>
<ds:datastoreItem xmlns:ds="http://schemas.openxmlformats.org/officeDocument/2006/customXml" ds:itemID="{5AAC2025-9002-410D-A09E-86DD6078D680}"/>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Page Titre</vt:lpstr>
      <vt:lpstr>Attestation</vt:lpstr>
      <vt:lpstr>NSFR</vt:lpstr>
      <vt:lpstr>Instructions</vt:lpstr>
      <vt:lpstr>Sans objet 1</vt:lpstr>
      <vt:lpstr>Sans objet 2</vt:lpstr>
      <vt:lpstr>MatchTrad</vt:lpstr>
      <vt:lpstr>NSFR!Impression_des_titres</vt:lpstr>
      <vt:lpstr>'Page Titre'!LANGUE_FR_ENG</vt:lpstr>
      <vt:lpstr>Instructions!Zone_d_impression</vt:lpstr>
      <vt:lpstr>NSFR!Zone_d_impression</vt:lpstr>
      <vt:lpstr>'Page Titre'!Zone_d_impression</vt:lpstr>
    </vt:vector>
  </TitlesOfParts>
  <Manager/>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stable funding ratio</dc:title>
  <dc:subject/>
  <dc:creator>Autorité des marchés financiers</dc:creator>
  <cp:keywords>Net stable, funding ratio</cp:keywords>
  <dc:description/>
  <cp:lastPrinted>2017-07-08T09:47:06Z</cp:lastPrinted>
  <dcterms:created xsi:type="dcterms:W3CDTF">2014-04-02T18:19:15Z</dcterms:created>
  <dcterms:modified xsi:type="dcterms:W3CDTF">2025-05-28T19:15:30Z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du formulaire">
    <vt:lpwstr>NSFR</vt:lpwstr>
  </property>
  <property fmtid="{D5CDD505-2E9C-101B-9397-08002B2CF9AE}" pid="3" name="Version du formulaire">
    <vt:lpwstr>2.00</vt:lpwstr>
  </property>
  <property fmtid="{D5CDD505-2E9C-101B-9397-08002B2CF9AE}" pid="4" name="ContentTypeId">
    <vt:lpwstr>0x01010060DAE48BE66589458AB840DD0EDDDD8A</vt:lpwstr>
  </property>
</Properties>
</file>