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2="http://schemas.microsoft.com/office/spreadsheetml/2015/revision2" xmlns:xr6="http://schemas.microsoft.com/office/spreadsheetml/2016/revision6" xmlns:xr="http://schemas.microsoft.com/office/spreadsheetml/2014/revision" xmlns:xr10="http://schemas.microsoft.com/office/spreadsheetml/2016/revision10" mc:Ignorable="x15 xr xr6 xr10 xr2">
  <fileVersion appName="xl" lastEdited="7" lowestEdited="5" rupBuild="30326"/>
  <workbookPr codeName="ThisWorkbook" defaultThemeVersion="124226" autoCompressPictures="0"/>
  <mc:AlternateContent xmlns:mc="http://schemas.openxmlformats.org/markup-compatibility/2006">
    <mc:Choice Requires="x15">
      <x15ac:absPath xmlns:x15ac="http://schemas.microsoft.com/office/spreadsheetml/2010/11/ac" url="P:\Professionnels\Analie Carrière\Classification\NCCF_EFT_LCR_NSFR\Classifié\"/>
    </mc:Choice>
  </mc:AlternateContent>
  <workbookProtection workbookAlgorithmName="SHA-512" workbookHashValue="1cqUKr+r81vo5POj747NFTSm5AGrJ3gJ/rY0cT2cH9gergJ97ysRyKLuzfVAw7HU5Y6mjq6Ss4XLWyT+VhHTWQ==" workbookSaltValue="RTpgkPJe31BoxCzPiivOCA==" workbookSpinCount="100000" lockStructure="1"/>
  <bookViews>
    <workbookView xWindow="-120" yWindow="-120" windowWidth="29040" windowHeight="15720" activeTab="0"/>
  </bookViews>
  <sheets>
    <sheet name="Page Titre" sheetId="33" r:id="rId2"/>
    <sheet name="Présentation" sheetId="2" r:id="rId3"/>
    <sheet name="Attestation" sheetId="39" r:id="rId4"/>
    <sheet name="LCR" sheetId="31" r:id="rId5"/>
    <sheet name="Instructions-LCR" sheetId="11" r:id="rId6"/>
    <sheet name="Dépôts opérationnels" sheetId="20" r:id="rId7"/>
    <sheet name="Sans objet 1" sheetId="44" r:id="rId8"/>
    <sheet name="Sans objet 2" sheetId="45" r:id="rId9"/>
    <sheet name="MatchTrad" sheetId="38" state="hidden" r:id="rId10"/>
  </sheets>
  <definedNames>
    <definedName name="_xlnm._FilterDatabase" localSheetId="8" hidden="1">MatchTrad!$A$1:$E$1587</definedName>
    <definedName name="_ftn1" localSheetId="3">LCR!$B$214</definedName>
    <definedName name="_ftnref1" localSheetId="3">LCR!$B$211</definedName>
    <definedName name="_Toc403131203" localSheetId="1">Présentation!$A$3</definedName>
    <definedName name="amf_TypeDonneeCellule">#REF!</definedName>
    <definedName name="_xlnm.Print_Titles" localSheetId="5">'Dépôts opérationnels'!$1:$1</definedName>
    <definedName name="_xlnm.Print_Titles" localSheetId="4">'Instructions-LCR'!$1:$3</definedName>
    <definedName name="_xlnm.Print_Titles" localSheetId="3">LCR!$1:$2</definedName>
    <definedName name="LANGUE_FR_ENG" localSheetId="0">'Page Titre'!$C$1</definedName>
    <definedName name="LCR1100101">LCR!$D$12</definedName>
    <definedName name="LCR1100201">LCR!$D$14</definedName>
    <definedName name="LCR1100301">LCR!$D$15</definedName>
    <definedName name="LCR1100401">LCR!$D$17</definedName>
    <definedName name="LCR1100501">LCR!$D$18</definedName>
    <definedName name="LCR1100601">LCR!$D$19</definedName>
    <definedName name="LCR1100701">LCR!$D$20</definedName>
    <definedName name="LCR1100801">LCR!$D$21</definedName>
    <definedName name="LCR1100901">LCR!$D$23</definedName>
    <definedName name="LCR1101001">LCR!$D$24</definedName>
    <definedName name="LCR1200101">LCR!$D$31</definedName>
    <definedName name="LCR1200201">LCR!$D$32</definedName>
    <definedName name="LCR1200301">LCR!$D$33</definedName>
    <definedName name="LCR1200401">LCR!$D$34</definedName>
    <definedName name="LCR1200501">LCR!$D$35</definedName>
    <definedName name="LCR1200601">LCR!$D$36</definedName>
    <definedName name="LCR1200701">LCR!$D$37</definedName>
    <definedName name="LCR1300101">LCR!$D$43</definedName>
    <definedName name="LCR1300201">LCR!$D$44</definedName>
    <definedName name="LCR1300301">LCR!$D$45</definedName>
    <definedName name="LCR1300401">LCR!$D$46</definedName>
    <definedName name="LCR1400101">LCR!$D$64</definedName>
    <definedName name="LCR1400202">LCR!$F$64</definedName>
    <definedName name="LCR1400303">LCR!$H$64</definedName>
    <definedName name="LCR1400404">LCR!$J$64</definedName>
    <definedName name="LCR1400501">LCR!$D$65</definedName>
    <definedName name="LCR1400602">LCR!$F$65</definedName>
    <definedName name="LCR1400703">LCR!$H$65</definedName>
    <definedName name="LCR1400804">LCR!$J$65</definedName>
    <definedName name="LCR2001001">LCR!$D$94</definedName>
    <definedName name="LCR2002001">LCR!$D$95</definedName>
    <definedName name="LCR2003001">LCR!$D$98</definedName>
    <definedName name="LCR2004001">LCR!$D$99</definedName>
    <definedName name="LCR2005001">LCR!$D$100</definedName>
    <definedName name="LCR2110101">LCR!$D$85</definedName>
    <definedName name="LCR2110201">LCR!$D$86</definedName>
    <definedName name="LCR2110301">LCR!$D$87</definedName>
    <definedName name="LCR2110401">LCR!$D$90</definedName>
    <definedName name="LCR2110501">LCR!$D$91</definedName>
    <definedName name="LCR2110601">LCR!$D$92</definedName>
    <definedName name="LCR2110801">LCR!$D$96</definedName>
    <definedName name="LCR2110901">LCR!$D$101</definedName>
    <definedName name="LCR2111001">LCR!$D$97</definedName>
    <definedName name="LCR2111101">LCR!$D$102</definedName>
    <definedName name="LCR2112001">LCR!$D$103</definedName>
    <definedName name="LCR2120101">LCR!$D$114</definedName>
    <definedName name="LCR2120201">LCR!$D$115</definedName>
    <definedName name="LCR2120301">LCR!$D$116</definedName>
    <definedName name="LCR2120401">LCR!$D$119</definedName>
    <definedName name="LCR2120501">LCR!$D$120</definedName>
    <definedName name="LCR2120601">LCR!$D$121</definedName>
    <definedName name="LCR2120801">LCR!$D$125</definedName>
    <definedName name="LCR2121001">LCR!$D$126</definedName>
    <definedName name="LCR2121101">LCR!$D$132</definedName>
    <definedName name="LCR2121201">LCR!$D$135</definedName>
    <definedName name="LCR2121301">LCR!$D$136</definedName>
    <definedName name="LCR2121401">LCR!$D$137</definedName>
    <definedName name="LCR2121501">LCR!$D$152</definedName>
    <definedName name="LCR2121601">LCR!$D$153</definedName>
    <definedName name="LCR2121701">LCR!$D$139</definedName>
    <definedName name="LCR2121801">LCR!$D$140</definedName>
    <definedName name="LCR2121901">LCR!$D$141</definedName>
    <definedName name="LCR2122001">LCR!$D$155</definedName>
    <definedName name="LCR2122101">LCR!$D$156</definedName>
    <definedName name="LCR2122201">LCR!$D$143</definedName>
    <definedName name="LCR2122301">LCR!$D$144</definedName>
    <definedName name="LCR2122401">LCR!$D$145</definedName>
    <definedName name="LCR2122501">LCR!$D$157</definedName>
    <definedName name="LCR2122601">LCR!$D$147</definedName>
    <definedName name="LCR2122701">LCR!$D$148</definedName>
    <definedName name="LCR2122801">LCR!$D$149</definedName>
    <definedName name="LCR2122901">LCR!$D$158</definedName>
    <definedName name="LCR2123001">LCR!$D$159</definedName>
    <definedName name="LCR2123101">LCR!$D$160</definedName>
    <definedName name="LCR2125001">LCR!$D$123</definedName>
    <definedName name="LCR2125101">LCR!$D$124</definedName>
    <definedName name="LCR2125201">LCR!$D$127</definedName>
    <definedName name="LCR2125301">LCR!$D$128</definedName>
    <definedName name="LCR2125401">LCR!$D$129</definedName>
    <definedName name="LCR2125501">LCR!$D$130</definedName>
    <definedName name="LCR2125601">LCR!$D$131</definedName>
    <definedName name="LCR2130101">LCR!$D$167</definedName>
    <definedName name="LCR2130202">LCR!$F$167</definedName>
    <definedName name="LCR2130301">LCR!$D$168</definedName>
    <definedName name="LCR2130402">LCR!$F$168</definedName>
    <definedName name="LCR2130501">LCR!$D$170</definedName>
    <definedName name="LCR2130602">LCR!$F$170</definedName>
    <definedName name="LCR2130701">LCR!$D$171</definedName>
    <definedName name="LCR2130802">LCR!$F$171</definedName>
    <definedName name="LCR2130901">LCR!$D$173</definedName>
    <definedName name="LCR2131002">LCR!$F$173</definedName>
    <definedName name="LCR2131101">LCR!$D$174</definedName>
    <definedName name="LCR2131202">LCR!$F$174</definedName>
    <definedName name="LCR2131301">LCR!$D$176</definedName>
    <definedName name="LCR2131402">LCR!$F$176</definedName>
    <definedName name="LCR2131501">LCR!$D$177</definedName>
    <definedName name="LCR2131602">LCR!$F$177</definedName>
    <definedName name="LCR2131701">LCR!$D$178</definedName>
    <definedName name="LCR2131802">LCR!$F$178</definedName>
    <definedName name="LCR2131901">LCR!$D$180</definedName>
    <definedName name="LCR2132002">LCR!$F$180</definedName>
    <definedName name="LCR2132101">LCR!$D$181</definedName>
    <definedName name="LCR2132202">LCR!$F$181</definedName>
    <definedName name="LCR2132301">LCR!$D$183</definedName>
    <definedName name="LCR2132402">LCR!$F$183</definedName>
    <definedName name="LCR2132501">LCR!$D$184</definedName>
    <definedName name="LCR2132602">LCR!$F$184</definedName>
    <definedName name="LCR2132701">LCR!$D$186</definedName>
    <definedName name="LCR2132802">LCR!$F$186</definedName>
    <definedName name="LCR2132901">LCR!$D$187</definedName>
    <definedName name="LCR2133002">LCR!$F$187</definedName>
    <definedName name="LCR2133101">LCR!$D$190</definedName>
    <definedName name="LCR2133202">LCR!$F$190</definedName>
    <definedName name="LCR2133301">LCR!$D$191</definedName>
    <definedName name="LCR2133402">LCR!$F$191</definedName>
    <definedName name="LCR2133501">LCR!$D$193</definedName>
    <definedName name="LCR2133602">LCR!$F$193</definedName>
    <definedName name="LCR2133701">LCR!$D$194</definedName>
    <definedName name="LCR2133802">LCR!$F$194</definedName>
    <definedName name="LCR2133901">LCR!$D$196</definedName>
    <definedName name="LCR2134002">LCR!$F$196</definedName>
    <definedName name="LCR2134101">LCR!$D$197</definedName>
    <definedName name="LCR2134202">LCR!$F$197</definedName>
    <definedName name="LCR2140101">LCR!$D$202</definedName>
    <definedName name="LCR2140201">LCR!$D$203</definedName>
    <definedName name="LCR2140301">LCR!$D$205</definedName>
    <definedName name="LCR2140401">LCR!$D$206</definedName>
    <definedName name="LCR2140501">LCR!$D$207</definedName>
    <definedName name="LCR2140601">LCR!$D$208</definedName>
    <definedName name="LCR2140701">LCR!$D$209</definedName>
    <definedName name="LCR2140801">LCR!$D$210</definedName>
    <definedName name="LCR2140901">LCR!$D$211</definedName>
    <definedName name="LCR2141001">LCR!$D$212</definedName>
    <definedName name="LCR2141101">LCR!$D$214</definedName>
    <definedName name="LCR2141201">LCR!$D$215</definedName>
    <definedName name="LCR2141301">LCR!$D$216</definedName>
    <definedName name="LCR2141401">LCR!$D$217</definedName>
    <definedName name="LCR2141501">LCR!$D$219</definedName>
    <definedName name="LCR2141601">LCR!$D$222</definedName>
    <definedName name="LCR2141701">LCR!$D$220</definedName>
    <definedName name="LCR2141801">LCR!$D$223</definedName>
    <definedName name="LCR2141901">LCR!$D$224</definedName>
    <definedName name="LCR2142001">LCR!$D$225</definedName>
    <definedName name="LCR2142101">LCR!$D$226</definedName>
    <definedName name="LCR2142201">LCR!$D$227</definedName>
    <definedName name="LCR2142301">LCR!$D$231</definedName>
    <definedName name="LCR2142401">LCR!$D$232</definedName>
    <definedName name="LCR2142501">LCR!$D$233</definedName>
    <definedName name="LCR2142601">LCR!$D$234</definedName>
    <definedName name="LCR2142701">LCR!$D$235</definedName>
    <definedName name="LCR2142801">LCR!$D$244</definedName>
    <definedName name="LCR2142901">LCR!$D$245</definedName>
    <definedName name="LCR2143001">LCR!$D$246</definedName>
    <definedName name="LCR2143101">LCR!$D$247</definedName>
    <definedName name="LCR2143201">LCR!$D$248</definedName>
    <definedName name="LCR2143301">LCR!$D$250</definedName>
    <definedName name="LCR2143401">LCR!$D$251</definedName>
    <definedName name="LCR2143501">LCR!$D$252</definedName>
    <definedName name="LCR2143601">LCR!$D$253</definedName>
    <definedName name="LCR2143701">LCR!$D$254</definedName>
    <definedName name="LCR2143801">LCR!$D$255</definedName>
    <definedName name="LCR2143901">LCR!$D$256</definedName>
    <definedName name="LCR2144001">LCR!$D$257</definedName>
    <definedName name="LCR2150101">LCR!$D$261</definedName>
    <definedName name="LCR2150201">LCR!$D$262</definedName>
    <definedName name="LCR2150301">LCR!$D$263</definedName>
    <definedName name="LCR2210101">LCR!$D$278</definedName>
    <definedName name="LCR2210202">LCR!$F$278</definedName>
    <definedName name="LCR2210301">LCR!$D$279</definedName>
    <definedName name="LCR2210402">LCR!$F$279</definedName>
    <definedName name="LCR2210501">LCR!$D$281</definedName>
    <definedName name="LCR2210602">LCR!$F$281</definedName>
    <definedName name="LCR2210701">LCR!$D$282</definedName>
    <definedName name="LCR2210802">LCR!$F$282</definedName>
    <definedName name="LCR2210901">LCR!$D$284</definedName>
    <definedName name="LCR2211002">LCR!$F$284</definedName>
    <definedName name="LCR2211101">LCR!$D$285</definedName>
    <definedName name="LCR2211202">LCR!$F$285</definedName>
    <definedName name="LCR2211301">LCR!$D$287</definedName>
    <definedName name="LCR2211402">LCR!$F$287</definedName>
    <definedName name="LCR2211501">LCR!$D$288</definedName>
    <definedName name="LCR2211602">LCR!$F$288</definedName>
    <definedName name="LCR2211701">LCR!$D$289</definedName>
    <definedName name="LCR2211802">LCR!$F$289</definedName>
    <definedName name="LCR2211901">LCR!$D$290</definedName>
    <definedName name="LCR2212002">LCR!$F$290</definedName>
    <definedName name="LCR2212101">LCR!$D$292</definedName>
    <definedName name="LCR2212202">LCR!$F$292</definedName>
    <definedName name="LCR2212301">LCR!$D$293</definedName>
    <definedName name="LCR2212402">LCR!$F$293</definedName>
    <definedName name="LCR2212501">LCR!$D$294</definedName>
    <definedName name="LCR2212602">LCR!$F$294</definedName>
    <definedName name="LCR2212701">LCR!$D$295</definedName>
    <definedName name="LCR2212802">LCR!$F$295</definedName>
    <definedName name="LCR2212901">LCR!$D$296</definedName>
    <definedName name="LCR2213002">LCR!$F$296</definedName>
    <definedName name="LCR2213101">LCR!$D$297</definedName>
    <definedName name="LCR2213202">LCR!$F$297</definedName>
    <definedName name="LCR2220101">LCR!$D$302</definedName>
    <definedName name="LCR2220201">LCR!$D$303</definedName>
    <definedName name="LCR2220301">LCR!$D$304</definedName>
    <definedName name="LCR2220401">LCR!$D$305</definedName>
    <definedName name="LCR2220501">LCR!$D$307</definedName>
    <definedName name="LCR2220601">LCR!$D$308</definedName>
    <definedName name="LCR2220701">LCR!$D$309</definedName>
    <definedName name="LCR2220801">LCR!$D$310</definedName>
    <definedName name="LCR2221001">LCR!$D$69</definedName>
    <definedName name="LCR2230101">LCR!$D$315</definedName>
    <definedName name="LCR2230201">LCR!$D$316</definedName>
    <definedName name="LCR2230301">LCR!$D$317</definedName>
    <definedName name="LCR3000101">LCR!$D$332</definedName>
    <definedName name="LCR3000202">LCR!$F$332</definedName>
    <definedName name="LCR3000301">LCR!$D$333</definedName>
    <definedName name="LCR3000402">LCR!$F$333</definedName>
    <definedName name="LCR3000501">LCR!$D$335</definedName>
    <definedName name="LCR3000602">LCR!$F$335</definedName>
    <definedName name="LCR3000701">LCR!$D$336</definedName>
    <definedName name="LCR3000802">LCR!$F$336</definedName>
    <definedName name="LCR3000901">LCR!$D$338</definedName>
    <definedName name="LCR3001002">LCR!$F$338</definedName>
    <definedName name="LCR3001101">LCR!$D$339</definedName>
    <definedName name="LCR3001202">LCR!$F$339</definedName>
    <definedName name="LCR3001301">LCR!$D$341</definedName>
    <definedName name="LCR3001402">LCR!$F$341</definedName>
    <definedName name="LCR3001501">LCR!$D$342</definedName>
    <definedName name="LCR3001602">LCR!$F$342</definedName>
    <definedName name="LCR3001701">LCR!$D$344</definedName>
    <definedName name="LCR3001802">LCR!$F$344</definedName>
    <definedName name="LCR3001901">LCR!$D$345</definedName>
    <definedName name="LCR3002002">LCR!$F$345</definedName>
    <definedName name="LCR3002101">LCR!$D$347</definedName>
    <definedName name="LCR3002202">LCR!$F$347</definedName>
    <definedName name="LCR3002301">LCR!$D$348</definedName>
    <definedName name="LCR3002402">LCR!$F$348</definedName>
    <definedName name="LCR3002501">LCR!$D$350</definedName>
    <definedName name="LCR3002602">LCR!$F$350</definedName>
    <definedName name="LCR3002701">LCR!$D$351</definedName>
    <definedName name="LCR3002802">LCR!$F$351</definedName>
    <definedName name="LCR3002901">LCR!$D$353</definedName>
    <definedName name="LCR3003002">LCR!$F$353</definedName>
    <definedName name="LCR3003101">LCR!$D$354</definedName>
    <definedName name="LCR3003202">LCR!$F$354</definedName>
    <definedName name="LCR3003301">LCR!$D$356</definedName>
    <definedName name="LCR3003402">LCR!$F$356</definedName>
    <definedName name="LCR3003501">LCR!$D$357</definedName>
    <definedName name="LCR3003602">LCR!$F$357</definedName>
    <definedName name="LCR3003701">LCR!$D$359</definedName>
    <definedName name="LCR3003802">LCR!$F$359</definedName>
    <definedName name="LCR3003901">LCR!$D$360</definedName>
    <definedName name="LCR3004002">LCR!$F$360</definedName>
    <definedName name="LCR3004101">LCR!$D$362</definedName>
    <definedName name="LCR3004202">LCR!$F$362</definedName>
    <definedName name="LCR3004301">LCR!$D$363</definedName>
    <definedName name="LCR3004402">LCR!$F$363</definedName>
    <definedName name="LCR3004501">LCR!$D$365</definedName>
    <definedName name="LCR3004602">LCR!$F$365</definedName>
    <definedName name="LCR3004701">LCR!$D$366</definedName>
    <definedName name="LCR3004802">LCR!$F$366</definedName>
    <definedName name="LCR3004901">LCR!$D$368</definedName>
    <definedName name="LCR3005002">LCR!$F$368</definedName>
    <definedName name="LCR3005101">LCR!$D$369</definedName>
    <definedName name="LCR3005202">LCR!$F$369</definedName>
    <definedName name="LCR3005301">LCR!$D$371</definedName>
    <definedName name="LCR3005402">LCR!$F$371</definedName>
    <definedName name="LCR3005501">LCR!$D$372</definedName>
    <definedName name="LCR3005602">LCR!$F$372</definedName>
    <definedName name="LCR3005701">LCR!$D$374</definedName>
    <definedName name="LCR3005802">LCR!$F$374</definedName>
    <definedName name="LCR3005901">LCR!$D$375</definedName>
    <definedName name="LCR3006002">LCR!$F$375</definedName>
    <definedName name="LCR3006101">LCR!$D$377</definedName>
    <definedName name="LCR3006202">LCR!$F$377</definedName>
    <definedName name="LCR3006301">LCR!$D$378</definedName>
    <definedName name="LCR3006402">LCR!$F$378</definedName>
    <definedName name="LCR3006501">LCR!$D$380</definedName>
    <definedName name="LCR3006602">LCR!$F$380</definedName>
    <definedName name="LCR3006701">LCR!$D$381</definedName>
    <definedName name="LCR3006802">LCR!$F$381</definedName>
    <definedName name="LCR3006901">LCR!$D$383</definedName>
    <definedName name="LCR3007002">LCR!$F$383</definedName>
    <definedName name="LCR3007101">LCR!$D$384</definedName>
    <definedName name="LCR3007202">LCR!$F$384</definedName>
    <definedName name="LCR3007301">LCR!$D$386</definedName>
    <definedName name="LCR3007402">LCR!$F$386</definedName>
    <definedName name="LCR3007501">LCR!$D$387</definedName>
    <definedName name="LCR3007602">LCR!$F$387</definedName>
    <definedName name="LCR3007701">LCR!$D$389</definedName>
    <definedName name="LCR3007802">LCR!$F$389</definedName>
    <definedName name="LCR3007901">LCR!$D$390</definedName>
    <definedName name="LCR3008002">LCR!$F$390</definedName>
    <definedName name="LCR3008101">LCR!$D$392</definedName>
    <definedName name="LCR3008202">LCR!$F$392</definedName>
    <definedName name="LCR3008301">LCR!$D$393</definedName>
    <definedName name="LCR3008402">LCR!$F$393</definedName>
    <definedName name="LCR3008501">LCR!$D$395</definedName>
    <definedName name="LCR3008602">LCR!$F$395</definedName>
    <definedName name="LCR3008701">LCR!$D$396</definedName>
    <definedName name="LCR3008802">LCR!$F$396</definedName>
    <definedName name="LCR3008901">LCR!$D$398</definedName>
    <definedName name="LCR3009002">LCR!$F$398</definedName>
    <definedName name="LCR3009101">LCR!$D$399</definedName>
    <definedName name="LCR3009202">LCR!$F$399</definedName>
    <definedName name="LCR3009301">LCR!$D$401</definedName>
    <definedName name="LCR3009402">LCR!$F$401</definedName>
    <definedName name="LCR3009501">LCR!$D$402</definedName>
    <definedName name="LCR3009602">LCR!$F$402</definedName>
    <definedName name="LCR3009701">LCR!$D$403</definedName>
    <definedName name="LCR3009802">LCR!$F$403</definedName>
    <definedName name="LCR3009901">LCR!$D$405</definedName>
    <definedName name="LCR3010002">LCR!$F$405</definedName>
    <definedName name="LCR3010101">LCR!$D$406</definedName>
    <definedName name="LCR3010202">LCR!$F$406</definedName>
    <definedName name="LCR3010301">LCR!$D$407</definedName>
    <definedName name="LCR3010402">LCR!$F$407</definedName>
    <definedName name="LCR3010501">LCR!$D$408</definedName>
    <definedName name="LCR3010602">LCR!$F$408</definedName>
    <definedName name="LCR3010701">LCR!$D$409</definedName>
    <definedName name="LCR3010802">LCR!$F$409</definedName>
    <definedName name="LCR3010901">LCR!$D$410</definedName>
    <definedName name="LCR3011002">LCR!$F$410</definedName>
    <definedName name="LCR3011101">LCR!$D$411</definedName>
    <definedName name="LCR3011202">LCR!$F$411</definedName>
    <definedName name="LCR3011301">LCR!$D$412</definedName>
    <definedName name="LCR3011402">LCR!$F$412</definedName>
    <definedName name="LCR3011501">LCR!$D$413</definedName>
    <definedName name="LCR3011602">LCR!$F$413</definedName>
    <definedName name="LCR3011701">LCR!$D$414</definedName>
    <definedName name="LCR3011802">LCR!$F$414</definedName>
    <definedName name="LCR3011901">LCR!$D$415</definedName>
    <definedName name="LCR3012002">LCR!$F$415</definedName>
    <definedName name="LCR3012101">LCR!$D$416</definedName>
    <definedName name="LCR3012202">LCR!$F$416</definedName>
    <definedName name="LCR3012301">LCR!$D$417</definedName>
    <definedName name="LCR3012402">LCR!$F$417</definedName>
    <definedName name="LCR3012501">LCR!$D$418</definedName>
    <definedName name="LCR3012602">LCR!$F$418</definedName>
    <definedName name="LCR3012701">LCR!$D$419</definedName>
    <definedName name="LCR3012802">LCR!$F$419</definedName>
    <definedName name="LCR3012901">LCR!$D$420</definedName>
    <definedName name="LCR3013002">LCR!$F$420</definedName>
    <definedName name="LCR3013101">LCR!$D$421</definedName>
    <definedName name="LCR3013202">LCR!$F$421</definedName>
    <definedName name="LCR3013301">LCR!$D$422</definedName>
    <definedName name="LCR3013402">LCR!$F$422</definedName>
    <definedName name="LCR3013501">LCR!$D$423</definedName>
    <definedName name="LCR3013602">LCR!$F$423</definedName>
    <definedName name="LCR3013701">LCR!$D$424</definedName>
    <definedName name="LCR3013802">LCR!$F$424</definedName>
    <definedName name="LCR3013901">LCR!$D$425</definedName>
    <definedName name="LCR3014002">LCR!$F$425</definedName>
    <definedName name="LCR3014101">LCR!$D$426</definedName>
    <definedName name="LCR3014202">LCR!$F$426</definedName>
    <definedName name="LCR3014301">LCR!$D$427</definedName>
    <definedName name="LCR3014402">LCR!$F$427</definedName>
    <definedName name="LCR3014501">LCR!$D$428</definedName>
    <definedName name="LCR3014602">LCR!$F$428</definedName>
    <definedName name="LCR3014701">LCR!$D$429</definedName>
    <definedName name="LCR3014802">LCR!$F$429</definedName>
    <definedName name="LCR5000101">LCR!$D$451</definedName>
    <definedName name="LCR5000201">LCR!$D$452</definedName>
    <definedName name="LCR5000301">LCR!$D$453</definedName>
    <definedName name="LCR5200101">LCR!$D$458</definedName>
    <definedName name="LCR5200201">LCR!$D$459</definedName>
    <definedName name="LCR5200301">LCR!$D$460</definedName>
    <definedName name="LCR5200401">LCR!$D$461</definedName>
    <definedName name="LCR5200501">LCR!$D$462</definedName>
    <definedName name="LCR5200601">LCR!$D$463</definedName>
    <definedName name="LCR5200701">LCR!$D$464</definedName>
    <definedName name="LCR5200801">LCR!$D$465</definedName>
    <definedName name="LCR5200901">LCR!$D$469</definedName>
    <definedName name="LCR5201001">LCR!$D$470</definedName>
    <definedName name="LCR5201101">LCR!$D$471</definedName>
    <definedName name="LCR5201201">LCR!$D$472</definedName>
    <definedName name="LCR5201301">LCR!$D$473</definedName>
    <definedName name="LCR5201401">LCR!$D$474</definedName>
    <definedName name="LCR5201501">LCR!$D$475</definedName>
    <definedName name="LCR5201601">LCR!$D$476</definedName>
    <definedName name="LCR6100105">LCR!$L$12</definedName>
    <definedName name="LCR6100205">LCR!$L$14</definedName>
    <definedName name="LCR6100405">LCR!$L$17</definedName>
    <definedName name="LCR6100505">LCR!$L$18</definedName>
    <definedName name="LCR6100605">LCR!$L$19</definedName>
    <definedName name="LCR6100705">LCR!$L$20</definedName>
    <definedName name="LCR6100805">LCR!$L$21</definedName>
    <definedName name="LCR6100905">LCR!$L$23</definedName>
    <definedName name="LCR6101005">LCR!$L$24</definedName>
    <definedName name="LCR6200105">LCR!$L$31</definedName>
    <definedName name="LCR6200205">LCR!$L$32</definedName>
    <definedName name="LCR6200305">LCR!$L$33</definedName>
    <definedName name="LCR6200405">LCR!$L$34</definedName>
    <definedName name="LCR6200505">LCR!$L$35</definedName>
    <definedName name="LCR6200605">LCR!$L$36</definedName>
    <definedName name="LCR6200705">LCR!$L$37</definedName>
    <definedName name="LCR6300105">LCR!$L$43</definedName>
    <definedName name="LCR6300205">LCR!$L$44</definedName>
    <definedName name="LCR6300305">LCR!$L$45</definedName>
    <definedName name="LCR6300405">LCR!$L$46</definedName>
    <definedName name="LCR7001005">LCR!$L$94</definedName>
    <definedName name="LCR7002005">LCR!$L$95</definedName>
    <definedName name="LCR7003005">LCR!$L$98</definedName>
    <definedName name="LCR7004005">LCR!$L$99</definedName>
    <definedName name="LCR7005005">LCR!$L$100</definedName>
    <definedName name="LCR7110105">LCR!$L$85</definedName>
    <definedName name="LCR7110205">LCR!$L$86</definedName>
    <definedName name="LCR7110305">LCR!$L$87</definedName>
    <definedName name="LCR7110405">LCR!$L$90</definedName>
    <definedName name="LCR7110505">LCR!$L$91</definedName>
    <definedName name="LCR7110605">LCR!$L$92</definedName>
    <definedName name="LCR7110805">LCR!$L$96</definedName>
    <definedName name="LCR7110905">LCR!$L$101</definedName>
    <definedName name="LCR7111005">LCR!$L$97</definedName>
    <definedName name="LCR7111105">LCR!$L$102</definedName>
    <definedName name="LCR7112005">LCR!$L$103</definedName>
    <definedName name="LCR7120105">LCR!$L$114</definedName>
    <definedName name="LCR7120205">LCR!$L$115</definedName>
    <definedName name="LCR7120305">LCR!$L$116</definedName>
    <definedName name="LCR7120405">LCR!$L$119</definedName>
    <definedName name="LCR7120505">LCR!$L$120</definedName>
    <definedName name="LCR7120605">LCR!$L$121</definedName>
    <definedName name="LCR7120805">LCR!$L$125</definedName>
    <definedName name="LCR7121005">LCR!$L$126</definedName>
    <definedName name="LCR7121105">LCR!$L$132</definedName>
    <definedName name="LCR7121205">LCR!$L$135</definedName>
    <definedName name="LCR7121305">LCR!$L$136</definedName>
    <definedName name="LCR7121405">LCR!$L$137</definedName>
    <definedName name="LCR7121505">LCR!$L$152</definedName>
    <definedName name="LCR7121605">LCR!$L$153</definedName>
    <definedName name="LCR7121705">LCR!$L$139</definedName>
    <definedName name="LCR7121805">LCR!$L$140</definedName>
    <definedName name="LCR7121905">LCR!$L$141</definedName>
    <definedName name="LCR7122005">LCR!$L$155</definedName>
    <definedName name="LCR7122105">LCR!$L$156</definedName>
    <definedName name="LCR7122205">LCR!$L$143</definedName>
    <definedName name="LCR7122305">LCR!$L$144</definedName>
    <definedName name="LCR7122405">LCR!$L$145</definedName>
    <definedName name="LCR7122505">LCR!$L$157</definedName>
    <definedName name="LCR7122605">LCR!$L$147</definedName>
    <definedName name="LCR7122705">LCR!$L$148</definedName>
    <definedName name="LCR7122805">LCR!$L$149</definedName>
    <definedName name="LCR7122905">LCR!$L$158</definedName>
    <definedName name="LCR7123005">LCR!$L$159</definedName>
    <definedName name="LCR7123105">LCR!$L$160</definedName>
    <definedName name="LCR7125005">LCR!$L$123</definedName>
    <definedName name="LCR7125105">LCR!$L$124</definedName>
    <definedName name="LCR7125205">LCR!$L$127</definedName>
    <definedName name="LCR7125305">LCR!$L$128</definedName>
    <definedName name="LCR7125405">LCR!$L$129</definedName>
    <definedName name="LCR7125505">LCR!$L$130</definedName>
    <definedName name="LCR7125605">LCR!$L$131</definedName>
    <definedName name="LCR7130105">LCR!$L$167</definedName>
    <definedName name="LCR7130305">LCR!$L$168</definedName>
    <definedName name="LCR7130505">LCR!$L$170</definedName>
    <definedName name="LCR7130705">LCR!$L$171</definedName>
    <definedName name="LCR7130905">LCR!$L$173</definedName>
    <definedName name="LCR7131105">LCR!$L$174</definedName>
    <definedName name="LCR7131305">LCR!$L$176</definedName>
    <definedName name="LCR7131505">LCR!$L$177</definedName>
    <definedName name="LCR7131705">LCR!$L$178</definedName>
    <definedName name="LCR7131905">LCR!$L$180</definedName>
    <definedName name="LCR7132105">LCR!$L$181</definedName>
    <definedName name="LCR7132305">LCR!$L$183</definedName>
    <definedName name="LCR7132505">LCR!$L$184</definedName>
    <definedName name="LCR7132705">LCR!$L$186</definedName>
    <definedName name="LCR7132905">LCR!$L$187</definedName>
    <definedName name="LCR7133105">LCR!$L$190</definedName>
    <definedName name="LCR7133305">LCR!$L$191</definedName>
    <definedName name="LCR7133505">LCR!$L$193</definedName>
    <definedName name="LCR7133705">LCR!$L$194</definedName>
    <definedName name="LCR7133905">LCR!$L$196</definedName>
    <definedName name="LCR7134105">LCR!$L$197</definedName>
    <definedName name="LCR7140105">LCR!$L$202</definedName>
    <definedName name="LCR7140205">LCR!$L$203</definedName>
    <definedName name="LCR7140305">LCR!$L$205</definedName>
    <definedName name="LCR7140405">LCR!$L$206</definedName>
    <definedName name="LCR7140505">LCR!$L$207</definedName>
    <definedName name="LCR7140605">LCR!$L$208</definedName>
    <definedName name="LCR7140705">LCR!$L$209</definedName>
    <definedName name="LCR7140805">LCR!$L$210</definedName>
    <definedName name="LCR7140905">LCR!$L$211</definedName>
    <definedName name="LCR7141005">LCR!$L$212</definedName>
    <definedName name="LCR7141105">LCR!$L$214</definedName>
    <definedName name="LCR7141205">LCR!$L$215</definedName>
    <definedName name="LCR7141305">LCR!$L$216</definedName>
    <definedName name="LCR7141405">LCR!$L$217</definedName>
    <definedName name="LCR7141505">LCR!$L$219</definedName>
    <definedName name="LCR7141605">LCR!$L$222</definedName>
    <definedName name="LCR7141705">LCR!$L$220</definedName>
    <definedName name="LCR7141805">LCR!$L$223</definedName>
    <definedName name="LCR7141905">LCR!$L$224</definedName>
    <definedName name="LCR7142005">LCR!$L$225</definedName>
    <definedName name="LCR7142105">LCR!$L$226</definedName>
    <definedName name="LCR7142205">LCR!$L$227</definedName>
    <definedName name="LCR7142305">LCR!$L$231</definedName>
    <definedName name="LCR7142805">LCR!$L$244</definedName>
    <definedName name="LCR7142905">LCR!$L$245</definedName>
    <definedName name="LCR7143005">LCR!$L$246</definedName>
    <definedName name="LCR7143105">LCR!$L$247</definedName>
    <definedName name="LCR7143205">LCR!$L$248</definedName>
    <definedName name="LCR7143305">LCR!$L$250</definedName>
    <definedName name="LCR7143405">LCR!$L$251</definedName>
    <definedName name="LCR7143505">LCR!$L$252</definedName>
    <definedName name="LCR7143605">LCR!$L$253</definedName>
    <definedName name="LCR7143705">LCR!$L$254</definedName>
    <definedName name="LCR7143805">LCR!$L$255</definedName>
    <definedName name="LCR7143905">LCR!$L$256</definedName>
    <definedName name="LCR7144005">LCR!$L$257</definedName>
    <definedName name="LCR7150105">LCR!$L$261</definedName>
    <definedName name="LCR7150205">LCR!$L$262</definedName>
    <definedName name="LCR7150305">LCR!$L$263</definedName>
    <definedName name="LCR7210105">LCR!$L$278</definedName>
    <definedName name="LCR7210305">LCR!$L$279</definedName>
    <definedName name="LCR7210505">LCR!$L$281</definedName>
    <definedName name="LCR7210705">LCR!$L$282</definedName>
    <definedName name="LCR7210905">LCR!$L$284</definedName>
    <definedName name="LCR7211105">LCR!$L$285</definedName>
    <definedName name="LCR7211305">LCR!$L$287</definedName>
    <definedName name="LCR7211505">LCR!$L$288</definedName>
    <definedName name="LCR7211705">LCR!$L$289</definedName>
    <definedName name="LCR7211905">LCR!$L$290</definedName>
    <definedName name="LCR7212105">LCR!$L$292</definedName>
    <definedName name="LCR7212305">LCR!$L$293</definedName>
    <definedName name="LCR7212505">LCR!$L$294</definedName>
    <definedName name="LCR7212705">LCR!$L$295</definedName>
    <definedName name="LCR7212905">LCR!$L$296</definedName>
    <definedName name="LCR7213105">LCR!$L$297</definedName>
    <definedName name="LCR7220105">LCR!$L$302</definedName>
    <definedName name="LCR7220205">LCR!$L$303</definedName>
    <definedName name="LCR7220305">LCR!$L$304</definedName>
    <definedName name="LCR7220405">LCR!$L$305</definedName>
    <definedName name="LCR7220505">LCR!$L$307</definedName>
    <definedName name="LCR7220605">LCR!$L$308</definedName>
    <definedName name="LCR7220705">LCR!$L$309</definedName>
    <definedName name="LCR7220805">LCR!$L$310</definedName>
    <definedName name="LCR7221005">LCR!$L$69</definedName>
    <definedName name="LCR7230105">LCR!$L$315</definedName>
    <definedName name="LCR7230205">LCR!$L$316</definedName>
    <definedName name="LCR7230305">LCR!$L$317</definedName>
    <definedName name="LCR8000107">LCR!$O$332</definedName>
    <definedName name="LCR8000205">LCR!$L$332</definedName>
    <definedName name="LCR8000307">LCR!$O$333</definedName>
    <definedName name="LCR8000405">LCR!$L$333</definedName>
    <definedName name="LCR8000507">LCR!$O$335</definedName>
    <definedName name="LCR8000707">LCR!$O$336</definedName>
    <definedName name="LCR8000907">LCR!$O$338</definedName>
    <definedName name="LCR8001107">LCR!$O$339</definedName>
    <definedName name="LCR8001307">LCR!$O$341</definedName>
    <definedName name="LCR8001507">LCR!$O$342</definedName>
    <definedName name="LCR8001707">LCR!$O$344</definedName>
    <definedName name="LCR8001907">LCR!$O$345</definedName>
    <definedName name="LCR8002205">LCR!$L$347</definedName>
    <definedName name="LCR8002405">LCR!$L$348</definedName>
    <definedName name="LCR8002507">LCR!$O$350</definedName>
    <definedName name="LCR8002605">LCR!$L$350</definedName>
    <definedName name="LCR8002707">LCR!$O$351</definedName>
    <definedName name="LCR8002805">LCR!$L$351</definedName>
    <definedName name="LCR8002907">LCR!$O$353</definedName>
    <definedName name="LCR8003107">LCR!$O$354</definedName>
    <definedName name="LCR8003307">LCR!$O$356</definedName>
    <definedName name="LCR8003507">LCR!$O$357</definedName>
    <definedName name="LCR8003707">LCR!$O$359</definedName>
    <definedName name="LCR8003907">LCR!$O$360</definedName>
    <definedName name="LCR8004205">LCR!$L$362</definedName>
    <definedName name="LCR8004405">LCR!$L$363</definedName>
    <definedName name="LCR8004605">LCR!$L$365</definedName>
    <definedName name="LCR8004805">LCR!$L$366</definedName>
    <definedName name="LCR8004907">LCR!$O$368</definedName>
    <definedName name="LCR8005005">LCR!$L$368</definedName>
    <definedName name="LCR8005107">LCR!$O$369</definedName>
    <definedName name="LCR8005205">LCR!$L$369</definedName>
    <definedName name="LCR8005307">LCR!$O$371</definedName>
    <definedName name="LCR8005507">LCR!$O$372</definedName>
    <definedName name="LCR8005707">LCR!$O$374</definedName>
    <definedName name="LCR8005907">LCR!$O$375</definedName>
    <definedName name="LCR8006205">LCR!$L$377</definedName>
    <definedName name="LCR8006405">LCR!$L$378</definedName>
    <definedName name="LCR8006605">LCR!$L$380</definedName>
    <definedName name="LCR8006805">LCR!$L$381</definedName>
    <definedName name="LCR8007005">LCR!$L$383</definedName>
    <definedName name="LCR8007205">LCR!$L$384</definedName>
    <definedName name="LCR8007307">LCR!$O$386</definedName>
    <definedName name="LCR8007405">LCR!$L$386</definedName>
    <definedName name="LCR8007507">LCR!$O$387</definedName>
    <definedName name="LCR8007605">LCR!$L$387</definedName>
    <definedName name="LCR8007707">LCR!$O$389</definedName>
    <definedName name="LCR8007907">LCR!$O$390</definedName>
    <definedName name="LCR8008205">LCR!$L$392</definedName>
    <definedName name="LCR8008405">LCR!$L$393</definedName>
    <definedName name="LCR8008605">LCR!$L$395</definedName>
    <definedName name="LCR8008805">LCR!$L$396</definedName>
    <definedName name="LCR8009005">LCR!$L$398</definedName>
    <definedName name="LCR8009205">LCR!$L$399</definedName>
    <definedName name="LCR8009405">LCR!$L$401</definedName>
    <definedName name="LCR8009605">LCR!$L$402</definedName>
    <definedName name="LCR8009707">LCR!$O$403</definedName>
    <definedName name="LCR8009805">LCR!$L$403</definedName>
    <definedName name="LCR8009907">LCR!$O$405</definedName>
    <definedName name="LCR8010005">LCR!$L$405</definedName>
    <definedName name="LCR8010107">LCR!$O$406</definedName>
    <definedName name="LCR8010307">LCR!$O$407</definedName>
    <definedName name="LCR8010507">LCR!$O$408</definedName>
    <definedName name="LCR8010707">LCR!$O$409</definedName>
    <definedName name="LCR8011005">LCR!$L$410</definedName>
    <definedName name="LCR8011107">LCR!$O$411</definedName>
    <definedName name="LCR8011205">LCR!$L$411</definedName>
    <definedName name="LCR8011307">LCR!$O$412</definedName>
    <definedName name="LCR8011507">LCR!$O$413</definedName>
    <definedName name="LCR8011707">LCR!$O$414</definedName>
    <definedName name="LCR8012005">LCR!$L$415</definedName>
    <definedName name="LCR8012205">LCR!$L$416</definedName>
    <definedName name="LCR8012307">LCR!$O$417</definedName>
    <definedName name="LCR8012405">LCR!$L$417</definedName>
    <definedName name="LCR8012507">LCR!$O$418</definedName>
    <definedName name="LCR8012707">LCR!$O$419</definedName>
    <definedName name="LCR8013005">LCR!$L$420</definedName>
    <definedName name="LCR8013205">LCR!$L$421</definedName>
    <definedName name="LCR8013405">LCR!$L$422</definedName>
    <definedName name="LCR8013507">LCR!$O$423</definedName>
    <definedName name="LCR8013605">LCR!$L$423</definedName>
    <definedName name="LCR8013707">LCR!$O$424</definedName>
    <definedName name="LCR8014005">LCR!$L$425</definedName>
    <definedName name="LCR8014205">LCR!$L$426</definedName>
    <definedName name="LCR8014405">LCR!$L$427</definedName>
    <definedName name="LCR8014605">LCR!$L$428</definedName>
    <definedName name="LCR8014707">LCR!$O$429</definedName>
    <definedName name="LCR8014805">LCR!$L$429</definedName>
    <definedName name="LCR9110103">LCR!$H$458</definedName>
    <definedName name="LCR9110203">LCR!$H$459</definedName>
    <definedName name="LCR9110303">LCR!$H$460</definedName>
    <definedName name="LCR9110403">LCR!$H$461</definedName>
    <definedName name="LCR9110503">LCR!$H$462</definedName>
    <definedName name="LCR9110603">LCR!$H$463</definedName>
    <definedName name="LCR9110703">LCR!$H$464</definedName>
    <definedName name="LCR9110803">LCR!$H$465</definedName>
    <definedName name="LCR9110903">LCR!$H$469</definedName>
    <definedName name="LCR9111003">LCR!$H$470</definedName>
    <definedName name="LCR9111103">LCR!$H$471</definedName>
    <definedName name="LCR9111203">LCR!$H$472</definedName>
    <definedName name="LCR9111303">LCR!$H$473</definedName>
    <definedName name="LCR9111403">LCR!$H$474</definedName>
    <definedName name="LCR9111503">LCR!$H$475</definedName>
    <definedName name="LCR9111603">LCR!$H$476</definedName>
    <definedName name="LCR9900105">LCR!$L$25</definedName>
    <definedName name="LCR9900201">LCR!$D$26</definedName>
    <definedName name="LCR9900305">LCR!$L$27</definedName>
    <definedName name="LCR9900401">LCR!$D$38</definedName>
    <definedName name="LCR9900501">LCR!$D$39</definedName>
    <definedName name="LCR9900601">LCR!$D$40</definedName>
    <definedName name="LCR9900705">LCR!$L$38</definedName>
    <definedName name="LCR9900805">LCR!$L$40</definedName>
    <definedName name="LCR9900901">LCR!$D$47</definedName>
    <definedName name="LCR9901001">LCR!$D$48</definedName>
    <definedName name="LCR9901101">LCR!$D$49</definedName>
    <definedName name="LCR9901201">LCR!$D$50</definedName>
    <definedName name="LCR9901301">LCR!$D$51</definedName>
    <definedName name="LCR9901401">LCR!$D$52</definedName>
    <definedName name="LCR9901501">LCR!$D$53</definedName>
    <definedName name="LCR9901605">LCR!$L$47</definedName>
    <definedName name="LCR9901705">LCR!$L$49</definedName>
    <definedName name="LCR9901805">LCR!$L$50</definedName>
    <definedName name="LCR9901905">LCR!$L$52</definedName>
    <definedName name="LCR9902005">LCR!$L$53</definedName>
    <definedName name="LCR9902105">LCR!$L$55</definedName>
    <definedName name="LCR9902205">LCR!$L$56</definedName>
    <definedName name="LCR9902305">LCR!$L$59</definedName>
    <definedName name="LCR9902405">LCR!$L$104</definedName>
    <definedName name="LCR9902505">LCR!$L$161</definedName>
    <definedName name="LCR9902605">LCR!$L$198</definedName>
    <definedName name="LCR9902701">LCR!$D$236</definedName>
    <definedName name="LCR9902802">LCR!$F$232</definedName>
    <definedName name="LCR9902902">LCR!$F$233</definedName>
    <definedName name="LCR9903002">LCR!$F$234</definedName>
    <definedName name="LCR9903102">LCR!$F$235</definedName>
    <definedName name="LCR9903202">LCR!$F$236</definedName>
    <definedName name="LCR9903303">LCR!$H$236</definedName>
    <definedName name="LCR9903405">LCR!$L$236</definedName>
    <definedName name="LCR9903505">LCR!$L$237</definedName>
    <definedName name="LCR9903605">LCR!$L$240</definedName>
    <definedName name="LCR9903705">LCR!$L$258</definedName>
    <definedName name="LCR9903805">LCR!$L$266</definedName>
    <definedName name="LCR9903905">LCR!$L$271</definedName>
    <definedName name="LCR9904005">LCR!$L$298</definedName>
    <definedName name="LCR9904105">LCR!$L$311</definedName>
    <definedName name="LCR9904205">LCR!$L$318</definedName>
    <definedName name="LCR9904301">LCR!$D$322</definedName>
    <definedName name="LCR9904405">LCR!$L$321</definedName>
    <definedName name="LCR9904505">LCR!$L$322</definedName>
    <definedName name="LCR9904605">LCR!$L$323</definedName>
    <definedName name="LCR9904705">LCR!$L$430</definedName>
    <definedName name="LCR9904807">LCR!$O$430</definedName>
    <definedName name="LCR9904901">LCR!$D$433</definedName>
    <definedName name="LCR9905001">LCR!$D$434</definedName>
    <definedName name="LCR9905101">LCR!$D$435</definedName>
    <definedName name="LCR9905201">LCR!$D$436</definedName>
    <definedName name="LCR9905302">LCR!$F$433</definedName>
    <definedName name="LCR9905402">LCR!$F$434</definedName>
    <definedName name="LCR9905502">LCR!$F$435</definedName>
    <definedName name="LCR9905602">LCR!$F$436</definedName>
    <definedName name="LCR9905705">LCR!$L$441</definedName>
    <definedName name="LCR9905805">LCR!$L$444</definedName>
    <definedName name="LCR9905905">LCR!$L$445</definedName>
    <definedName name="LCR9906005">LCR!$L$442</definedName>
    <definedName name="LCR9906105">LCR!$L$443</definedName>
    <definedName name="LCR9907005">LCR!$L$72</definedName>
    <definedName name="LCR9908005">LCR!$L$264</definedName>
    <definedName name="LCR9910001">LCR!$D$466</definedName>
    <definedName name="LCR9910103">LCR!$H$466</definedName>
    <definedName name="LCR9910201">LCR!$D$477</definedName>
    <definedName name="LCR9910303">LCR!$H$477</definedName>
    <definedName name="P_LCR1100104">LCR!$J$12</definedName>
    <definedName name="P_LCR1100204">LCR!$J$14</definedName>
    <definedName name="P_LCR1100404">LCR!$J$17</definedName>
    <definedName name="P_LCR1100504">LCR!$J$18</definedName>
    <definedName name="P_LCR1100604">LCR!$J$19</definedName>
    <definedName name="P_LCR1100704">LCR!$J$20</definedName>
    <definedName name="P_LCR1100804">LCR!$J$21</definedName>
    <definedName name="P_LCR1100904">LCR!$J$23</definedName>
    <definedName name="P_LCR1101004">LCR!$J$24</definedName>
    <definedName name="P_LCR1200104">LCR!$J$31</definedName>
    <definedName name="P_LCR1200204">LCR!$J$32</definedName>
    <definedName name="P_LCR1200304">LCR!$J$33</definedName>
    <definedName name="P_LCR1200404">LCR!$J$34</definedName>
    <definedName name="P_LCR1200504">LCR!$J$35</definedName>
    <definedName name="P_LCR1200604">LCR!$J$36</definedName>
    <definedName name="P_LCR1200704">LCR!$J$37</definedName>
    <definedName name="P_LCR1300104">LCR!$J$43</definedName>
    <definedName name="P_LCR1300204">LCR!$J$44</definedName>
    <definedName name="P_LCR1300304">LCR!$J$45</definedName>
    <definedName name="P_LCR1300404">LCR!$J$46</definedName>
    <definedName name="P_LCR2001004">LCR!$J$94</definedName>
    <definedName name="P_LCR2002004">LCR!$J$95</definedName>
    <definedName name="P_LCR2003004">LCR!$J$98</definedName>
    <definedName name="P_LCR2004004">LCR!$J$99</definedName>
    <definedName name="P_LCR2005004">LCR!$J$100</definedName>
    <definedName name="P_LCR2110104">LCR!$J$85</definedName>
    <definedName name="P_LCR2110204">LCR!$J$86</definedName>
    <definedName name="P_LCR2110304">LCR!$J$87</definedName>
    <definedName name="P_LCR2110404">LCR!$J$90</definedName>
    <definedName name="P_LCR2110504">LCR!$J$91</definedName>
    <definedName name="P_LCR2110604">LCR!$J$92</definedName>
    <definedName name="P_LCR2110804">LCR!$J$96</definedName>
    <definedName name="P_LCR2110904">LCR!$J$101</definedName>
    <definedName name="P_LCR2111004">LCR!$J$97</definedName>
    <definedName name="P_LCR2111104">LCR!$J$102</definedName>
    <definedName name="P_LCR2120104">LCR!$J$114</definedName>
    <definedName name="P_LCR2120204">LCR!$J$115</definedName>
    <definedName name="P_LCR2120304">LCR!$J$116</definedName>
    <definedName name="P_LCR2120404">LCR!$J$119</definedName>
    <definedName name="P_LCR2120504">LCR!$J$120</definedName>
    <definedName name="P_LCR2120604">LCR!$J$121</definedName>
    <definedName name="P_LCR2120804">LCR!$J$125</definedName>
    <definedName name="P_LCR2121004">LCR!$J$126</definedName>
    <definedName name="P_LCR2121104">LCR!$J$132</definedName>
    <definedName name="P_LCR2121204">LCR!$J$135</definedName>
    <definedName name="P_LCR2121304">LCR!$J$136</definedName>
    <definedName name="P_LCR2121404">LCR!$J$137</definedName>
    <definedName name="P_LCR2121504">LCR!$J$152</definedName>
    <definedName name="P_LCR2121604">LCR!$J$153</definedName>
    <definedName name="P_LCR2121704">LCR!$J$139</definedName>
    <definedName name="P_LCR2121804">LCR!$J$140</definedName>
    <definedName name="P_LCR2121904">LCR!$J$141</definedName>
    <definedName name="P_LCR2122004">LCR!$J$155</definedName>
    <definedName name="P_LCR2122104">LCR!$J$156</definedName>
    <definedName name="P_LCR2122204">LCR!$J$143</definedName>
    <definedName name="P_LCR2122304">LCR!$J$144</definedName>
    <definedName name="P_LCR2122404">LCR!$J$145</definedName>
    <definedName name="P_LCR2122504">LCR!$J$157</definedName>
    <definedName name="P_LCR2122604">LCR!$J$147</definedName>
    <definedName name="P_LCR2122704">LCR!$J$148</definedName>
    <definedName name="P_LCR2122804">LCR!$J$149</definedName>
    <definedName name="P_LCR2122904">LCR!$J$158</definedName>
    <definedName name="P_LCR2123004">LCR!$J$159</definedName>
    <definedName name="P_LCR2123104">LCR!$J$160</definedName>
    <definedName name="P_LCR2125004">LCR!$J$123</definedName>
    <definedName name="P_LCR2125104">LCR!$J$124</definedName>
    <definedName name="P_LCR2125204">LCR!$J$127</definedName>
    <definedName name="P_LCR2125304">LCR!$J$128</definedName>
    <definedName name="P_LCR2125404">LCR!$J$129</definedName>
    <definedName name="P_LCR2125504">LCR!$J$130</definedName>
    <definedName name="P_LCR2130104">LCR!$J$167</definedName>
    <definedName name="P_LCR2130304">LCR!$J$168</definedName>
    <definedName name="P_LCR2130504">LCR!$J$170</definedName>
    <definedName name="P_LCR2130704">LCR!$J$171</definedName>
    <definedName name="P_LCR2130904">LCR!$J$173</definedName>
    <definedName name="P_LCR2131104">LCR!$J$174</definedName>
    <definedName name="P_LCR2131304">LCR!$J$176</definedName>
    <definedName name="P_LCR2131504">LCR!$J$177</definedName>
    <definedName name="P_LCR2131704">LCR!$J$178</definedName>
    <definedName name="P_LCR2131904">LCR!$J$180</definedName>
    <definedName name="P_LCR2132104">LCR!$J$181</definedName>
    <definedName name="P_LCR2132304">LCR!$J$183</definedName>
    <definedName name="P_LCR2132504">LCR!$J$184</definedName>
    <definedName name="P_LCR2132704">LCR!$J$186</definedName>
    <definedName name="P_LCR2132904">LCR!$J$187</definedName>
    <definedName name="P_LCR2133104">LCR!$J$190</definedName>
    <definedName name="P_LCR2133304">LCR!$J$191</definedName>
    <definedName name="P_LCR2133504">LCR!$J$193</definedName>
    <definedName name="P_LCR2133704">LCR!$J$194</definedName>
    <definedName name="P_LCR2133904">LCR!$J$196</definedName>
    <definedName name="P_LCR2134104">LCR!$J$197</definedName>
    <definedName name="P_LCR2140104">LCR!$J$202</definedName>
    <definedName name="P_LCR2140204">LCR!$J$203</definedName>
    <definedName name="P_LCR2140304">LCR!$J$205</definedName>
    <definedName name="P_LCR2140404">LCR!$J$206</definedName>
    <definedName name="P_LCR2140504">LCR!$J$207</definedName>
    <definedName name="P_LCR2140604">LCR!$J$208</definedName>
    <definedName name="P_LCR2140704">LCR!$J$209</definedName>
    <definedName name="P_LCR2140804">LCR!$J$210</definedName>
    <definedName name="P_LCR2140904">LCR!$J$211</definedName>
    <definedName name="P_LCR2141004">LCR!$J$212</definedName>
    <definedName name="P_LCR2141104">LCR!$J$214</definedName>
    <definedName name="P_LCR2141204">LCR!$J$215</definedName>
    <definedName name="P_LCR2141304">LCR!$J$216</definedName>
    <definedName name="P_LCR2141404">LCR!$J$217</definedName>
    <definedName name="P_LCR2141504">LCR!$J$219</definedName>
    <definedName name="P_LCR2141604">LCR!$J$222</definedName>
    <definedName name="P_LCR2141704">LCR!$J$220</definedName>
    <definedName name="P_LCR2141804">LCR!$J$223</definedName>
    <definedName name="P_LCR2141904">LCR!$J$224</definedName>
    <definedName name="P_LCR2142004">LCR!$J$225</definedName>
    <definedName name="P_LCR2142104">LCR!$J$226</definedName>
    <definedName name="P_LCR2142204">LCR!$J$227</definedName>
    <definedName name="P_LCR2142304">LCR!$J$231</definedName>
    <definedName name="P_LCR2142804">LCR!$J$244</definedName>
    <definedName name="P_LCR2142904">LCR!$J$245</definedName>
    <definedName name="P_LCR2143004">LCR!$J$246</definedName>
    <definedName name="P_LCR2143104">LCR!$J$247</definedName>
    <definedName name="P_LCR2143204">LCR!$J$248</definedName>
    <definedName name="P_LCR2143304">LCR!$J$250</definedName>
    <definedName name="P_LCR2143404">LCR!$J$251</definedName>
    <definedName name="P_LCR2143504">LCR!$J$252</definedName>
    <definedName name="P_LCR2143604">LCR!$J$253</definedName>
    <definedName name="P_LCR2143704">LCR!$J$254</definedName>
    <definedName name="P_LCR2143804">LCR!$J$255</definedName>
    <definedName name="P_LCR2143904">LCR!$J$256</definedName>
    <definedName name="P_LCR2144004">LCR!$J$257</definedName>
    <definedName name="P_LCR2150104">LCR!$J$261</definedName>
    <definedName name="P_LCR2150204">LCR!$J$262</definedName>
    <definedName name="P_LCR2150304">LCR!$J$263</definedName>
    <definedName name="P_LCR2210104">LCR!$J$278</definedName>
    <definedName name="P_LCR2210304">LCR!$J$279</definedName>
    <definedName name="P_LCR2210504">LCR!$J$281</definedName>
    <definedName name="P_LCR2210704">LCR!$J$282</definedName>
    <definedName name="P_LCR2210904">LCR!$J$284</definedName>
    <definedName name="P_LCR2211104">LCR!$J$285</definedName>
    <definedName name="P_LCR2211304">LCR!$J$287</definedName>
    <definedName name="P_LCR2211504">LCR!$J$288</definedName>
    <definedName name="P_LCR2211704">LCR!$J$289</definedName>
    <definedName name="P_LCR2211904">LCR!$J$290</definedName>
    <definedName name="P_LCR2212104">LCR!$J$292</definedName>
    <definedName name="P_LCR2212304">LCR!$J$293</definedName>
    <definedName name="P_LCR2212504">LCR!$J$294</definedName>
    <definedName name="P_LCR2212704">LCR!$J$295</definedName>
    <definedName name="P_LCR2212904">LCR!$J$296</definedName>
    <definedName name="P_LCR2213104">LCR!$J$297</definedName>
    <definedName name="P_LCR2220104">LCR!$J$302</definedName>
    <definedName name="P_LCR2220204">LCR!$J$303</definedName>
    <definedName name="P_LCR2220304">LCR!$J$304</definedName>
    <definedName name="P_LCR2220404">LCR!$J$305</definedName>
    <definedName name="P_LCR2220504">LCR!$J$307</definedName>
    <definedName name="P_LCR2220604">LCR!$J$308</definedName>
    <definedName name="P_LCR2220704">LCR!$J$309</definedName>
    <definedName name="P_LCR2220804">LCR!$J$310</definedName>
    <definedName name="P_LCR2221004">LCR!$J$69</definedName>
    <definedName name="P_LCR2230104">LCR!$J$315</definedName>
    <definedName name="P_LCR2230204">LCR!$J$316</definedName>
    <definedName name="P_LCR2230304">LCR!$J$317</definedName>
    <definedName name="P_LCR3000104">LCR!$J$332</definedName>
    <definedName name="P_LCR3000106">LCR!$M$332</definedName>
    <definedName name="P_LCR3000304">LCR!$J$333</definedName>
    <definedName name="P_LCR3000306">LCR!$M$333</definedName>
    <definedName name="P_LCR3000506">LCR!$M$335</definedName>
    <definedName name="P_LCR3000706">LCR!$M$336</definedName>
    <definedName name="P_LCR3000906">LCR!$M$338</definedName>
    <definedName name="P_LCR3001106">LCR!$M$339</definedName>
    <definedName name="P_LCR3001306">LCR!$M$341</definedName>
    <definedName name="P_LCR3001506">LCR!$M$342</definedName>
    <definedName name="P_LCR3001706">LCR!$M$344</definedName>
    <definedName name="P_LCR3001906">LCR!$M$345</definedName>
    <definedName name="P_LCR3002104">LCR!$J$347</definedName>
    <definedName name="P_LCR3002304">LCR!$J$348</definedName>
    <definedName name="P_LCR3002504">LCR!$J$350</definedName>
    <definedName name="P_LCR3002506">LCR!$M$350</definedName>
    <definedName name="P_LCR3002704">LCR!$J$351</definedName>
    <definedName name="P_LCR3002706">LCR!$M$351</definedName>
    <definedName name="P_LCR3002906">LCR!$M$353</definedName>
    <definedName name="P_LCR3003106">LCR!$M$354</definedName>
    <definedName name="P_LCR3003306">LCR!$M$356</definedName>
    <definedName name="P_LCR3003506">LCR!$M$357</definedName>
    <definedName name="P_LCR3003706">LCR!$M$359</definedName>
    <definedName name="P_LCR3003906">LCR!$M$360</definedName>
    <definedName name="P_LCR3004104">LCR!$J$362</definedName>
    <definedName name="P_LCR3004304">LCR!$J$363</definedName>
    <definedName name="P_LCR3004504">LCR!$J$365</definedName>
    <definedName name="P_LCR3004704">LCR!$J$366</definedName>
    <definedName name="P_LCR3004904">LCR!$J$368</definedName>
    <definedName name="P_LCR3004906">LCR!$M$368</definedName>
    <definedName name="P_LCR3005104">LCR!$J$369</definedName>
    <definedName name="P_LCR3005106">LCR!$M$369</definedName>
    <definedName name="P_LCR3005306">LCR!$M$371</definedName>
    <definedName name="P_LCR3005506">LCR!$M$372</definedName>
    <definedName name="P_LCR3005706">LCR!$M$374</definedName>
    <definedName name="P_LCR3005906">LCR!$M$375</definedName>
    <definedName name="P_LCR3006104">LCR!$J$377</definedName>
    <definedName name="P_LCR3006304">LCR!$J$378</definedName>
    <definedName name="P_LCR3006504">LCR!$J$380</definedName>
    <definedName name="P_LCR3006704">LCR!$J$381</definedName>
    <definedName name="P_LCR3006904">LCR!$J$383</definedName>
    <definedName name="P_LCR3007104">LCR!$J$384</definedName>
    <definedName name="P_LCR3007304">LCR!$J$386</definedName>
    <definedName name="P_LCR3007306">LCR!$M$386</definedName>
    <definedName name="P_LCR3007504">LCR!$J$387</definedName>
    <definedName name="P_LCR3007506">LCR!$M$387</definedName>
    <definedName name="P_LCR3007706">LCR!$M$389</definedName>
    <definedName name="P_LCR3007906">LCR!$M$390</definedName>
    <definedName name="P_LCR3008104">LCR!$J$392</definedName>
    <definedName name="P_LCR3008304">LCR!$J$393</definedName>
    <definedName name="P_LCR3008504">LCR!$J$395</definedName>
    <definedName name="P_LCR3008704">LCR!$J$396</definedName>
    <definedName name="P_LCR3008904">LCR!$J$398</definedName>
    <definedName name="P_LCR3009104">LCR!$J$399</definedName>
    <definedName name="P_LCR3009304">LCR!$J$401</definedName>
    <definedName name="P_LCR3009504">LCR!$J$402</definedName>
    <definedName name="P_LCR3009704">LCR!$J$403</definedName>
    <definedName name="P_LCR3009706">LCR!$M$403</definedName>
    <definedName name="P_LCR3009904">LCR!$J$405</definedName>
    <definedName name="P_LCR3009906">LCR!$M$405</definedName>
    <definedName name="P_LCR3010106">LCR!$M$406</definedName>
    <definedName name="P_LCR3010306">LCR!$M$407</definedName>
    <definedName name="P_LCR3010506">LCR!$M$408</definedName>
    <definedName name="P_LCR3010706">LCR!$M$409</definedName>
    <definedName name="P_LCR3010904">LCR!$J$410</definedName>
    <definedName name="P_LCR3011104">LCR!$J$411</definedName>
    <definedName name="P_LCR3011106">LCR!$M$411</definedName>
    <definedName name="P_LCR3011306">LCR!$M$412</definedName>
    <definedName name="P_LCR3011506">LCR!$M$413</definedName>
    <definedName name="P_LCR3011706">LCR!$M$414</definedName>
    <definedName name="P_LCR3011904">LCR!$J$415</definedName>
    <definedName name="P_LCR3012104">LCR!$J$416</definedName>
    <definedName name="P_LCR3012304">LCR!$J$417</definedName>
    <definedName name="P_LCR3012306">LCR!$M$417</definedName>
    <definedName name="P_LCR3012506">LCR!$M$418</definedName>
    <definedName name="P_LCR3012706">LCR!$M$419</definedName>
    <definedName name="P_LCR3012904">LCR!$J$420</definedName>
    <definedName name="P_LCR3013104">LCR!$J$421</definedName>
    <definedName name="P_LCR3013304">LCR!$J$422</definedName>
    <definedName name="P_LCR3013504">LCR!$J$423</definedName>
    <definedName name="P_LCR3013506">LCR!$M$423</definedName>
    <definedName name="P_LCR3013706">LCR!$M$424</definedName>
    <definedName name="P_LCR3013904">LCR!$J$425</definedName>
    <definedName name="P_LCR3014104">LCR!$J$426</definedName>
    <definedName name="P_LCR3014304">LCR!$J$427</definedName>
    <definedName name="P_LCR3014504">LCR!$J$428</definedName>
    <definedName name="P_LCR3014704">LCR!$J$429</definedName>
    <definedName name="P_LCR3014706">LCR!$M$429</definedName>
    <definedName name="P_LCR5200102">LCR!$F$458</definedName>
    <definedName name="P_LCR5200202">LCR!$F$459</definedName>
    <definedName name="P_LCR5200302">LCR!$F$460</definedName>
    <definedName name="P_LCR5200402">LCR!$F$461</definedName>
    <definedName name="P_LCR5200502">LCR!$F$462</definedName>
    <definedName name="P_LCR5200602">LCR!$F$463</definedName>
    <definedName name="P_LCR5200702">LCR!$F$464</definedName>
    <definedName name="P_LCR5200902">LCR!$F$469</definedName>
    <definedName name="P_LCR5201002">LCR!$F$470</definedName>
    <definedName name="P_LCR5201102">LCR!$F$471</definedName>
    <definedName name="P_LCR5201202">LCR!$F$472</definedName>
    <definedName name="P_LCR5201302">LCR!$F$473</definedName>
    <definedName name="P_LCR5201402">LCR!$F$474</definedName>
    <definedName name="P_LCR5201502">LCR!$F$475</definedName>
    <definedName name="P_LCR9900604">LCR!$J$40</definedName>
    <definedName name="P_LCR9901104">LCR!$J$49</definedName>
    <definedName name="P_LCR9901404">LCR!$J$52</definedName>
    <definedName name="P_LCR9902704">LCR!$J$236</definedName>
    <definedName name="P_LCR9904304">LCR!$J$322</definedName>
    <definedName name="_xlnm.Print_Area" localSheetId="5">'Dépôts opérationnels'!$A$1:$H$48</definedName>
    <definedName name="_xlnm.Print_Area" localSheetId="4">'Instructions-LCR'!$A$1:$D$371</definedName>
    <definedName name="_xlnm.Print_Area" localSheetId="3">LCR!$A$1:$O$484</definedName>
    <definedName name="_xlnm.Print_Area" localSheetId="0">'Page Titre'!$A$1:$I$47</definedName>
    <definedName name="_xlnm.Print_Area" localSheetId="1">Présentation!$A$1:$M$30</definedName>
  </definedNames>
  <calcPr fullCalcOnLoad="1"/>
  <extLst/>
</workbook>
</file>

<file path=xl/sharedStrings.xml><?xml version="1.0" encoding="utf-8"?>
<sst xmlns="http://schemas.openxmlformats.org/spreadsheetml/2006/main" count="3242" uniqueCount="2292">
  <si>
    <t>Description</t>
  </si>
  <si>
    <t xml:space="preserve"> </t>
  </si>
  <si>
    <t>Montant pondéré</t>
  </si>
  <si>
    <t>Pondération</t>
  </si>
  <si>
    <t>Valeur marchande</t>
  </si>
  <si>
    <t>Pièces et billets de banque</t>
  </si>
  <si>
    <t>Ajustements à l'encours  d'actifs  niveau 1</t>
  </si>
  <si>
    <t>Actifs détenus par l'institution financière mais exclus de l'encours d'ALHQ consolidé</t>
  </si>
  <si>
    <t>Niveau 1</t>
  </si>
  <si>
    <t>Actifs exclus de l'encours d'ALHQ du à des restrictions opérationnelles</t>
  </si>
  <si>
    <t>Dépôts non assurés</t>
  </si>
  <si>
    <t>Dépôts à terme avec une échéance résiduelle &gt;30 jours</t>
  </si>
  <si>
    <t>Total des financements de gros non garantis</t>
  </si>
  <si>
    <t>Montant reçu</t>
  </si>
  <si>
    <t>Montant</t>
  </si>
  <si>
    <t xml:space="preserve">Total des retraits applicables aux financements garantis </t>
  </si>
  <si>
    <t xml:space="preserve">Besoins de liquidité supplémentaires activés par des clauses de baisse de notation (downgrade triggers) incluses dans les opérations de financement, instruments dérivés et autres contrats </t>
  </si>
  <si>
    <t xml:space="preserve">Besoins de liquidité en fonction des sûretés excédentaires non distincts, détenues par l’institution financière et pouvant être appelées contractuellement à tout moment par la contrepartie </t>
  </si>
  <si>
    <t>Besoins de liquidité en fonction des sûretés contractuellement exigées sur des transactions au titre desquelles la contrepartie n’a pas encore demandé la constitution de sûretés</t>
  </si>
  <si>
    <t>Perte de financement sur les obligations sécurisées émises par l'institution financière</t>
  </si>
  <si>
    <t>Refinancement des entrées de trésorerie</t>
  </si>
  <si>
    <t>Sorties de trésorerie excédentaires</t>
  </si>
  <si>
    <t xml:space="preserve">Garanties et lettres de crédit non reliées aux obligations de crédit commercial </t>
  </si>
  <si>
    <t>Produits structurés</t>
  </si>
  <si>
    <t>Fonds gérés</t>
  </si>
  <si>
    <t xml:space="preserve">Autres obligations non contractuelles </t>
  </si>
  <si>
    <t xml:space="preserve">Total des entrées de trésorerie sur les prises en pension et les transactions d'emprunt de titres </t>
  </si>
  <si>
    <t>Entreprises non financières</t>
  </si>
  <si>
    <t>Banques centrales</t>
  </si>
  <si>
    <t>Autres entités</t>
  </si>
  <si>
    <t>Total des autres entrées de trésorerie par type de contrepartie</t>
  </si>
  <si>
    <t>Titres  adossés à des créances immobilières résidentielles (RMBS), cotés AA ou mieux</t>
  </si>
  <si>
    <t xml:space="preserve">Émissions de créances non garanties </t>
  </si>
  <si>
    <t xml:space="preserve">Opérations impliquant des actifs liquides éligibles </t>
  </si>
  <si>
    <t xml:space="preserve">Opérations n'impliquant pas des actifs liquides éligibles </t>
  </si>
  <si>
    <t>Engagements confirmés de liquidité non encore décaissés, au bénéfice d’autres institutions financières</t>
  </si>
  <si>
    <t>Engagements confirmés de crédit non encore décaissés, au bénéfice d’autres institutions financières</t>
  </si>
  <si>
    <t>Engagements confirmés de crédit et de liquidité non encore décaissés, au bénéfice d’autres entités juridiques</t>
  </si>
  <si>
    <t>Total des obligations contractuelles visant à octroyer des financements supérieurs à 50% des hypothèses de refinancements</t>
  </si>
  <si>
    <t>Total des retraits applicables aux exigences supplémentaires</t>
  </si>
  <si>
    <t>Obligation de crédits commerciaux (y compris les garanties et les lettres de crédits)</t>
  </si>
  <si>
    <t>Demandes potentielles de rachat de titres de dettes (y compris les structures connexes)</t>
  </si>
  <si>
    <t>Obligations non contractuelles au titre desquelles les positions courtes  de certains clients sont couvertes par des sûretés reçues d'autres clients</t>
  </si>
  <si>
    <t>Positions courtes de l'institution financière entièrement couvertes par des cessions temporaires de titres assortie d'une sûreté</t>
  </si>
  <si>
    <t>Opérations n'impliquant pas des actifs liquides éligibles</t>
  </si>
  <si>
    <t>Opérations impliquant des actifs liquides éligibles</t>
  </si>
  <si>
    <t>Opérations adossées à d'autres sûretés</t>
  </si>
  <si>
    <t>Prêts sur marges adossés à des sûretés qui ne sont pas de niveau 1 et 2</t>
  </si>
  <si>
    <t>Entrées de trésorerie associées aux produits dérivés</t>
  </si>
  <si>
    <t>Autres entrées de trésorerie contractuelles</t>
  </si>
  <si>
    <t xml:space="preserve">Plafond des entrées de trésorerie </t>
  </si>
  <si>
    <t xml:space="preserve">Total  des entrées de trésorerie avant application du plafond </t>
  </si>
  <si>
    <t>Actifs de niveau 1 prêtés et actifs de niveau 1 empruntés :</t>
  </si>
  <si>
    <t>Actifs de niveau 1 prêtés et autres actifs empruntés :</t>
  </si>
  <si>
    <t>Autres actifs prêtés et actifs de niveau 1 empruntés :</t>
  </si>
  <si>
    <t>Autres actifs prêtés et autres actifs empruntés :</t>
  </si>
  <si>
    <t>Actifs de niveau 1 prêtés et actifs de niveau 1 empruntés</t>
  </si>
  <si>
    <t>Actifs de niveau 1 prêtés et autres actifs empruntés</t>
  </si>
  <si>
    <t>Autres actifs prêtés et actifs de niveau 1 empruntés</t>
  </si>
  <si>
    <t>Autres actifs prêtés et autres actifs empruntés</t>
  </si>
  <si>
    <t>Opérations impliquant des actifs liquides admissibles</t>
  </si>
  <si>
    <t>Opérations n'impliquant pas d’actifs liquides admissibles</t>
  </si>
  <si>
    <t>Opérations impliquant  des actifs liquides admissibles</t>
  </si>
  <si>
    <t>Sorties de trésorerie nettes</t>
  </si>
  <si>
    <t>Total des encours d’actifs liquides de haute qualité</t>
  </si>
  <si>
    <t>Ajout</t>
  </si>
  <si>
    <t>Réduction</t>
  </si>
  <si>
    <t>Sorties de trésorerie pondérées</t>
  </si>
  <si>
    <t>Pondération des entrées de trésorerie</t>
  </si>
  <si>
    <t>Valeur marchande du collatéral reçu</t>
  </si>
  <si>
    <t>Soldes opérationnels</t>
  </si>
  <si>
    <t>Soldes non opérationnels</t>
  </si>
  <si>
    <t>Autres</t>
  </si>
  <si>
    <t>Dépôt fourni par :</t>
  </si>
  <si>
    <t>Entreprise non financière</t>
  </si>
  <si>
    <t>Entité souveraine, banque centrale, organismes publics, BMD</t>
  </si>
  <si>
    <t>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t>
  </si>
  <si>
    <t>Par définition, le solde excédentaire se compose de soldes qui ne sont pas nécessaires pour les activités éligibles. On peut donc supposer que la fraction non volatile du solde du compte doit être réputée excédentaire parce qu’elle n’est pas utilisée.</t>
  </si>
  <si>
    <t>Actifs de niveau 1 - pièces et billets de banque</t>
  </si>
  <si>
    <t>Pièces et billets de banque actuellement détenus par l’institution et qui sont disponibles sur-le-champ pour satisfaire aux obligations. Les dépôts auprès d’autres institutions ou provenant d’autres institutions doivent être déclarés à la section des entrées de trésorerie.</t>
  </si>
  <si>
    <t>Actifs de niveau 1 – réserves de la banque centrale qui peuvent être retirées</t>
  </si>
  <si>
    <t>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t>
  </si>
  <si>
    <t>Actifs de niveau 1 – réserves de la banque centrale qui ne peuvent être retirées</t>
  </si>
  <si>
    <t>Actifs de niveau 1 - Titres assortis d’une pondération de risque de 0 %, émis par des émetteurs souverains</t>
  </si>
  <si>
    <t>Valeur marchande (avant décote) des titres de dette négociables éligibles émis par des émetteurs souverains, affectés d’une pondération de risque de 0 % dans l’approche standard pour le risque de crédit.</t>
  </si>
  <si>
    <t xml:space="preserve">Actifs de niveau 1 - Titres affectés d’une pondération de risque de 0 % garantis par des émetteurs souverains </t>
  </si>
  <si>
    <t>Valeur marchande (avant décote) des titres de dette négociables éligibles, garantis par des émetteurs souverains, affectés d’une pondération de risque de 0 % dans l’approche standard pour le risque de crédit.</t>
  </si>
  <si>
    <t>Actifs de niveau 1 - Titres affectés d’une pondération de risque de 0 %, émis ou garantis par des banques centrales</t>
  </si>
  <si>
    <t>Valeur marchande (avant décote) des titres de dette négociables éligibles, émis ou garantis par des banques centrales, affectés d’une pondération de risque de 0 % dans l’approche standard pour le risque de crédit.</t>
  </si>
  <si>
    <t>Actifs de niveau 1 - Titres affectés d’une pondération de risque de 0 %, émis ou garantis par des organismes publics</t>
  </si>
  <si>
    <t>Valeur marchande (avant décote) des titres de dette négociables éligibles, émis ou garantis par des organismes publics, affectés d’une pondération de risque de 0 % dans l’approche standard pour le risque de crédit.</t>
  </si>
  <si>
    <t>Actifs de niveau 1 - Titres affectés d’une pondération de risque de 0 %, émis ou garantis par la BRI, le FMI, la BCE et la Communauté européenne, ou des BMD</t>
  </si>
  <si>
    <t>Actifs de niveau 1 - Titres émis en monnaie locale lorsque la pondération de risque est autre que 0 %</t>
  </si>
  <si>
    <t>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t>
  </si>
  <si>
    <t>Actifs de niveau 1 - Titres émis en monnaie étrangère lorsque la pondération de risque est autre que 0 %</t>
  </si>
  <si>
    <t>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t>
  </si>
  <si>
    <t>Actifs de niveau 2A - Titres assortis d’une pondération de risque de 20 % émis par un émetteur souverain</t>
  </si>
  <si>
    <t>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</si>
  <si>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 xml:space="preserve">Actifs de niveau 2A - Titres affectés d’une pondération de risque de 20 % garantis par un émetteur souverain </t>
  </si>
  <si>
    <t>Valeur marchande (avant décote) des titres de dette négociables éligibles, garantis par un émetteur souverain, affectés d’une pondération de risque de 20 % dans l’approche standard pour le risque de crédit.</t>
  </si>
  <si>
    <t>Actifs de niveau 2A - Titres affectés d’une pondération de risque de 20 %, émis ou garantis par des banques centrales</t>
  </si>
  <si>
    <t>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t>
  </si>
  <si>
    <t>Actifs de niveau 2A - Titres affectés d’une pondération de risque de 20 %, émis ou garantis par des organismes publics</t>
  </si>
  <si>
    <t>Valeur marchande (avant décote) des titres de dette négociables éligibles, émis ou garantis par des organismes publics, affectés d’une pondération de risque de 20 % dans l’approche standard pour le risque de crédit.</t>
  </si>
  <si>
    <t>Actifs de niveau 2A - Titres affectés d’une pondération de risque de 20 %, émis ou garantis par des BMD</t>
  </si>
  <si>
    <t>Valeur marchande (avant décote) des titres de dette négociables éligibles, émis ou garantis par des banques multilatérales de développement, affectés d’une pondération de risque de 20 % dans l’approche standard pour le risque de crédit.</t>
  </si>
  <si>
    <t>Actifs de niveau 2A - Obligations d’entreprises non financières cotées AA- ou mieux</t>
  </si>
  <si>
    <t>Actifs de niveau 2A - Obligations sécurisées cotées AA- ou mieux</t>
  </si>
  <si>
    <t>Actifs de niveau 2B - Obligations d’entreprises non financières cotées BBB- à A+</t>
  </si>
  <si>
    <t>Actifs de niveau 2B – Actions ordinaires d’entreprises non financières</t>
  </si>
  <si>
    <t>Actifs de niveau 2B - Titres de dette de l’émetteur souverain ou de la banque centrale cotés BBB- à BBB+</t>
  </si>
  <si>
    <t>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t>
  </si>
  <si>
    <t>Actifs de niveau 1 - exclusions imputables à des restrictions imposées à l’entité juridique</t>
  </si>
  <si>
    <t xml:space="preserve">Actifs de niveau 2A - exclusions imputables à des restrictions imposées à l’entité juridique </t>
  </si>
  <si>
    <t xml:space="preserve">Actifs RMBS de niveau 2B - exclusions imputables à des restrictions imposées à l’entité juridique </t>
  </si>
  <si>
    <t xml:space="preserve">Actifs de niveau 2B non RMBS - exclusions imputables à des restrictions imposées à l’entité juridique </t>
  </si>
  <si>
    <t>Actifs de niveau 1 - exclusions en raison de restrictions opérationnelles</t>
  </si>
  <si>
    <t>Actifs de niveau 2A - exclusions en raison de restrictions opérationnelles</t>
  </si>
  <si>
    <t>Actifs de niveau 2B RMBS - exclusions en raison de restrictions opérationnelles</t>
  </si>
  <si>
    <t>Actifs de niveau 2B non RMBS - exclusions en raison de restrictions opérationnelles</t>
  </si>
  <si>
    <t>Total des dépôts de détail entièrement garantis par un dispositif efficace d'assurance-_x001E_dépôts sur des comptes courants au Canada.</t>
  </si>
  <si>
    <t>Total des dépôts de détail entièrement garantis par un dispositif efficace d'assurance-_x001E_dépôts sur des comptes courants dans des pays autres que le Canada, dans la mesure où l’autorité de contrôle décide d’appliquer à ces dépôts un taux de retrait de 3 %.</t>
  </si>
  <si>
    <t>Total des dépôts de détail entièrement garantis par un dispositif efficace d'assurance-dépôts sur des comptes courants dans des pays autres que le Canada, dans la mesure où l’autorité de contrôle décide d’appliquer à ces dépôts un taux de retrait de 5 %.</t>
  </si>
  <si>
    <t>Total des dépôts de détail entièrement garantis par un dispositif efficace d'assurance-dépôts sur des comptes autres que courants - le déposant entretient des relations avec l’institution au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</si>
  <si>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t>
  </si>
  <si>
    <t>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t>
  </si>
  <si>
    <t>Total des dépôts de détail entièrement garantis par un dispositif efficace d’assurance-dépôts sur des comptes autres que courants – le déposant n’entretient pas avec l’institution d’autres relations durables qui rendent un retrait très improbable.</t>
  </si>
  <si>
    <t>Total des dépôts de détail sans échéance ou à échéance d'au plus de 30 jours qui ne sont pas entièrement garantis par un dispositif efficace d'assurance-dépôts.</t>
  </si>
  <si>
    <t>Total des dépôts de détail provenant d’un tiers non affilié (c.-à-d. une entité qui n’appartient pas à la même famille que l’institution ou qui n’est pas une filiale de l’institution).</t>
  </si>
  <si>
    <t>Dépôts provenant d’entités souveraines, de banques centrales, d’organismes publics et de BMD – sur comptes courants, garantis, à un taux de retrait de 5 %</t>
  </si>
  <si>
    <t>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t>
  </si>
  <si>
    <t>Dépôts provenant d’entités souveraines, de banques centrales, d’organismes publics et de BMD – sur comptes courants, non garantis</t>
  </si>
  <si>
    <t>Dépôts provenant d’autres institutions financières et d’autres entités, sur comptes courants, garantis, à un taux de retrait de 5 %</t>
  </si>
  <si>
    <t>Émission de créances non garanties</t>
  </si>
  <si>
    <t>Soldes additionnels devant être maintenus dans les réserves des banques centrales</t>
  </si>
  <si>
    <t>Sorties de trésorerie associées aux dérivés</t>
  </si>
  <si>
    <t>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</si>
  <si>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t>
  </si>
  <si>
    <t>Évolution de la valeur des sûretés données - encaisse et actifs de niveau 1</t>
  </si>
  <si>
    <t>Évolution de la valeur des sûretés données - pour les sûretés autres que niveau 1</t>
  </si>
  <si>
    <t>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t>
  </si>
  <si>
    <t>Sûretés excédentaires non cantonnées pouvant être appelées contractuellement par la contrepartie</t>
  </si>
  <si>
    <t>Montant des sûretés non cantonnées que l’institution a reçues des contreparties, mais qui pourraient être contractuellement rappelées en vertu de documents juridiques parce qu’elles dépassent le montant des sûretés exigées par les contreparties.</t>
  </si>
  <si>
    <t>Sûretés contractuellement exigées au titre desquelles la contrepartie n’a pas encore demandé la constitution de sûretés</t>
  </si>
  <si>
    <t>Montant des sûretés contractuellement exigées mais dont la contrepartie n’a pas encore demandé la constitution.</t>
  </si>
  <si>
    <t>Variation de valorisation des opérations sur dérivés et autres instruments</t>
  </si>
  <si>
    <t>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t>
  </si>
  <si>
    <t>Perte de financements sur titres adossés à des actifs, obligations sécurisées et autres instruments structurés émis par l’institution</t>
  </si>
  <si>
    <t>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t>
  </si>
  <si>
    <t>Perte de financement sur obligations sécurisées émises par l’institution</t>
  </si>
  <si>
    <t xml:space="preserve">Tous les financements sur papier commercial adossé à des actifs, structure, véhicules d’investissement ad hoc et autres activités de financement assimilables venant à échéance ou devant être retournés dans les 30 jours. </t>
  </si>
  <si>
    <t>Perte de financement sur papier commercial adossé à des actifs, structures, véhicules d’investissement ad hoc – options incorporées dans les accords de financement</t>
  </si>
  <si>
    <t>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t>
  </si>
  <si>
    <t>Perte de financement sur papier commercial adossé à des actifs, structures, véhicules d’investissement ad hoc – autres pertes éventuelles</t>
  </si>
  <si>
    <t>Toutes les autres pertes éventuelles liées à tous les financements sur papier commercial adossé à des actifs, structures, véhicules d’investissement ad hoc et autres activités de financement assimilables.</t>
  </si>
  <si>
    <t>Engagements confirmés de crédit pas encore décaissés - au bénéfice d’entreprises non financières</t>
  </si>
  <si>
    <t>Engagements confirmés de liquidité pas encore décaissés - au bénéfice d’entreprises non financières</t>
  </si>
  <si>
    <t>Engagements confirmés de crédit pas encore décaissés - au bénéfice d’entités souveraines, de banques centrales, d’organismes publics et de BMD</t>
  </si>
  <si>
    <t>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t>
  </si>
  <si>
    <t>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t>
  </si>
  <si>
    <t>Engagements confirmés de crédit et de liquidité pas encore décaissés - au bénéfice de banques soumises à une surveillance prudentielle</t>
  </si>
  <si>
    <t>Soldes des engagements confirmés de crédit et de liquidité pas encore décaissés, au bénéfice de banques soumises à une surveillance prudentielle.</t>
  </si>
  <si>
    <t>Engagements confirmés de crédit pas encore décaissés - au bénéfice d’autres IF</t>
  </si>
  <si>
    <t>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t>
  </si>
  <si>
    <t>Engagements confirmés de liquidité pas encore décaissés - au bénéfice d’autres IF</t>
  </si>
  <si>
    <t>Engagements confirmés de crédit et de liquidité pas encore décaissés - au bénéfice d’autres entités juridiques</t>
  </si>
  <si>
    <t>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t>
  </si>
  <si>
    <t>Autres obligations contractuelles visant à octroyer des fonds – à des institutions financières</t>
  </si>
  <si>
    <t>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t>
  </si>
  <si>
    <t>Autres obligations contractuelles visant à octroyer des fonds - à des entreprises non financières</t>
  </si>
  <si>
    <t>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t>
  </si>
  <si>
    <t>Autres obligations contractuelles visant à octroyer des fonds – à d’autres clients</t>
  </si>
  <si>
    <t>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t>
  </si>
  <si>
    <t>Autres obligations de financement conditionnelles - entreprises communes ou participations minoritaires dans des entités</t>
  </si>
  <si>
    <t>Autres obligations de financement conditionnelles - facilités de liquidité et de crédit « sans engagement », révocables sans condition – autres clients</t>
  </si>
  <si>
    <t>Soldes d’engagements confirmés de crédit et de liquidité pas encore décaissés, au bénéfice d’autres clients dans la mesure où l’institution est autorisée à révoquer sans condition la partie non décaissée de ces engagements.</t>
  </si>
  <si>
    <t>Autres obligations de financement conditionnelles –instruments de crédit commercial – obligations connexes</t>
  </si>
  <si>
    <t>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t>
  </si>
  <si>
    <t>Autres obligations de financement conditionnelles - garanties et lettres de crédit sans rapport avec des obligations de crédit commercial</t>
  </si>
  <si>
    <t>Encours des lettres de crédit émises par l’institution et des garanties sans rapport avec des obligations de crédit commercial.</t>
  </si>
  <si>
    <t>Autres obligations de financement conditionnelles – demandes de rachat de titres de dette</t>
  </si>
  <si>
    <t>Les demandes éventuelles de rachat des titres de dette émis par l’institution ou des structures d’émission, véhicules d’investissement sur titres et autres facilités de financement qui lui sont liés.</t>
  </si>
  <si>
    <t>Autres obligations de financement conditionnelles – produits structurés</t>
  </si>
  <si>
    <t>Les produits structurés que la clientèle s’attend à pouvoir négocier facilement, par exemple les titres à taux révisable et les effets à taux variable remboursables sur demande (VRDN).</t>
  </si>
  <si>
    <t>Autres obligations de financement conditionnelles – fonds gérés</t>
  </si>
  <si>
    <t>Les fonds gérés dans un objectif de préservation de la valeur, par exemple fonds de placement monétaires ou autres types d’organismes de placement collectif à capital garanti.</t>
  </si>
  <si>
    <t>Autres obligations de financement conditionnelles – Autres obligations non contractuelles</t>
  </si>
  <si>
    <t>Autres obligations de financement conditionnelles - Encours des titres de dette ayant une échéance résiduelle à &gt; 30 jours</t>
  </si>
  <si>
    <t>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t>
  </si>
  <si>
    <t>Autres obligations de financement conditionnelles - les positions courtes de certains clients sont sécurisées par des sûretés reçues d’autres clients</t>
  </si>
  <si>
    <t>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t>
  </si>
  <si>
    <t>Autres obligations de financement conditionnelles – positions courtes de la banque sécurisées par une cession temporaire de titre assortie d’une sûreté</t>
  </si>
  <si>
    <t>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t>
  </si>
  <si>
    <t xml:space="preserve">Autres sorties contractuelles de trésorerie </t>
  </si>
  <si>
    <t>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t>
  </si>
  <si>
    <t>Montant accordé au titre de prises en pension ou d’opérations d’emprunt de titres à échéance de 30 jours lorsque la sûreté acceptée n’est pas de niveau 1 ou 2 et n’a pas été réutilisée (non mobilisée) pour sécuriser les positions courtes fermes de l’institution.</t>
  </si>
  <si>
    <t>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t>
  </si>
  <si>
    <t>Prêts garantis – sûreté réutilisée – Actifs de niveau 1 – montant accordé</t>
  </si>
  <si>
    <t>Montant accordé au titre de prises en pension ou d’opérations d’emprunt de titres à échéance de 30 jours lorsque la sûreté acceptée est de niveau 1 et a été réutilisée (mobilisée) pour sécuriser les positions courtes fermes de l’institution.</t>
  </si>
  <si>
    <t>Prêts garantis – sûreté réutilisée – Actifs de niveau 1 – valeur marchande de la sûreté acceptée</t>
  </si>
  <si>
    <t>Valeur marchande de la sûreté acceptée au titre de prises en pension ou d’opérations d’emprunt de titres à échéance de 30 jours lorsque la sûreté acceptée est de niveau 1 et a été réutilisée (mobilisée) pour sécuriser les positions courtes fermes de l’institution.</t>
  </si>
  <si>
    <t xml:space="preserve">Prêts garantis – sûreté réutilisée – Actifs de niveau 2A – montant accordé </t>
  </si>
  <si>
    <t>Montant accordé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</si>
  <si>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2A – valeur marchande de la sûreté acceptée</t>
  </si>
  <si>
    <t>Valeur marchande de la sûreté acceptée au titre de prises en pension ou d’opérations d’emprunt de titres à échéance de 30 jours lorsque la sûreté acceptée est de niveau 2A et a été réutilisée (mobilisée) pour sécuriser les positions courtes fermes de l’institution.</t>
  </si>
  <si>
    <t>Prêts garantis – sûreté réutilisée – Actifs de niveau 2B RMBS – montant accordé</t>
  </si>
  <si>
    <t>Montant accordé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</si>
  <si>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RMBS – valeur marchande de la sûreté acceptée</t>
  </si>
  <si>
    <t>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t>
  </si>
  <si>
    <t>Prêts garantis – sûreté réutilisée – Actifs de niveau 2B non RMBS – montant accordé</t>
  </si>
  <si>
    <t>Montant accordé au titre de prises en pension ou d’opérations d’emprunt de titres à échéance de 30 jours lorsque la sûreté acceptée est de niveau 2B non RMBS et a été réutilisée (mobilisée) pour sécuriser les positions courtes fermes de l’institution.</t>
  </si>
  <si>
    <t>Prêts garantis – sûreté réutilisée – Actifs de niveau 2B non RMBS – valeur marchande de la sûreté acceptée</t>
  </si>
  <si>
    <t>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t>
  </si>
  <si>
    <t>Montant accordé au titre de prises en pension ou d’opérations d’emprunt de titres à échéance de 30 jours lorsque la sûreté acceptée n’est pas de niveau 1 ou 2 et a été réutilisée (mobilisée) pour sécuriser les positions courtes fermes de l’institution.</t>
  </si>
  <si>
    <t>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t>
  </si>
  <si>
    <t>Entrées de trésorerie contractuelles – entreprises non financières</t>
  </si>
  <si>
    <t>Entrées de trésorerie contractuelles – banques centrales</t>
  </si>
  <si>
    <t>Entrées de trésorerie contractuelles – IF – autres dépôts opérationnels</t>
  </si>
  <si>
    <t>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t>
  </si>
  <si>
    <t>Entrées de trésorerie contractuelles – autres entités</t>
  </si>
  <si>
    <t>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t>
  </si>
  <si>
    <t>Swaps de sûretés – actifs empruntés réutilisés – actifs de niveau 1 prêtés et actifs de niveau 1 empruntés (toutes les opérations) – valeur marchande de la sûreté prêtée</t>
  </si>
  <si>
    <t>Valeur marchande de la sûreté prêtée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</si>
  <si>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1 empruntés (toutes les opérations) – valeur marchande de la sûreté empruntée</t>
  </si>
  <si>
    <t>Valeur marchande de la sûreté empruntée dans toutes les opérations où des actifs de niveau 1 sont prêtés et des actifs de niveau 1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</si>
  <si>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prêtée</t>
  </si>
  <si>
    <t>Valeur marchande de la sûreté prêtée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</si>
  <si>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2A empruntés (toutes les opérations) – valeur marchande de la sûreté empruntée</t>
  </si>
  <si>
    <t>Valeur marchande de la sûreté empruntée dans toutes les opérations où des actifs de niveau 1 sont prêtés et des actifs de niveau 2A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</si>
  <si>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prêtée</t>
  </si>
  <si>
    <t>Valeur marchande de la sûreté prêtée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</si>
  <si>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RMBS empruntés (toutes les opérations) – valeur marchande de la sûreté empruntée</t>
  </si>
  <si>
    <t>Valeur marchande de la sûreté empruntée dans toutes les opérations où des actifs de niveau 1 sont prêtés et des actifs de niveau 2B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</si>
  <si>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prêtée</t>
  </si>
  <si>
    <t>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</si>
  <si>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1 prêtés et actifs de niveau 2B non RMBS empruntés (toutes les opérations) – valeur marchande de la sûreté empruntée</t>
  </si>
  <si>
    <t>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</si>
  <si>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prêtée</t>
  </si>
  <si>
    <t>Valeur marchande de la sûreté prêtée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</si>
  <si>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1 empruntés (toutes les opérations) – valeur marchande de la sûreté empruntée</t>
  </si>
  <si>
    <t>Valeur marchande de la sûreté empruntée dans toutes les opérations où des actifs de niveau 2A sont prêtés et des actifs de niveau 1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</si>
  <si>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prêtée</t>
  </si>
  <si>
    <t>Valeur marchande de la sûreté prêtée dans toutes les opérations où des actifs de niveau 2A sont prêtés et des actifs de niveau 2A sont empruntés, lorsque la sûreté empruntée est réutilisée (mobilisée) pour sécuriser les positions courtes fermes de l’institution.</t>
  </si>
  <si>
    <t>Swaps de sûretés – actifs empruntés réutilisés – actifs de niveau 2A prêtés et actifs de niveau 2A empruntés (toutes les opérations) – valeur marchande de la sûreté empruntée</t>
  </si>
  <si>
    <t>Valeur marchande de la sûreté empruntée dans toutes les opérations où des actifs de niveau 2A sont prêtés et desactifs de niveau 2A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</si>
  <si>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prêtée</t>
  </si>
  <si>
    <t>Valeur marchande de la sûreté prêtée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</si>
  <si>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RMBS empruntés (toutes les opérations) – valeur marchande de la sûreté empruntée</t>
  </si>
  <si>
    <t>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</si>
  <si>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prêtée</t>
  </si>
  <si>
    <t>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</si>
  <si>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2A prêtés et actifs de niveau 2B non RMBS empruntés (toutes les opérations) – valeur marchande de la sûreté empruntée</t>
  </si>
  <si>
    <t>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</si>
  <si>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prêtée</t>
  </si>
  <si>
    <t>Valeur marchande de la sûreté prêtée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</si>
  <si>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1 empruntés (toutes les opérations) – valeur marchande de la sûreté empruntée</t>
  </si>
  <si>
    <t>Valeur marchande de la sûreté empruntée dans toutes les opérations où des actifs de niveau 2B RMBS sont prêtés et des actifs de niveau 1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</si>
  <si>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prêtée</t>
  </si>
  <si>
    <t>Valeur marchande de la sûreté prêtée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</si>
  <si>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2A empruntés (toutes les opérations) – valeur marchande de la sûreté empruntée</t>
  </si>
  <si>
    <t>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</si>
  <si>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prêtée</t>
  </si>
  <si>
    <t>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</si>
  <si>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RMBS empruntés (toutes les opérations) – valeur marchande de la sûreté empruntée</t>
  </si>
  <si>
    <t>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</si>
  <si>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prêtée</t>
  </si>
  <si>
    <t>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</si>
  <si>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RMBS prêtés et actifs de niveau 2B non RMBS empruntés (toutes les opérations) – valeur marchande de la sûreté empruntée</t>
  </si>
  <si>
    <t>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</si>
  <si>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1 empruntés (toutes les opérations) – valeur marchande de la sûreté prêtée</t>
  </si>
  <si>
    <t>Swaps de sûretés – actifs empruntés réutilisés – actifs de niveau 2B non RMBS prêtés et actifs de niveau 1 empruntés (toutes les opérations) – valeur marchande de la sûreté empruntée</t>
  </si>
  <si>
    <t>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</si>
  <si>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prêtée</t>
  </si>
  <si>
    <t>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</si>
  <si>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2A empruntés (toutes les opérations) – valeur marchande de la sûreté empruntée</t>
  </si>
  <si>
    <t>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</si>
  <si>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prêtée</t>
  </si>
  <si>
    <t>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</si>
  <si>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RMBS empruntés (toutes les opérations) – valeur marchande de la sûreté empruntée</t>
  </si>
  <si>
    <t>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</si>
  <si>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prêtée</t>
  </si>
  <si>
    <t>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t>
  </si>
  <si>
    <t>Swaps de sûretés – actifs empruntés réutilisés – actifs de niveau 2B non RMBS prêtés et actifs de niveau 2B non RMBS empruntés (toutes les opérations) – valeur marchande de la sûreté empruntée</t>
  </si>
  <si>
    <t>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t>
  </si>
  <si>
    <t>Identificateur de classification LCR</t>
  </si>
  <si>
    <t>50(a)</t>
  </si>
  <si>
    <t>50(b)</t>
  </si>
  <si>
    <t>Note afférent au paragraphe 50(b)</t>
  </si>
  <si>
    <t>50(c)</t>
  </si>
  <si>
    <t>50(d)</t>
  </si>
  <si>
    <t>50(e)</t>
  </si>
  <si>
    <t>52(a)</t>
  </si>
  <si>
    <t>52(b)</t>
  </si>
  <si>
    <t>54(a)</t>
  </si>
  <si>
    <t>54(b)</t>
  </si>
  <si>
    <t>54(c)</t>
  </si>
  <si>
    <t>36-37; 171-172</t>
  </si>
  <si>
    <t>31-34, 38-40</t>
  </si>
  <si>
    <t>93-103</t>
  </si>
  <si>
    <t>Note de bas de page 50(b)</t>
  </si>
  <si>
    <t>114-115</t>
  </si>
  <si>
    <t>116-117</t>
  </si>
  <si>
    <t>131(a)</t>
  </si>
  <si>
    <t>131(b)</t>
  </si>
  <si>
    <t>131(c)</t>
  </si>
  <si>
    <t>131(d)</t>
  </si>
  <si>
    <t>131(e)</t>
  </si>
  <si>
    <t>131(f)</t>
  </si>
  <si>
    <t>131(g)</t>
  </si>
  <si>
    <t>138-139</t>
  </si>
  <si>
    <t>141, 147</t>
  </si>
  <si>
    <t>145-146</t>
  </si>
  <si>
    <t>158, 159</t>
  </si>
  <si>
    <t>48-48C, 113, 146</t>
  </si>
  <si>
    <t>Titres de dette de l’émetteur souverain ou de la banque centrale cotés BBB- à BBB+</t>
  </si>
  <si>
    <t>Montant Pondéré</t>
  </si>
  <si>
    <t xml:space="preserve">La valeur marchande (avant décote) des actifs de niveau 2A détenus par l’institution, qui ne sont pas inclus dans l’encours des ALHQ en raison de restrictions opérationnelles imposées aux ALHQ. </t>
  </si>
  <si>
    <t>La valeur marchande (avant décote) des actifs de niveau 2B RMBS détenus par l’institution, qui ne sont pas inclus dans l’encours des ALHQ en raison de restrictions opérationnelles imposées aux ALHQ.</t>
  </si>
  <si>
    <t>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t>
  </si>
  <si>
    <t>Valeur marchande (avant décote) de l’excédent des actifs de niveau 1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</si>
  <si>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2A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</si>
  <si>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t>
  </si>
  <si>
    <t>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t>
  </si>
  <si>
    <t>Valeur marchande (avant décote) des actifs de niveau 1 détenus par l’institution, qui ne sont pas inclus dans l’encours des ALHQ en raison de restrictions opérationnelles imposées aux ALHQ.</t>
  </si>
  <si>
    <t>La valeur marchande (avant décote) des actifs de niveau 2B non RMBS détenus par l’institution, qui ne sont pas inclus dans l’encours des ALHQ en raison de restrictions opérationnelles imposées aux ALHQ.</t>
  </si>
  <si>
    <t>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</si>
  <si>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</si>
  <si>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</si>
  <si>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</si>
  <si>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</si>
  <si>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</si>
  <si>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</si>
  <si>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</si>
  <si>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</si>
  <si>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</si>
  <si>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</si>
  <si>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</si>
  <si>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t>
  </si>
  <si>
    <t>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</si>
  <si>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</si>
  <si>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avec la banque centrale du pays de l’institution – actifs non ALHQ (toutes les opérations) – montant reçu</t>
  </si>
  <si>
    <t>Montant reçu de tous les financements garantis ou prises en pension conclus avec la banque centrale du pays de l’institution, qui viennent à échéance dans les 30 jours et qui sont adossés à des actifs non ALHQ.</t>
  </si>
  <si>
    <t>Financements garantis, avec la banque centrale du pays de l’institution – actifs non ALHQ (toutes les opérations) – valeur marchande de la sûreté donnée</t>
  </si>
  <si>
    <t>Valeur marchande de la sûreté donnée au titre de tous les financements garantis ou prises en pension conclus avec la banque centrale du pays de l’institution, qui viennent à échéance dans les 30 jours et qui sont adossées d’actifs non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</si>
  <si>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</si>
  <si>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</si>
  <si>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</si>
  <si>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</si>
  <si>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</si>
  <si>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t>
  </si>
  <si>
    <t>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</si>
  <si>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t>
  </si>
  <si>
    <t>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</si>
  <si>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t>
  </si>
  <si>
    <t>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</si>
  <si>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</si>
  <si>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</si>
  <si>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</si>
  <si>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</si>
  <si>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</si>
  <si>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</si>
  <si>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t>
  </si>
  <si>
    <t>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</si>
  <si>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t>
  </si>
  <si>
    <t>Financements garantis,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</si>
  <si>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t>
  </si>
  <si>
    <t>Financements garantis,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</si>
  <si>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</si>
  <si>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montant reçu</t>
  </si>
  <si>
    <t>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</si>
  <si>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Financements garantis, non conclus avec avec une entité souveraine, une BMD ou un organisme public du pays de l’institution, assujettis à une pondération de risque de 20 % – actifs non ALHQ (toutes opérations) – valeur marchande de la sûreté donnée</t>
  </si>
  <si>
    <t>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t>
  </si>
  <si>
    <t>Remplacement de certaines sûretés par des actifs qui ne sont pas des ALHQ</t>
  </si>
  <si>
    <t>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t>
  </si>
  <si>
    <t>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</si>
  <si>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</si>
  <si>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</si>
  <si>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</si>
  <si>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</si>
  <si>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</si>
  <si>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</si>
  <si>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t>
  </si>
  <si>
    <t>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</si>
  <si>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</si>
  <si>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</si>
  <si>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</si>
  <si>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</si>
  <si>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t>
  </si>
  <si>
    <t>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</si>
  <si>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t>
  </si>
  <si>
    <t>Prêts garantis – sûreté non réutilisée - prêts sur marge adossés à des sûretés non ALHQ - montant accordé</t>
  </si>
  <si>
    <t>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</si>
  <si>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prêts sur marge adossés à des sûretés non ALHQ – valeur marchande de la sûreté acceptée</t>
  </si>
  <si>
    <t>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t>
  </si>
  <si>
    <t>Prêts garantis – sûreté non réutilisée – autres sûretés non ALHQ – montant accordé</t>
  </si>
  <si>
    <t>Prêts garantis – sûreté non réutilisée – autres sûretés non ALHQ - valeur marchande de la sûreté acceptée</t>
  </si>
  <si>
    <t>Prêts garantis – sûreté réutilisée – prêts sur marge à des sûretés non ALHQ – montant accordé</t>
  </si>
  <si>
    <t>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</si>
  <si>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 prêts sur marge à des sûretés non ALHQ – valeur marchande de la sûreté acceptée</t>
  </si>
  <si>
    <t>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t>
  </si>
  <si>
    <t>Prêts garantis – sûreté réutilisée –autres sûretés non ALHQ – montant accordé</t>
  </si>
  <si>
    <t>Prêts garantis – sûreté réutilisée –autres sûretés non ALHQ – valeur marchande de la sûreté acceptée</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</si>
  <si>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</si>
  <si>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</si>
  <si>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</si>
  <si>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</si>
  <si>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</si>
  <si>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</si>
  <si>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</si>
  <si>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</si>
  <si>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</si>
  <si>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</si>
  <si>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</si>
  <si>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</si>
  <si>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</si>
  <si>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</si>
  <si>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</si>
  <si>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</si>
  <si>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</si>
  <si>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</si>
  <si>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</si>
  <si>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</si>
  <si>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</si>
  <si>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</si>
  <si>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</si>
  <si>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</si>
  <si>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</si>
  <si>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</si>
  <si>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</si>
  <si>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</si>
  <si>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</si>
  <si>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</si>
  <si>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</si>
  <si>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</si>
  <si>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</si>
  <si>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</si>
  <si>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</si>
  <si>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</si>
  <si>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</si>
  <si>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</si>
  <si>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</si>
  <si>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</si>
  <si>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</si>
  <si>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</si>
  <si>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</si>
  <si>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</si>
  <si>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</si>
  <si>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</si>
  <si>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</si>
  <si>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</si>
  <si>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</si>
  <si>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</si>
  <si>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</si>
  <si>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</si>
  <si>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</si>
  <si>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</si>
  <si>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</si>
  <si>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</si>
  <si>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</si>
  <si>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</si>
  <si>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</si>
  <si>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</si>
  <si>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</si>
  <si>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</si>
  <si>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</si>
  <si>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</si>
  <si>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</si>
  <si>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</si>
  <si>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</si>
  <si>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t>
  </si>
  <si>
    <t>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</si>
  <si>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</si>
  <si>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</si>
  <si>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</si>
  <si>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</si>
  <si>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</si>
  <si>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</si>
  <si>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</si>
  <si>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</si>
  <si>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</si>
  <si>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</si>
  <si>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</si>
  <si>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</si>
  <si>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</si>
  <si>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</si>
  <si>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</si>
  <si>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</si>
  <si>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</si>
  <si>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</si>
  <si>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</si>
  <si>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</si>
  <si>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</si>
  <si>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</si>
  <si>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</si>
  <si>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t>
  </si>
  <si>
    <t>Swaps de sûretés – actifs empruntés non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</si>
  <si>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</si>
  <si>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non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</si>
  <si>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n’est pas réutilisée (non mobilisée) pour sécuriser les positions courtes fermes de l’institution.</t>
  </si>
  <si>
    <t>Swaps de sûretés – actifs empruntés réutilisés – actifs de niveau 1 prêtés et actifs non ALHQ empruntés (toutes les opérations) – valeur marchande de la sûreté prêtée</t>
  </si>
  <si>
    <t>Valeur marchande de la sûreté prêtée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</si>
  <si>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1 prêtés et actifs non ALHQ empruntés (toutes les opérations) – valeur marchande de la sûreté empruntée</t>
  </si>
  <si>
    <t>Valeur marchande de la sûreté empruntée dans toutes les opérations où des actifs de niveau 1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</si>
  <si>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prêtée</t>
  </si>
  <si>
    <t>Valeur marchande de la sûreté prêtée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</si>
  <si>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2A prêtés et actifs non ALHQ empruntés (toutes les opérations) – valeur marchande de la sûreté empruntée</t>
  </si>
  <si>
    <t>Valeur marchande de la sûreté empruntée dans toutes les opérations où des actifs de niveau 2A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</si>
  <si>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prêtée</t>
  </si>
  <si>
    <t>Valeur marchande de la sûreté prêtée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</si>
  <si>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RMBS prêtés et actifs non ALHQ empruntés (toutes les opérations) – valeur marchande de la sûreté empruntée</t>
  </si>
  <si>
    <t>Valeur marchande de la sûreté empruntée dans toutes les opérations où des actifs de niveau 2B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</si>
  <si>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prêtée</t>
  </si>
  <si>
    <t>Valeur marchande de la sûreté prêtée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</si>
  <si>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de niveau 2B non RMBS prêtés et actifs non ALHQ empruntés (toutes les opérations) – valeur marchande de la sûreté empruntée</t>
  </si>
  <si>
    <t>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</si>
  <si>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prêtée</t>
  </si>
  <si>
    <t>Valeur marchande de la sûreté prêtée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</si>
  <si>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1 empruntés (toutes les opérations) – valeur marchande de la sûreté empruntée</t>
  </si>
  <si>
    <t>Valeur marchande de la sûreté empruntée dans toutes les opérations où des actifs non ALHQ sont prêtés et des actifs de niveau 1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</si>
  <si>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prêtée</t>
  </si>
  <si>
    <t>Valeur marchande de la sûreté prêtée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</si>
  <si>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2A empruntés (toutes les opérations) – valeur marchande de la sûreté empruntée</t>
  </si>
  <si>
    <t>Valeur marchande de la sûreté empruntée dans toutes les opérations où des actifs non ALHQ sont prêtés et des actifs de niveau 2A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</si>
  <si>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prêtée</t>
  </si>
  <si>
    <t>Valeur marchande de la sûreté prêtée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</si>
  <si>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RMBS empruntés (toutes les opérations) – valeur marchande de la sûreté empruntée</t>
  </si>
  <si>
    <t>Valeur marchande de la sûreté empruntée dans toutes les opérations où des actifs non ALHQ sont prêtés et des actifs de niveau 2B RMBS sont empruntés, lorsque la sûreté empruntée est réutilisée (mobilisée) pour sécuriser les positions courtes fermes de l’institution.</t>
  </si>
  <si>
    <t>Swaps de sûretés – actifs empruntés réutilisés – actifs non ALHQ prêtés et actifs de niveau 2B non RMBS empruntés (toutes les opérations) – valeur marchande de la sûreté prêtée</t>
  </si>
  <si>
    <t>Swaps de sûretés – actifs empruntés réutilisés – actifs non ALHQ prêtés et actifs de niveau 2B non RMBS empruntés (toutes les opérations) – valeur marchande de la sûreté empruntée</t>
  </si>
  <si>
    <t>Swaps de sûretés – actifs empruntés réutilisés – actifs non ALHQ prêtés et actifs non ALHQ empruntés (toutes les opérations) – valeur marchande de la sûreté prêtée</t>
  </si>
  <si>
    <t>Valeur marchande de la sûreté prêtée dans toutes les opérations où des actifs non ALHQ sont prêtés et des actifs non ALHQ sont empruntés, lorsque la sûreté empruntée est réutilisée (mobilisée) pour sécuriser les positions courtes fermes de l’institution.</t>
  </si>
  <si>
    <t>Swaps de sûretés – actifs empruntés réutilisés – actifs non ALHQ prêtés et actifs non ALHQ empruntés (toutes les opérations) – valeur marchande de la sûreté empruntée</t>
  </si>
  <si>
    <t>Valeur marchande de la sûreté empruntée dans toutes les opérations où des actifs non ALHQ sont prêtés et des actifs non ALHQ sont empruntés, lorsque la sûreté empruntée est réutilisée (mobilisée) pour sécuriser les positions courtes fermes de l’institution.</t>
  </si>
  <si>
    <t>Banques, autres institutions financières et autres entités juridiques</t>
  </si>
  <si>
    <t>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t>
  </si>
  <si>
    <t>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t>
  </si>
  <si>
    <t>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t>
  </si>
  <si>
    <t>Comme l’indique le paragraphe 96 du chapitre 2, si les institutions financières ne sont pas en mesure de calculer le solde excédentaire, tous les dépôts seront présumés excédentaires, donc non opérationnels.</t>
  </si>
  <si>
    <t>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t>
  </si>
  <si>
    <t>Total des retraits sur les dépôts de détail</t>
  </si>
  <si>
    <t>31-34; 38-40</t>
  </si>
  <si>
    <t>79-89</t>
  </si>
  <si>
    <t>82;89</t>
  </si>
  <si>
    <t>Clauses de décote incluses dans les dérivés et autres opérations de financement</t>
  </si>
  <si>
    <t>Total des dépôts de détail libellés en devises étrangères (c.-à-d. les dépôts libellés dans une monnaie autre que celle de l’administration où l’institution exerce ses activités).</t>
  </si>
  <si>
    <t>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t>
  </si>
  <si>
    <t>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t>
  </si>
  <si>
    <t>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</si>
  <si>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t>
  </si>
  <si>
    <t>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t>
  </si>
  <si>
    <t>Devise :</t>
  </si>
  <si>
    <t>LCR :</t>
  </si>
  <si>
    <t xml:space="preserve">Institution financière :     </t>
  </si>
  <si>
    <t>Onglet bleu : Divulgation-LCR (formulaire)</t>
  </si>
  <si>
    <t>Catégories de LCR dont il est question dans le guide de production du relevé, en lien avec les dispositions de la Ligne directrice.</t>
  </si>
  <si>
    <t xml:space="preserve">Onglet orange : Dépôts opérationnels 
(sur comptes courants) </t>
  </si>
  <si>
    <t>Complément d'informations quant à la différence entre le solde de dépôts sur comptes courants et le solde de dépôts sur comptes autres que courants.</t>
  </si>
  <si>
    <t>1. Structure du document</t>
  </si>
  <si>
    <t>2. Légende</t>
  </si>
  <si>
    <t>Légende</t>
  </si>
  <si>
    <t>Formule</t>
  </si>
  <si>
    <t>Saisie</t>
  </si>
  <si>
    <t>Report</t>
  </si>
  <si>
    <t>Section 1 - Encours d'actifs liquides de haute qualité (ALHQ)</t>
  </si>
  <si>
    <t>1.1. Actifs de niveau 1</t>
  </si>
  <si>
    <t>Portion des réserves à la banque centrale ne pouvant pas être retirée en période de tension</t>
  </si>
  <si>
    <t>Émis par des émetteurs souverrains</t>
  </si>
  <si>
    <t>Total des réserves détenues à la banque centrale :</t>
  </si>
  <si>
    <t>Garantis par des émetteurs souverrains</t>
  </si>
  <si>
    <t>Émis ou garantis par des  organismes publics (OP)</t>
  </si>
  <si>
    <t>Des titres de dette émis en devise locale par l’émetteur souverain ou la banque centrale dans le pays où est pris le risque de liquidité ou dans le pays d’origine de l'institution financière</t>
  </si>
  <si>
    <t>Total de l'encours d'actifs de niveau 1 :</t>
  </si>
  <si>
    <t>Émis ou garantis par des banques centrales</t>
  </si>
  <si>
    <t>Émis ou garantis par des organismes publics</t>
  </si>
  <si>
    <t>Émis ou garantis par des BMD</t>
  </si>
  <si>
    <t>Les obligations d'entreprises non financières cotées AA- ou mieux</t>
  </si>
  <si>
    <t>Les obligations sécurisées non émises par l'institution financière elle-même de notation AA- ou mieux</t>
  </si>
  <si>
    <t>Les actions ordinaires d'entreprises non financières</t>
  </si>
  <si>
    <t>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t>
  </si>
  <si>
    <t>Émis ou garantis par la BRI, FMI,  Banque centrale européenne et la commission européenne, ou BMD</t>
  </si>
  <si>
    <t>Section 2 - Total des sorties de trésorerie nettes</t>
  </si>
  <si>
    <t>2.1. Sorties de trésorerie</t>
  </si>
  <si>
    <t>Total des dépôts de détail</t>
  </si>
  <si>
    <t>Éligible à un taux de retrait de 3% :</t>
  </si>
  <si>
    <t>Au Canada</t>
  </si>
  <si>
    <t>À l'étranger</t>
  </si>
  <si>
    <t>Éligible à un taux de retrait de 5%</t>
  </si>
  <si>
    <t xml:space="preserve">Éligible à un taux de retrait de 5% </t>
  </si>
  <si>
    <t>Non assurés</t>
  </si>
  <si>
    <t>Assurés, avec un taux de retrait de 3%</t>
  </si>
  <si>
    <t>Assurés, avec un taux de retrait de 5%</t>
  </si>
  <si>
    <t>Provenant d'entreprises non financières :</t>
  </si>
  <si>
    <t>Provenant d'émetteurs souverains, des  banques centrales, des OP et  des BMD :</t>
  </si>
  <si>
    <t>Provenant de banques :</t>
  </si>
  <si>
    <t>Provenant d'autres institutions financières et d'autres entités légales :</t>
  </si>
  <si>
    <t>Si le montant total est entièrement couvert par un système efficace d'assurance-dépôts</t>
  </si>
  <si>
    <t>Si le montant total n'est pas  entièrement couvert par un système efficace d'assurance-dépôts</t>
  </si>
  <si>
    <t>Provenant d'autres banques :</t>
  </si>
  <si>
    <t>Provenant d'autres institutions financières et d'autres entités légales</t>
  </si>
  <si>
    <t>Adossés à d'autres actifs :</t>
  </si>
  <si>
    <t xml:space="preserve">Perte de financements sur papier commercial adossé à des actifs, structures ou véhicules d'investissement ad hoc et autres facilités de financements : </t>
  </si>
  <si>
    <t>Avec des options incorporées dans les accords de financements</t>
  </si>
  <si>
    <t>Autres pertes potentielles pour ces financements</t>
  </si>
  <si>
    <t xml:space="preserve">Entreprises non-financières </t>
  </si>
  <si>
    <t>Entités souveraines, banques centrales, OP et BMD</t>
  </si>
  <si>
    <t>Engagements confirmés de crédit non encore décaissés aux bénéfice de :</t>
  </si>
  <si>
    <t>Engagements confirmés de liquidités non encore décaissés aux bénéfices de :</t>
  </si>
  <si>
    <t>Contreparties ne sont pas des émetteurs souverains, BMD or OP domestiques affectés d'une pondération de 20% :</t>
  </si>
  <si>
    <t>Autres clients</t>
  </si>
  <si>
    <t>Institutions financières</t>
  </si>
  <si>
    <t>Facilités de liquidité et de crédit « sans engagement », révocables sans condition donné à d'autres clients</t>
  </si>
  <si>
    <t xml:space="preserve">Total des retraits applicables aux financements de gros non garantis </t>
  </si>
  <si>
    <t>Total des retraits applicables aux autres obligations de financements contingents</t>
  </si>
  <si>
    <t xml:space="preserve">2.1. Retrait sur les dépôts de détail </t>
  </si>
  <si>
    <t xml:space="preserve">2.2. Taux de retraits applicables aux 
financements de gros non garantis </t>
  </si>
  <si>
    <t>2.3. Retraits applicables aux 
financements garantis</t>
  </si>
  <si>
    <t>2.4. Exigences supplémentaires</t>
  </si>
  <si>
    <t>2.6.  Autres engagements contractuels de financements :</t>
  </si>
  <si>
    <t>3.1. Prêts garantis y compris les prises en pension et les emprunts de titres</t>
  </si>
  <si>
    <t>Autres sorties contractuelles de trésorerie (y compris celles liées à des emprunts de sûretés non garantis et des positions courtes non couvertes)</t>
  </si>
  <si>
    <t xml:space="preserve">3.2. Autres entrées de trésorerie 
par type de contrepartie </t>
  </si>
  <si>
    <t>Institutions financière :</t>
  </si>
  <si>
    <t>3.3. Autres entrées de trésorerie</t>
  </si>
  <si>
    <t>3.4. Total des entrées de trésorerie</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</si>
  <si>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t>
  </si>
  <si>
    <t>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t>
  </si>
  <si>
    <t>Dépôts fournis en devises étrangères</t>
  </si>
  <si>
    <t>Dépôts à terme à échéance résiduelle de &gt; 30 jours</t>
  </si>
  <si>
    <t>Total des dépôts libellé en devises étrangères(c.-à-d., les dépôts dans une monnaie autre que celle de l’administration où l’institution exerce ses activités).</t>
  </si>
  <si>
    <t>Total des dépôts dont l’échéance résiduelle ou le préavis de retrait dépasse 30 jours, si le déposant n’est pas légalement autorisé à les retirer dans les 30 jours, ou si un retrait anticipé engendre une pénalité sensiblement supérieure à la perte d’intérêt.</t>
  </si>
  <si>
    <t xml:space="preserve">Total de tous les billets, obligations et autres titres de dette (à l’exception des obligations vendues exclusivement sur le marché de détail et sauf les sorties de trésorerie sur obligations sécurisées). </t>
  </si>
  <si>
    <t>Engagements confirmés de crédit et de liquidité pas encore décaissés, accordés à la clientèle de particuliers</t>
  </si>
  <si>
    <t>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t>
  </si>
  <si>
    <t>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t>
  </si>
  <si>
    <t>Autres obligations de financement conditionnelles - facilités de liquidité et de crédit « sans engagement », révocables sans condition - fournies aux clients de détail</t>
  </si>
  <si>
    <t>Soldes des engagements confirmés de crédit et de liquidité pas encore décaissés, pris par l’institution auprès de personnes physiques</t>
  </si>
  <si>
    <t>Montant total des obligations contractuelles d’accorder des financements à des petites entreprises au cours des 30 jours civils suivants (non déduits pour tenir compte du report sur les entrées de trésorerie déclarées à la ligne 22202 - Entrées de trésorerie contractuelles).</t>
  </si>
  <si>
    <t>Soldes d’engagements confirmés de crédit et de liquidité pas encore décaissés, au bénéfice de la clientèle de particuliers, dans la mesure où l’institution est autorisée à révoquer sans condition la partie non décaissée de ces engagements.</t>
  </si>
  <si>
    <t>Cellule 
vide</t>
  </si>
  <si>
    <t>Pour les émetteurs souverrains non pondéré à 0% :</t>
  </si>
  <si>
    <t>Titres affectés d'une pondération de risque de 0% :</t>
  </si>
  <si>
    <t>Montant ajusté de  l'encours d'actifs de niveau 1</t>
  </si>
  <si>
    <t>2.5. Autres obligations contractuelles visant à octroyer du financement aux :</t>
  </si>
  <si>
    <t>Ajustement</t>
  </si>
  <si>
    <t>Section 5 - LCR</t>
  </si>
  <si>
    <t>1. Dépôts opérationnels</t>
  </si>
  <si>
    <t>2. Soldes opérationnels</t>
  </si>
  <si>
    <t>3. Soldes non opérationnels</t>
  </si>
  <si>
    <t>4. Méthode possible d’évaluation du solde excédentaire</t>
  </si>
  <si>
    <t>Montants à verser dans les réserves des banques centrales dans les 30 jours.</t>
  </si>
  <si>
    <t>Soldes d’obligatons sécurisées, émises par l’institution et qui viennent à échéance dans 30 jours ou moins.</t>
  </si>
  <si>
    <t>Autres obligations contractuelles visant à octroyer des fonds à des institutions financières, non saisies ailleurs.</t>
  </si>
  <si>
    <t xml:space="preserve">Onglet jaune : Règle de validation - LCR </t>
  </si>
  <si>
    <t>Provenant d'émetteurs souverains, des  banques centrales, des OP et des BMD :</t>
  </si>
  <si>
    <t>Autres entrées de trésorerie :</t>
  </si>
  <si>
    <t>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t>
  </si>
  <si>
    <t>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t>
  </si>
  <si>
    <t>Toutes les autres obligations non contractuelles.</t>
  </si>
  <si>
    <t>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t>
  </si>
  <si>
    <t>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t>
  </si>
  <si>
    <t xml:space="preserve">Méthode de calcul de chaque point de données. </t>
  </si>
  <si>
    <t>Cellule de saisie :</t>
  </si>
  <si>
    <t>Cellule contenant une formule :</t>
  </si>
  <si>
    <t>PRÉSENTATION</t>
  </si>
  <si>
    <t>Montant accordé</t>
  </si>
  <si>
    <t>Clientèle de détail (petites entreprises)</t>
  </si>
  <si>
    <t>Lorsque les soldes opérationnels et non opérationnels sont établis, des facteurs de retrait sont attribués en  fonction des profils d’assurance et de contrepartie présentés au tableau suivant :</t>
  </si>
  <si>
    <t>Paragraphe de référence de la Ligne Directrice (LD)</t>
  </si>
  <si>
    <t>Sortie de trésoreries associées aux dérivés</t>
  </si>
  <si>
    <t>Si le montant total n'est pas entièrement couvert par un système efficace d'assurance-dépôts</t>
  </si>
  <si>
    <t>Contreparties ne sont pas des émetteurs souverains domestiques, BMD ou OP domestiques pondérés à 20%</t>
  </si>
  <si>
    <t>Valeur marchande (avant décote) des obligations éligibles d’entreprises non financières (y compris le papier commercial), cotées AA- ou mieux.</t>
  </si>
  <si>
    <t>Valeur marchande (avant décote) des obligations éligibles sécurisées, émises par un tier, cotées AA- ou mieux.</t>
  </si>
  <si>
    <t>Valeur marchande (avant décote) des RMBS éligibles, cotées AA ou mieux.</t>
  </si>
  <si>
    <t>Valeur marchande (avant décote) des titres de dette d’entreprises non financières (y compris le papier commercial), cotés BBB- à A+.</t>
  </si>
  <si>
    <t>Valeur marchande (avant décote) des actions ordinaires éligibles d’entreprises non financières.</t>
  </si>
  <si>
    <t>Adossées à des actifs de niveau 1 :</t>
  </si>
  <si>
    <t>Pondération des sorties de 
trésorerie</t>
  </si>
  <si>
    <t>Entrées de trésorerie 
pondérées</t>
  </si>
  <si>
    <t>Cellule vide :</t>
  </si>
  <si>
    <t>L’institution déclarante est-elle un sous-adhérent ne correspondant pas à la définition de filiale d'un adhérent? 
(Répondre par 1 pour « Oui » ou 0 pour « Non »)</t>
  </si>
  <si>
    <t>Note de l'Autorité
(paragraphe  156)</t>
  </si>
  <si>
    <t>Entrées de trésorerie contractuelles – IF – dépôts à vue non opérationnels se rapportant aux activités de compensation de sous-adhérents auprès d'un adhérent réglementé par l'Autorité</t>
  </si>
  <si>
    <t>Entrées de trésorerie contractuelles – IF – dépôts opérationnels se rapportant aux activités de compensation de sous-adhérents auprès d'un adhérent réglementé par l'Autorité</t>
  </si>
  <si>
    <t>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t>
  </si>
  <si>
    <t>(01)</t>
  </si>
  <si>
    <t>(02)</t>
  </si>
  <si>
    <t>(03)</t>
  </si>
  <si>
    <t>(04)</t>
  </si>
  <si>
    <t>(05)</t>
  </si>
  <si>
    <t>(07)</t>
  </si>
  <si>
    <t>Ajustement de l'encours d'ALHQ en raison du plafond applicable aux actifs de niveau 2</t>
  </si>
  <si>
    <t>Clientèle de détail et petites entreprises, entreprises non financières et autres clients</t>
  </si>
  <si>
    <t>Engagements confirmés de crédit  et de liquidités non encore décaissés aux bénéfice de la clientèle de détail</t>
  </si>
  <si>
    <t>Facilités de liquidité et de crédit « sans engagement », révocables sans condition donné à la clientèle de détail</t>
  </si>
  <si>
    <t>Encours de titres de dettes ayant une échéance résiduelle &gt; à 30 jours</t>
  </si>
  <si>
    <t>Dépôts à terme gérés directement par un tiers non affilié qui arriveant à échéance ou encaissables dans les 30 prochains jours</t>
  </si>
  <si>
    <t>Dépôts à vue gérés directement par un tiers non affilié</t>
  </si>
  <si>
    <t>(06)</t>
  </si>
  <si>
    <t>Dépôts de détail – Dépôts assurés qui n'est pas dans un compte transactionnel, dont le déposant n'a pas de relation durable avec l'institution</t>
  </si>
  <si>
    <t>Dépôts de détail – Dépôts à vue gérés directement par un tiers non affilié</t>
  </si>
  <si>
    <t>Dépôts de détail – Dépôts non assurés, y compris la portion d'un dépôt excédant qui dépasse la limite de la garantie d'assurance-dépôts et les dépôts qui ne satisfaisaont pas aux critères de la garantie d'assurance-dépôts</t>
  </si>
  <si>
    <t>Dépôts de détail – Dépôts canadiens libellés en devises étrangères</t>
  </si>
  <si>
    <t>Dépôts assurés dans les comptes transactionnels :</t>
  </si>
  <si>
    <t>Dépôts moins stables :</t>
  </si>
  <si>
    <t>Dépôts assurés qui proviennent de fonds et de fiducies  dont le solde est contrôlé uniquement par le client de détail sous-jacent</t>
  </si>
  <si>
    <t>Total des dépôts de détail à échéance résiduelle ou à préavis de plus de 30 jours, si le déposant n’est pas légalement autorisé à les retirer dans les 30 jours, ou si un retrait anticipé engendre une pénalité sensiblement supérieure à la perte d’intérêt.</t>
  </si>
  <si>
    <t>Nom</t>
  </si>
  <si>
    <t>LCR</t>
  </si>
  <si>
    <t>Montant lié aux obligations hypothécaires du Canada</t>
  </si>
  <si>
    <t>Montant lié aux titres hypothécaires en vertu de la LNH émis par des tiers</t>
  </si>
  <si>
    <t xml:space="preserve">Exigences relatives aux dépôts de détail dans les juridictions d'accueil, dont : </t>
  </si>
  <si>
    <t>Taux de sortie de 10 %</t>
  </si>
  <si>
    <t>Taux de sortie de 15 %</t>
  </si>
  <si>
    <t>Taux de sortie de 20 %</t>
  </si>
  <si>
    <t xml:space="preserve">Taux de sortie de 25 % </t>
  </si>
  <si>
    <t xml:space="preserve">Taux de sortie de 30 % </t>
  </si>
  <si>
    <t xml:space="preserve">Taux de sortie de 40 % </t>
  </si>
  <si>
    <t xml:space="preserve">Taux de sortie de 100 % </t>
  </si>
  <si>
    <t>Autres exigences</t>
  </si>
  <si>
    <t xml:space="preserve">Total des dépôts de détail dans les juridictions d'accueil </t>
  </si>
  <si>
    <t>Titres assortis d'une pondération de risque de 20% :</t>
  </si>
  <si>
    <t>Exigences relatives aux dépôts de la clientèle de petites entreprises dans les juridictions d'accueil, dont :</t>
  </si>
  <si>
    <t xml:space="preserve">Total des dépôts de la clientèle de petites entreprises dans les juridictions d'accueil </t>
  </si>
  <si>
    <t xml:space="preserve"> LCR</t>
  </si>
  <si>
    <t>Total des entrées de trésorerie après application du plafond</t>
  </si>
  <si>
    <t>Dépôts moins stables</t>
  </si>
  <si>
    <t>Dépôts à vue gérés par un tiers non affilié</t>
  </si>
  <si>
    <t>Dépôts moins stables de petites entreprises soumis aux exigences de juridiction d'accueil</t>
  </si>
  <si>
    <t>Dépôts à terme gérés directement par un tiers non affilié qui arrivent à échéance ou encaissables dans les 30 prochains jours</t>
  </si>
  <si>
    <t>Voir Section 6.2</t>
  </si>
  <si>
    <t>Dépôts sensibles aux taux d'intérêt dont le client gère directement les fonds dans un compte transactionnel ou que le client a une relation durable avec l'institution</t>
  </si>
  <si>
    <t>Total des dépôts opérationnels :</t>
  </si>
  <si>
    <t>Total des dépôts non opérationnels :</t>
  </si>
  <si>
    <t>Clientèle de détail (particuliers)</t>
  </si>
  <si>
    <t>Autres dépôts opérationnels</t>
  </si>
  <si>
    <t>Du montant déclaré dans les actifs liquidés de haute qualité (ALHQ) sous forme de titres de niveau 1 assortis d'une pondération de risque de 0 % : le total des ALHQ</t>
  </si>
  <si>
    <t xml:space="preserve">Dépôts garantis provenant d'un tiers affilié – détail, compte transactionnel, admissible au taux de retrait de 3 %, au Canada </t>
  </si>
  <si>
    <t>Dépôts garantis provenant d'un tiers affilié – détail, qui n'est pas un compte transactionnel, admissible au taux de retrait de 3 %, au Canada</t>
  </si>
  <si>
    <t>Section 6 - Renseignements supplémentaires</t>
  </si>
  <si>
    <t>6.1 - TH LNH et OHC</t>
  </si>
  <si>
    <t>6.2 - Exigences de jurisdictions d'accueil</t>
  </si>
  <si>
    <t>6.3 - Dépôts garantis de tiers affiliés</t>
  </si>
  <si>
    <t>Dépôts assurés qui ne sont pas dans un compte transactionnel, dont le déposant n'a pas de relation durable avec l'institution</t>
  </si>
  <si>
    <t>Dépôts garantis provenant d'un tiers affilié – petites entreprises, compte transactionnel, admissible au taux de retrait de 3 %, au Canada</t>
  </si>
  <si>
    <t xml:space="preserve">Dépôts garantis provenant d'un tiers affilié – petites entreprises, qui ne sont pas dans un compte transactionnel, admissible au taux de retrait de 3 %, au Canada </t>
  </si>
  <si>
    <t>Espace réservé- Ne pas remplir</t>
  </si>
  <si>
    <t>1.5. Dépôts à vue non opérationnels détenus par un sous-adhérent admissible</t>
  </si>
  <si>
    <t>Actifs de niveau 1 - Titres hypothécaires en vertu de la LNH émis par des tiers</t>
  </si>
  <si>
    <t>La valeur marchande (avant décote) des titres hypothécaires en vertu de la LNH émis pas des tiers admissibles inclus dans les actifs de niveau 1 de la section 1.1 du Relevé_LCR.</t>
  </si>
  <si>
    <t>Actifs de niveau 1 - Titres hypothécaires en vertu de la LNH groupés ou non vendus</t>
  </si>
  <si>
    <t>Actifs de niveau 1 - Obligations hypothécaires du Canada</t>
  </si>
  <si>
    <t>La valeur marchande (avant décote) des obligations hypothécaires du Canada admissibles incluses dans les actifs de niveau 1 de la section 1.1 du Relevé_LCR.</t>
  </si>
  <si>
    <t>52001 à 52008</t>
  </si>
  <si>
    <t>52009 à 52016</t>
  </si>
  <si>
    <t>Montants inclus vis-à-vis l'identificateur de classification LCR 21101 et qui proviennent d'un tiers affilié. Espace réservé - ne pas remplir.</t>
  </si>
  <si>
    <t xml:space="preserve">Montants inclus vis-à-vis l'identificateur de classification LCR 21104 et qui proviennent d'un tiers affilié. Espace réservé - ne pas remplir. </t>
  </si>
  <si>
    <t xml:space="preserve">Montants inclus vis-à-vis l'identificateur de classification LCR 21201 et qui proviennent d'un tiers affilié. Espace réservé - ne pas remplir. </t>
  </si>
  <si>
    <t xml:space="preserve">Dépôts garantis provenant d'un tiers affilié - petites entreprises, compte autre que courant, admissible au taux de retrait de 3 %, au Canada </t>
  </si>
  <si>
    <t>Montants inclus vis-à-vis l'identificateur de classification LCR 21204 et qui proviennent d'un tiers affilié. Espace réservé - ne pas remplir.</t>
  </si>
  <si>
    <t>La valeur marchande (avant décote) des titres hypothécaires en vertu de la LNH émis par des tiers admissibles inclus dans les actifs de niveau 1 de la section 1.1 du Relevé_LCR.</t>
  </si>
  <si>
    <t>50 (c)</t>
  </si>
  <si>
    <t>Dépôts assurés dans des comptes transactionnels :</t>
  </si>
  <si>
    <t>Total des ALHQ et des dépôts à vue non opérationnels admissibles</t>
  </si>
  <si>
    <t>Dépôts à vue non opérationnels placés par des sous-adhérents auprès d'un adhérent inscrit à l'Autorité</t>
  </si>
  <si>
    <t>Total de l'encours  des ALHQ et des dépôts à vue non opérationnels placés par des sous adhérents auprès d'un adhérent inscrit à l'Autorité</t>
  </si>
  <si>
    <t>1.6. Total de l'encours des ALHQ et des dépôts à vue non opérationnels admissibles</t>
  </si>
  <si>
    <t>Section 1 - Total de l'encours des ALHQ</t>
  </si>
  <si>
    <t>Depôts de détail moins stables soumis aux exigences des juridictions d'accueil</t>
  </si>
  <si>
    <t xml:space="preserve">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t>
  </si>
  <si>
    <t>Total des dépôts provenant des petites entreprises  et sensibles au taux d'intérêt et dont le client gère directement les fonds dans un compte transactionnel ou que le client a une relation durable avec l'institution</t>
  </si>
  <si>
    <t>Total des dépôts entièrement garanti par un dispositif efficace d’assurance-dépôts sur comptes qui ne sont pas des comptes transactionnels – le déposant n’entretient pas avec l’institution des relation durable avec l'insitution, ce qui rend un retrait très improbable.</t>
  </si>
  <si>
    <t xml:space="preserve">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t>
  </si>
  <si>
    <t>Montant lié aux titres htypothécaires en vertu de la LNH groupés et non vendus</t>
  </si>
  <si>
    <t>Dépôts à vue non opérationnels admissibles</t>
  </si>
  <si>
    <t>Dépôts libellés en devises étrangères</t>
  </si>
  <si>
    <t>1. Structure of Document</t>
  </si>
  <si>
    <t>Blank cell:</t>
  </si>
  <si>
    <t>Cell containing a formula:</t>
  </si>
  <si>
    <t>Input cell:</t>
  </si>
  <si>
    <t>Financial institution :</t>
  </si>
  <si>
    <t>Currency:</t>
  </si>
  <si>
    <t>Market value</t>
  </si>
  <si>
    <t>Weight</t>
  </si>
  <si>
    <t>Total central bank reserves; of which:</t>
  </si>
  <si>
    <t>Part of central bank reserves that can be drawn in times of stress</t>
  </si>
  <si>
    <t>Part of central bank reserves that cannot be drawn in times of stress</t>
  </si>
  <si>
    <t>Securities with a 0% risk weight:</t>
  </si>
  <si>
    <t>Issued by sovereigns</t>
  </si>
  <si>
    <t>Guaranteed by sovereigns</t>
  </si>
  <si>
    <t>Issued or guaranteed by central banks</t>
  </si>
  <si>
    <t>For non-0% risk-weighted sovereigns:</t>
  </si>
  <si>
    <t>Securities with a 20% risk weight:</t>
  </si>
  <si>
    <t xml:space="preserve">Non-financial common equity shares </t>
  </si>
  <si>
    <t>Level 1</t>
  </si>
  <si>
    <t>Level 2A</t>
  </si>
  <si>
    <t>Amount</t>
  </si>
  <si>
    <t>2.1. Cash outflows</t>
  </si>
  <si>
    <t>Total retail deposits</t>
  </si>
  <si>
    <t>Insured deposits in transactional accounts; of which:</t>
  </si>
  <si>
    <t>Eligible for a 3% run-off rate; of which:</t>
  </si>
  <si>
    <t>Eligible for a 5% run-off rate</t>
  </si>
  <si>
    <t>Less stable deposits; of which:</t>
  </si>
  <si>
    <t>Insured deposits in non-transactional and no established relationship accounts</t>
  </si>
  <si>
    <t>Insured deposits received from funds and trusts where the balance is controlled by underlying retail customer</t>
  </si>
  <si>
    <t>Deposits denominated in a foreign currency</t>
  </si>
  <si>
    <t>Rate sensitive deposits directly managed by the client -  established relationship or deposit in a transactional account</t>
  </si>
  <si>
    <t>Demand deposits managed by unaffiliated third-party</t>
  </si>
  <si>
    <t>Term deposits managed by an unaffiliated third-party - cashable or maturing in the next 30 days</t>
  </si>
  <si>
    <t>Term deposits with a remaining maturity of  &gt; 30 days</t>
  </si>
  <si>
    <t>Less stable retail deposits subject to host jurisdiction requirements</t>
  </si>
  <si>
    <t>Total unsecured wholesale funding</t>
  </si>
  <si>
    <t>Uninsured deposits</t>
  </si>
  <si>
    <t>Less stable small business deposits subject to host jurisdiction requirements</t>
  </si>
  <si>
    <t>Provided by non-financial corporates</t>
  </si>
  <si>
    <t>Insured, with a 3% run-off rate</t>
  </si>
  <si>
    <t>Insured, with a 5% run-off rate</t>
  </si>
  <si>
    <t>Uninsured</t>
  </si>
  <si>
    <t>Provided by banks</t>
  </si>
  <si>
    <t>Provided by other financial institutions and other legal entities</t>
  </si>
  <si>
    <t>Where entire amount is fully covered by an effective deposit insurance scheme</t>
  </si>
  <si>
    <t>Where entire amount is not fully covered by an effective deposit insurance scheme</t>
  </si>
  <si>
    <t>Provided by other banks</t>
  </si>
  <si>
    <t>Unsecured debt issuance</t>
  </si>
  <si>
    <t>Additional balances required to be installed in central bank reserves</t>
  </si>
  <si>
    <t>Total unsecured wholesale funding run-off</t>
  </si>
  <si>
    <t>Amount received</t>
  </si>
  <si>
    <t>Transactions involving eligible liquid assets</t>
  </si>
  <si>
    <t>Transactions not involving eligible liquid assets</t>
  </si>
  <si>
    <t>Backed by other assets</t>
  </si>
  <si>
    <t>Total secured funding run-off</t>
  </si>
  <si>
    <t>Derivatives cash outflow</t>
  </si>
  <si>
    <t>Increased liquidity needs related to downgrade triggers in derivatives and other financing transactions</t>
  </si>
  <si>
    <t>Besoins de liquidité en fonction de l’évolution éventuelle de la valeur des sûretés couvrant les dérivés et autres opérations :</t>
  </si>
  <si>
    <t>Increased liquidity needs related to the potential for valuation changes on posted collateral securing derivative and other transactions:</t>
  </si>
  <si>
    <t>Increased liquidity needs related to contractually required collateral on transactions for which the counterparty has not yet demanded the collateral be posted</t>
  </si>
  <si>
    <t xml:space="preserve">Besoins de liquidité en fonction d’une variation de valorisation des opérations sur dérivés et autres instruments </t>
  </si>
  <si>
    <t>Increased liquidity needs related to market valuation changes on derivative or other transactions</t>
  </si>
  <si>
    <t>With embedded options in financing arrangements</t>
  </si>
  <si>
    <t>Other potential loss of such funding</t>
  </si>
  <si>
    <t>Undrawn committed credit and liquidity facilities to retail and small business customers</t>
  </si>
  <si>
    <t>Undrawn committed credit facilities to</t>
  </si>
  <si>
    <t>Non-financial corporates</t>
  </si>
  <si>
    <t>Undrawn committed liquidity facilities to</t>
  </si>
  <si>
    <t>Undrawn committed credit and liquidity facilities provided to banks subject to prudential supervision</t>
  </si>
  <si>
    <t>Undrawn committed credit and liquidity facilities to other legal entities</t>
  </si>
  <si>
    <t>Financial institutions</t>
  </si>
  <si>
    <t>Other clients</t>
  </si>
  <si>
    <t>Retail, small business customers, non-financials and other clients</t>
  </si>
  <si>
    <t>Non-contractual obligations related to potential liquidity draws from joint ventures or minority investments in entities</t>
  </si>
  <si>
    <t>Unconditionally revocable "uncommitted" credit and liquidity facilities provided to retail and small business customers</t>
  </si>
  <si>
    <t>Unconditionally revocable "uncommitted" credit and liquidity facilities provided to all other customers</t>
  </si>
  <si>
    <t>Trade finance-related obligations (including guarantees and letters of credit)</t>
  </si>
  <si>
    <t>Guarantees and letters of credit unrelated to trade finance obligations</t>
  </si>
  <si>
    <t>Non-contractual obligations:</t>
  </si>
  <si>
    <t>Structured products</t>
  </si>
  <si>
    <t>Managed funds</t>
  </si>
  <si>
    <t>Other non-contractual obligations</t>
  </si>
  <si>
    <t>Outstanding debt securities with remaining maturity &gt; 30 days</t>
  </si>
  <si>
    <t>Bank outright short positions covered by a collateralised securities financing transaction</t>
  </si>
  <si>
    <t>Other contractual cash outflows (including those related to unsecured collateral borrowings and uncovered short positions)</t>
  </si>
  <si>
    <t>Transactions backed by other collateral</t>
  </si>
  <si>
    <t>Total inflows on reverse repo and securities borrowing transactions</t>
  </si>
  <si>
    <t>Central banks</t>
  </si>
  <si>
    <t>Other operational deposits</t>
  </si>
  <si>
    <t>Other entities</t>
  </si>
  <si>
    <t>Total of other inflows by counterparty</t>
  </si>
  <si>
    <t>3.3. Other cash inflows</t>
  </si>
  <si>
    <t>Other cash inflows</t>
  </si>
  <si>
    <t>Derivatives cash inflow</t>
  </si>
  <si>
    <t>Other contractual cash inflows</t>
  </si>
  <si>
    <t xml:space="preserve">Total cash inflows before applying the cap </t>
  </si>
  <si>
    <t xml:space="preserve">Cap on cash inflows </t>
  </si>
  <si>
    <t>Total cash inflows after applying the cap</t>
  </si>
  <si>
    <t>4.1. Collateral swaps</t>
  </si>
  <si>
    <t>Market value of collateral lent</t>
  </si>
  <si>
    <t>Market value of collateral borrowed</t>
  </si>
  <si>
    <t>Weight outflows</t>
  </si>
  <si>
    <t>Weighted amount outflows</t>
  </si>
  <si>
    <t>Weight inflows</t>
  </si>
  <si>
    <t>Weighted amount inflows</t>
  </si>
  <si>
    <t xml:space="preserve">Of which the borrowed assets are not re-used (ie are not rehypothecated) to cover short positions </t>
  </si>
  <si>
    <t>Other assets are lent and other assets are borrowed</t>
  </si>
  <si>
    <t>Of which the borrowed assets are re-used (ie are rehypothecated) in transactions to cover short positions</t>
  </si>
  <si>
    <t>Level 1 assets are lent and other assets are borrowed</t>
  </si>
  <si>
    <t>Adjustment</t>
  </si>
  <si>
    <t>Reduction</t>
  </si>
  <si>
    <t>Eligible non-operational demand deposits</t>
  </si>
  <si>
    <t>Total of high quality liquid assets and eligible non-operational demand deposits</t>
  </si>
  <si>
    <t>Retail deposit requirements in host jurisdictions; of which:</t>
  </si>
  <si>
    <t>Host requirement outflow of 10%</t>
  </si>
  <si>
    <t>Host requirement outflow of 15%</t>
  </si>
  <si>
    <t>Host requirement outflow of 20%</t>
  </si>
  <si>
    <t>Host requirement outflow of 25%</t>
  </si>
  <si>
    <t>Host requirement outflow of 30%</t>
  </si>
  <si>
    <t>Host requirement outflow of 40%</t>
  </si>
  <si>
    <t>Host requirement outflow of 100%</t>
  </si>
  <si>
    <t>Other host requirements</t>
  </si>
  <si>
    <t xml:space="preserve">Total retail deposits in host jurisdictions </t>
  </si>
  <si>
    <t>Small business customer deposit requirements in host jurisdictions; of which:</t>
  </si>
  <si>
    <t xml:space="preserve">Total small business deposits in host jurisdictions </t>
  </si>
  <si>
    <t>Level 1 assets - coins and banknotes</t>
  </si>
  <si>
    <t>Coins and banknotes currently held by the institution that are immediately available to meet obligations. deposits placed at, or receivables from, other institutions should be reported in the inflows section.</t>
  </si>
  <si>
    <t>Level 1 assets - withdrawable central bank reserves</t>
  </si>
  <si>
    <t>Level 1 assets - non-withdrawable central bank reserves</t>
  </si>
  <si>
    <t>Note related to subsection 50(b)</t>
  </si>
  <si>
    <t>The market value (pre-haircut) of qualifying marketable debt securities issued by sovereigns, receiving a 0% risk weight under the standardised approach to credit risk.</t>
  </si>
  <si>
    <t>The market value (pre-haircut) of qualifying marketable debt securities guaranteed by sovereigns, receiving a 0% risk weight under the standardised approach to credit risk.</t>
  </si>
  <si>
    <t>The market value (pre-haircut) of qualifying marketable debt securities issued or guaranteed by central banks, receiving a 0% risk weight under the standardised approach to credit risk.</t>
  </si>
  <si>
    <t>The market value (pre-haircut) of qualifying marketable debt securities issued or guaranteed by public sector entities, receiving a 0% risk weight under the standardised approach to credit risk.</t>
  </si>
  <si>
    <t>The market value (pre-haircut) of qualifying marketable debt securities guaranteed by sovereigns, receiving a 20% risk weight under the standardised approach to credit risk.</t>
  </si>
  <si>
    <t>The market value (pre-haircut) of qualifying marketable debt securities issued or guaranteed by multilateral development banks, receiving a 20% risk weight under the standardised approach to credit risk.</t>
  </si>
  <si>
    <t>The market value (pre-haircut) of qualifying non-financial common equity shares</t>
  </si>
  <si>
    <t>Level 1 assets - exclusions due to legal entity restrictions</t>
  </si>
  <si>
    <t>Level 1 assets - exclusions due to operational requirements</t>
  </si>
  <si>
    <t>Retail deposits - insured, transactional 5% rate</t>
  </si>
  <si>
    <t>Retail deposits - insured, non-transactional established relationship 5% rate</t>
  </si>
  <si>
    <t>Retail deposits - insured, non-transactional no established relationship</t>
  </si>
  <si>
    <t>Total retail deposits that are fully insured by an effective deposit insurance scheme in accounts that are non-transactional where there is no established relationship that makes deposit withdrawal highly unlikely.</t>
  </si>
  <si>
    <t>Retail deposits - demand deposits managed by an unaffiliated third-party sourced</t>
  </si>
  <si>
    <t>Total retail deposits that are cashable or mature within 30 days that are not fully insured by an effective deposit insurance scheme.</t>
  </si>
  <si>
    <t>Retail deposits denominated in foreign currency</t>
  </si>
  <si>
    <t>Retail deposits - term deposits &gt; 30 day maturity</t>
  </si>
  <si>
    <t>Total retail deposits with a residual maturity or withdrawal notice period greater than 30 days where the depositor has no legal right to withdraw deposits within 30 days, or where early withdrawal results in a significant penalty that is materially greater than the loss of interest.</t>
  </si>
  <si>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t>
  </si>
  <si>
    <t>Small business deposits - insured, non-transactional established relationship 5% rate</t>
  </si>
  <si>
    <t>Small business deposits - denominated in foreign currency</t>
  </si>
  <si>
    <t>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t>
  </si>
  <si>
    <t>Total des dépôts à vue provenant de petites entreprises et  gérés directement par  un tiers non affilié (tel que défini au paragraphe 74 du chapitre 2 de la Ligne directrice sur les normes relatives à la suffisance des liquidités).</t>
  </si>
  <si>
    <t>Small business deposits - term deposits &gt; 30 day maturity</t>
  </si>
  <si>
    <t>Total small business deposits with a residual maturity or withdrawal notice period greater than 30 days where the depositor has no legal right to withdraw deposits within 30 days, or where early withdrawal results in a significant penalty that is materially greater than the loss of interest.</t>
  </si>
  <si>
    <t>Non-financial corporate deposits - operational, insured 3% rate</t>
  </si>
  <si>
    <t>Total operational deposits (i.e. generated by clearing, custody and cash management activities) provided by non-financial corporates that are fully covered by an effective deposit insurance scheme and are in jurisdictions where the supervisor chooses to prescribe a 3% run-off rate.</t>
  </si>
  <si>
    <t>Non-financial corporate deposits - operational, insured 5% rate</t>
  </si>
  <si>
    <t>Total operational deposits (i.e. generated by clearing, custody and cash management activities) provided by non-financial corporates that are fully covered by an effective deposit insurance scheme and are in jurisdictions where the supervisor chooses to prescribe a 5% run-off rate.</t>
  </si>
  <si>
    <t>Non-financial corporate deposits - operational, uninsured</t>
  </si>
  <si>
    <t>Total operational deposits (i.e. generated by clearing, custody and cash management activities) provided by non-financial corporates that are not fully covered by an effective deposit insurance scheme.</t>
  </si>
  <si>
    <t>Non-financial corporate deposits - non-operational, amount fully covered by deposit insurance</t>
  </si>
  <si>
    <t>Total non-operational deposits provided by non-financial corporates where the entire amount of the deposit is fully covered by an effective deposit insurance scheme.</t>
  </si>
  <si>
    <t>Non-financial corporate deposits - non-operational, amount not fully covered by deposit insurance</t>
  </si>
  <si>
    <t>Total non-operational deposits provided by non-financial corporates where the entire amount of the deposit is not fully covered by an effective deposit insurance scheme.</t>
  </si>
  <si>
    <t>Bank deposits - operational, insured 3% rate</t>
  </si>
  <si>
    <t>Total operational deposits (i.e. generated by clearing, custody and cash management activities) provided by banks that are fully covered by an effective deposit insurance scheme and are in jurisdictions where the supervisor chooses to prescribe a 3% run-off rate.</t>
  </si>
  <si>
    <t>Bank deposits - operational, insured 5% rate</t>
  </si>
  <si>
    <t>Total operational deposits (i.e. generated by clearing, custody and cash management activities) provided by banks that are fully covered by an effective deposit insurance scheme and are in jurisdictions where the supervisor chooses to prescribe a 5% run-off rate.</t>
  </si>
  <si>
    <t>Bank deposits - operational, uninsured</t>
  </si>
  <si>
    <t>Total operational deposits (i.e. generated by clearing, custody and cash management activities) provided by banks that are not fully covered by an effective deposit insurance scheme.</t>
  </si>
  <si>
    <t>Bank deposits - non-operational</t>
  </si>
  <si>
    <t>Total non-operational deposits provided by other banks.</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</si>
  <si>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3% run-off rate.</t>
  </si>
  <si>
    <t>Total operational deposits (i.e. generated by clearing, custody and cash management activities) provided by financial institutions (other than banks) and other legal entities that are fully covered by an effective deposit insurance scheme and are in jurisdictions where the supervisor chooses to prescribe a 5% run-off rate.</t>
  </si>
  <si>
    <t>Total operational deposits (i.e. generated by clearing, custody and cash management activities) provided by financial institutions (other than banks) and other legal entities that are not fully covered by an effective deposit insurance scheme.</t>
  </si>
  <si>
    <t>Total non-operational deposits provided by financial institutions (other than banks) and other legal entities.</t>
  </si>
  <si>
    <t xml:space="preserve">Total of all notes, bonds and other debt securities (excluding on bonds sold exclusively to the retail or small business customer markets, and excluding outflows on covered bonds). </t>
  </si>
  <si>
    <t xml:space="preserve">Amounts to be installed in the central bank reserves within 30 days. </t>
  </si>
  <si>
    <t>Footnote 50(b)</t>
  </si>
  <si>
    <t>Downgrade triggers in derivatives and other financing transactions</t>
  </si>
  <si>
    <t>Excess non-segregated collateral that can contractually be called by counterparty</t>
  </si>
  <si>
    <t>Contractually required collateral where counterparty has not yet demanded collateral be posted</t>
  </si>
  <si>
    <t>The amount of collateral that is contractually due from the institution, but for which the counterparty has not yet demanded the posting of such collateral.</t>
  </si>
  <si>
    <t>Loss of funding - covered bonds issued by the institution</t>
  </si>
  <si>
    <t>Balances of covered bonds, issued by the institution that mature in 30 days or less.</t>
  </si>
  <si>
    <t xml:space="preserve">All funding on asset-backed commercial paper, conduits, securities investment vehicles and other such financing facilities maturing or returnable within 30 days. </t>
  </si>
  <si>
    <t>All funding on asset-backed commercial paper, conduits, securities investment vehicles and other such financing facilities not maturing within 30 days but with embedded options that could reduce the effective maturity of the debt to 30 days or less.</t>
  </si>
  <si>
    <t>Any other potential losses associated with all funding on asset-backed commercial paper, conduits, securities investment vehicles and other such financing facilities.</t>
  </si>
  <si>
    <t>Undrawn committed credit and liquidity facilities - retail and small business customers</t>
  </si>
  <si>
    <t>Balances of undrawn committed credit and liquidity facilities extended by the institution to natural persons and small business customers.</t>
  </si>
  <si>
    <t>Undrawn committed credit facilities - non-financial corporates</t>
  </si>
  <si>
    <t>Undrawn committed liquidity facilities - non-financial corporates</t>
  </si>
  <si>
    <t>The amount of undrawn committed liquidity facilities should be the amount of currently outstanding debt (or proportionate share if a syndicated facility) issued by non-financial institution corporations (excluding small business customers) maturing within a 30 day period that is backstopped by the facility.</t>
  </si>
  <si>
    <t>Undrawn committed credit and liquidity facilities - banks subject to prudential supervision</t>
  </si>
  <si>
    <t>Balances of undrawn committed credit and liquidity facilities extended to banks that are subject to prudential supervision.</t>
  </si>
  <si>
    <t>The amount of undrawn committed liquidity facilities should be the amount of currently outstanding debt (or proportionate share if a syndicated facility) issued by other financial institutions (including securities firms, insurance companies, fiduciaries and beneficiaries) maturing within a 30 day period that is backstopped by the facility.</t>
  </si>
  <si>
    <t>Undrawn committed credit and liqudity facilities - other legal entities</t>
  </si>
  <si>
    <t>Balances of undrawn committed credit and liquidity facilities extended to other legal entities, including hedge funds, money market funds and special purpose funding vehicles (e.g. spes or conduits), or other vehicles used to finance the institution's own assets.</t>
  </si>
  <si>
    <t>Any contractual lending obligations to financial institutions not captured elsewhere.</t>
  </si>
  <si>
    <t>Other contractual obligations to extend funds - small business customers</t>
  </si>
  <si>
    <t>Other contractual obligations to extend funds - other customers</t>
  </si>
  <si>
    <t>Other contingent funding obligations - joint ventures or minority investments in entities</t>
  </si>
  <si>
    <t xml:space="preserve">Non contractual contingent funding obligations related to potential liquidity draws from joint ventures or minority investments in entities, which are not consolidated, where there is the expectation that the institution will be the main liquidity provider when the entity is in need of liquidity. </t>
  </si>
  <si>
    <t>Other contingent funding obligations - unconditionally revocable credit and liquidity facilities - retail and small business customers</t>
  </si>
  <si>
    <t>Balances of undrawn credit and liquidity facilities provided to retail and small business customers where the institution has the right to unconditionally revoke the undrawn portion of these facilities.</t>
  </si>
  <si>
    <t>Other contingent funding obligations - unconditionally revocable credit and liquidity facilities - other customers</t>
  </si>
  <si>
    <t>Balances of undrawn credit and liquidity facilities provided to other customers where the institution has the right to unconditionally revoke the undrawn portion of these facilities.</t>
  </si>
  <si>
    <t>Other contingent funding obligations - trade finance-related obligations</t>
  </si>
  <si>
    <t>Other contingent funding obligations - guarantees and letters of credit unrelated to trade finance</t>
  </si>
  <si>
    <t>The outstanding amount of letters of credit issued by the institution and guarantees unrelated to trade finance obligations.</t>
  </si>
  <si>
    <t>Other contingent funding obligations - debt buyback requests</t>
  </si>
  <si>
    <t>Potential requests for debt repurchases of the institution's own debt or that of related conduits, securities investment vehicles and other such financing facilities.</t>
  </si>
  <si>
    <t>Other contingent funding obligations - structured products</t>
  </si>
  <si>
    <t>Other contingent funding obligations - managed funds</t>
  </si>
  <si>
    <t>Managed funds that are marketed with the objective of maintaining a stable value such as money market mutual funds or other types of stable value collective investment funds, etc.</t>
  </si>
  <si>
    <t>Other contingent funding obligations - other non-contractual obligations</t>
  </si>
  <si>
    <t>Any other non-contractual obligation.</t>
  </si>
  <si>
    <t>Other contingent funding obligations - outstanding debt securities with remaining maturity &gt; 30 days</t>
  </si>
  <si>
    <t>For issuers with an affiliated dealer or market maker, there may be a need to include an amount of the outstanding debt securities (unsecured and secured, term as well as short term) having maturities greater than 30 calendar days, to cover the potential repurchase of such outstanding securities.</t>
  </si>
  <si>
    <t>Other contingent funding obligations - customer short positions covered by other customers' collateral</t>
  </si>
  <si>
    <t>Other contractual cash outflow</t>
  </si>
  <si>
    <t>Any other contractual cash outflows within the next 30 calendar days, such as such as outflows to cover unsecured collateral borrowings, uncovered short positions, dividends or contractual interest payments, but excluding outflows related to operating costs.</t>
  </si>
  <si>
    <t>Contractual inflows - small business customers</t>
  </si>
  <si>
    <t>Contractual inflows - non-financial corporate customers</t>
  </si>
  <si>
    <t>Contractual inflows - central banks</t>
  </si>
  <si>
    <t>Contractual inflows - other entities</t>
  </si>
  <si>
    <t>48-48c, 113, 146</t>
  </si>
  <si>
    <t>52001 to 52008</t>
  </si>
  <si>
    <t>52009 to 52016</t>
  </si>
  <si>
    <t>1. Operational deposits</t>
  </si>
  <si>
    <t>Other</t>
  </si>
  <si>
    <t>Deposit provided by:</t>
  </si>
  <si>
    <t>2. Operational balances</t>
  </si>
  <si>
    <t>Potential operational deposit balances are determined from deposit accounts with "qualifying activities", of which:
- balances that are priced to pay at or below market rate, and are held for operational uses; and, 
- balances that are priced to pay above market rate, but are "actively" used for qualifying activities (i.e. not excess balances).</t>
  </si>
  <si>
    <t>The criteria related to "qualifying activities" (chapter 2, paragraphs 93-94) is the starting point for determination of operational balances - i.e. only accounts with cash management, clearing, custody service arrangement are selected for further analysis in the subsequent steps.</t>
  </si>
  <si>
    <t>3. Non-operational balances</t>
  </si>
  <si>
    <t>The excess balance is, by definition, balances that are not required for qualifying activities - i.e. it can be assumed that the non-volatile portion of the account balance, due to lack of use, should be considered excess.</t>
  </si>
  <si>
    <t>Français</t>
  </si>
  <si>
    <t>Anglais</t>
  </si>
  <si>
    <t>Contractual inflows - securities maturing ≤ 30 days</t>
  </si>
  <si>
    <t>Total retail deposits that are fully insured by an effective deposit insurance scheme in transactional accounts in jurisdiction other than Canada, where the supervisor in that juridiction chooses to apply a 3% run-off rate to such retail deposits.</t>
  </si>
  <si>
    <t>Level 2B non-RMBS</t>
  </si>
  <si>
    <t>1.1. Level 1 assets</t>
  </si>
  <si>
    <t>Market Value</t>
  </si>
  <si>
    <t>See Section 6.2</t>
  </si>
  <si>
    <t>Provided by sovereigns, central banks, PSEs and MDBs</t>
  </si>
  <si>
    <t>Section 4 - Collateral swaps</t>
  </si>
  <si>
    <t>PRESENTATION</t>
  </si>
  <si>
    <t>LCR:</t>
  </si>
  <si>
    <t>INSTRUCTION - LIQUIDITY COVERAGE RATIO (LCR)</t>
  </si>
  <si>
    <t>LAR paragraph reference</t>
  </si>
  <si>
    <t>Total retail deposits that are fully insured by an effective deposit insurance scheme in transactional accounts in Canada.</t>
  </si>
  <si>
    <t>Addition</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</si>
  <si>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retail deposits (small business deposits are reported separately in Section 2.2.) should be reported here while a further breakdown is reported in Section 6.</t>
  </si>
  <si>
    <t>2. Legend</t>
  </si>
  <si>
    <t>Issued or guaranteed by PSEs</t>
  </si>
  <si>
    <t>Issued or guaranteed by BIS, IMF, ECB and European Community, or MDBs</t>
  </si>
  <si>
    <t>1.2. Level 2A assets</t>
  </si>
  <si>
    <t>Issued or guaranteed by MDBs</t>
  </si>
  <si>
    <t>Non-financial corporate bonds, rated AA- or better</t>
  </si>
  <si>
    <t>Covered bonds, not self-issued, rated AA- or better</t>
  </si>
  <si>
    <t>1.3. Level 2B assets</t>
  </si>
  <si>
    <t xml:space="preserve">Non-financial corporate bonds, rated BBB- to A+ </t>
  </si>
  <si>
    <t>Sovereign or central bank debt securities, rated BBB- to BBB+</t>
  </si>
  <si>
    <t>Level 2B RMBS</t>
  </si>
  <si>
    <t>Assets held at the entity level, but excluded from the consolidated stock of HQLA</t>
  </si>
  <si>
    <t>Assets excluded from the stock of HQLA due to operational restrictions</t>
  </si>
  <si>
    <t xml:space="preserve">1.5. Eligible non-operational demand deposits </t>
  </si>
  <si>
    <t>2. Net cash outflows</t>
  </si>
  <si>
    <t>2.1. Retail deposit run-off</t>
  </si>
  <si>
    <t>2.2. Unsecured wholesale funding run-off</t>
  </si>
  <si>
    <t>2.3. Secured funding run-off</t>
  </si>
  <si>
    <t>Provided by sovereigns, central banks, PSEs and MDBs; of which:</t>
  </si>
  <si>
    <t>Counterparties are not domestic sovereigns, MDBs or domestic PSEs with a 20% risk weight</t>
  </si>
  <si>
    <t>Counterparties are domestic sovereigns, MDBs or domestic PSEs with a 20% risk weight</t>
  </si>
  <si>
    <t>2.4. Additional requirements</t>
  </si>
  <si>
    <t>Cash and Level 1 assets</t>
  </si>
  <si>
    <t>Increased liquidity needs related to contracts that allow collateral substitution to non-HQLA assets</t>
  </si>
  <si>
    <t>Loss of funding on ABCP, conduits, SIVs and other such financing activities</t>
  </si>
  <si>
    <t>Sovereigns, central banks, PSEs and MDBs</t>
  </si>
  <si>
    <t>Non contractual obligations where customer short positions are covered by other customers' collateral</t>
  </si>
  <si>
    <t>3.1. Secured lending including reverse repo and securities borrowing</t>
  </si>
  <si>
    <t>Language</t>
  </si>
  <si>
    <t xml:space="preserve">LCR categories that are questioned in the Submission guideline related to the Liquidity Adequacy Guideline (LAR). </t>
  </si>
  <si>
    <t>Orange tab: Operational deposits (in transactional accounts)</t>
  </si>
  <si>
    <t>Additional guidance to distinguish between operating and non-operating deposit balances.</t>
  </si>
  <si>
    <t>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t>
  </si>
  <si>
    <t>Calculation method for each data point.</t>
  </si>
  <si>
    <t>1. Stock of High-quality liquid assets (HQLA)</t>
  </si>
  <si>
    <t>Weighted amount</t>
  </si>
  <si>
    <t>Total stock of Level 1 assets</t>
  </si>
  <si>
    <t>Adjustment to stock of Level 1 assets</t>
  </si>
  <si>
    <t>Adjusted amount of Level 1 assets</t>
  </si>
  <si>
    <t>1.2. Actifs de niveau 2A</t>
  </si>
  <si>
    <t>Total de l'encours d'actifs de niveau 2A :</t>
  </si>
  <si>
    <t>Ajustements à l'encours d'actifs 
de niveau 2A</t>
  </si>
  <si>
    <t>Montant ajusté de l'encours de niveau 2A</t>
  </si>
  <si>
    <t>Niveau 2A</t>
  </si>
  <si>
    <t>Adossées à des actifs de niveau 2A :</t>
  </si>
  <si>
    <t>Opérations adossées à des actifs du niveau 2A :</t>
  </si>
  <si>
    <t>Actifs de niveau 1 prêtés et actifs de niveau 2A empruntés :</t>
  </si>
  <si>
    <t>Actifs de niveau 2A prêtés et actifs de niveau 1 empruntés :</t>
  </si>
  <si>
    <t>Actifs de niveau 2A prêtés et autres actifs empruntés :</t>
  </si>
  <si>
    <t>Autres actifs prêtés et actifs de niveau 2A empruntés :</t>
  </si>
  <si>
    <t>Actifs de niveau 1 prêtés et actifs de niveau 2A empruntés</t>
  </si>
  <si>
    <t>Actifs de niveau 2A prêtés et actifs de niveau 1 empruntés</t>
  </si>
  <si>
    <t>Actifs de niveau 2A prêtés et autres actifs empruntés</t>
  </si>
  <si>
    <t>Level 2A assets are lent and other assets are borrowed</t>
  </si>
  <si>
    <t>Autres actifs prêtés et actifs de niveau 2A empruntés</t>
  </si>
  <si>
    <t>Actifs de niveau 2A prêtés et actifs de niveau 2A empruntés :</t>
  </si>
  <si>
    <t>Actifs de niveau 2A prêtés et actifs de niveau 2A empruntés</t>
  </si>
  <si>
    <t>Level 2A assets - exclusions due to legal entity restrictions</t>
  </si>
  <si>
    <t>Level 2A assets - exclusions due to operational requirements</t>
  </si>
  <si>
    <t>1.3. Actifs de niveau 2B</t>
  </si>
  <si>
    <t>Ajustements à l'encours d'actifs RMBS de niveau 2B</t>
  </si>
  <si>
    <t>Montant Ajusté de l'encours d'actifs RMBS de niveau 2B</t>
  </si>
  <si>
    <t>Ajustements à l'encours d'actifs non RMBS de niveau 2B</t>
  </si>
  <si>
    <t>Montant Ajusté de l'encours d'actifs non RMBS de niveau 2B</t>
  </si>
  <si>
    <t>Montant ajusté de l'encours d'actifs de niveau 2B (RMBS and non-RMBS)</t>
  </si>
  <si>
    <t>Ajustement à l'encours d'ALHQ en raison du plafond applicable aux actifs de niveau 2B</t>
  </si>
  <si>
    <t>Adossées à des actifs RMBS de niveau 2B :</t>
  </si>
  <si>
    <t>Adossées à des actifs non RMBS de niveau 2B :</t>
  </si>
  <si>
    <t>Opérations adossées à des actifs RMBS du niveau 2B :</t>
  </si>
  <si>
    <t>Opérations adossées à des actifs RMBS de niveau 2B</t>
  </si>
  <si>
    <t>Opérations adossées à des actifs non RMBS de niveau 2B</t>
  </si>
  <si>
    <t>Actifs de niveau 1 prêtés et actifs RMBS de niveau 2B  empruntés :</t>
  </si>
  <si>
    <t>Actifs de niveau 1 prêtés et actifs non RMBS de niveau 2B  empruntés :</t>
  </si>
  <si>
    <t>Actifs de niveau 2A prêtés et actifs RMBS de niveau 2B  empruntés :</t>
  </si>
  <si>
    <t>Actifs de niveau 2A prêtés et actifs non RMBS de niveau 2B empruntés :</t>
  </si>
  <si>
    <t>Actifs RMBS de niveau 2B  prêtés et actifs de niveau 1 empruntés :</t>
  </si>
  <si>
    <t>Actifs RMBS de niveau 2B prêtés et actifs de niveau 2A empruntés :</t>
  </si>
  <si>
    <t>Actifs RMBS de niveau 2B prêtés et actifs RMBS de niveau 2B empruntés :</t>
  </si>
  <si>
    <t>Actifs RMBS de niveau 2B prêtés et actifs non RMBS de niveau 2B empruntés :</t>
  </si>
  <si>
    <t>Actifs RMBS de niveau 2B prêtés et autres actifs empruntés :</t>
  </si>
  <si>
    <t>Actifs non RMBS de niveau 2B  prêtés et actifs de niveau 1 empruntés :</t>
  </si>
  <si>
    <t>Actifs non RMBS de niveau 2B prêtés et actifs de niveau 2A empruntés :</t>
  </si>
  <si>
    <t>Actifs non RMBS de niveau 2B prêtés et actifs RMBS de niveau 2B empruntés :</t>
  </si>
  <si>
    <t>Actifs non RMBS de niveau 2B prêtés et actifs non RMBS de niveau 2B empruntés :</t>
  </si>
  <si>
    <t>Actifs non RMBS de niveau 2B et autres actifs empruntés :</t>
  </si>
  <si>
    <t>Autres actifs prêtés et actifs RMBS de niveau 2B empruntés :</t>
  </si>
  <si>
    <t>Autres actifs prêtés et actifs non RMBS de niveau 2B empruntés :</t>
  </si>
  <si>
    <t>Actifs de niveau 1 prêtés et actifs RMBS de niveau 2B empruntés</t>
  </si>
  <si>
    <t>Actifs de niveau 1 prêtés et actifs non RMBS de niveau 2B empruntés</t>
  </si>
  <si>
    <t>Actifs de niveau 2A prêtés et actifs RMBS de niveau 2B empruntés</t>
  </si>
  <si>
    <t>Actifs de niveau 2A prêtés et actifs non RMBS de niveau 2B empruntés</t>
  </si>
  <si>
    <t>Actifs  RMBS de niveau 2B prêtés et actifs de niveau 1 empruntés</t>
  </si>
  <si>
    <t>Actifs RMBS de niveau 2B prêtés et actifs de niveau 2A empruntés</t>
  </si>
  <si>
    <t>Actifs RMBS de niveau 2B prêtés et actifs RMBS de niveau 2B empruntés</t>
  </si>
  <si>
    <t>Actifs RMBS de niveau 2B prêtés et actifs non RMBS de niveau 2B empruntés</t>
  </si>
  <si>
    <t>Actifs RMBS de niveau 2B prêtés et autres actifs empruntés</t>
  </si>
  <si>
    <t>Actifs non RMBS de niveau 2B prêtés et actifs de niveau 1 empruntés</t>
  </si>
  <si>
    <t>Actifs non RMBS de niveau 2B prêtés et actifs de niveau 2A empruntés</t>
  </si>
  <si>
    <t>Actifs non RMBS de niveau 2B prêtés et actifs RMBS de niveau 2B empruntés</t>
  </si>
  <si>
    <t>Actifs non RMBS de niveau 2B prêtés et actifs non RMBS de niveau 2B empruntés</t>
  </si>
  <si>
    <t>Actifs non RMBS de niveau 2B prêtés et autres actifs empruntés</t>
  </si>
  <si>
    <t>Autres actifs prêtés et actifs RMBS de niveau 2B empruntés</t>
  </si>
  <si>
    <t>Autres actifs prêtés et actifs non RMBS de niveau 2B empruntés</t>
  </si>
  <si>
    <t xml:space="preserve">Level 2B assets - non-financial common equity shares </t>
  </si>
  <si>
    <t>Total stock of Level 2A assets</t>
  </si>
  <si>
    <t>Adjustment to stock of Level 2A assets</t>
  </si>
  <si>
    <t>Adjusted amount of Level 2A assets</t>
  </si>
  <si>
    <t>Residential mortgage-backed securities (RMBS), rated AA or better</t>
  </si>
  <si>
    <t>Total de l'encours d'actifs RMBS de niveau 2B :</t>
  </si>
  <si>
    <t>Field containing a result:</t>
  </si>
  <si>
    <t>Total de l'encours d'actifs non RMBS de niveau 2B :</t>
  </si>
  <si>
    <t>Adjustment to stock of Level 2B RMBS assets</t>
  </si>
  <si>
    <t>Adjusted amount of Level 2B RMBS assets</t>
  </si>
  <si>
    <t>Total stock of Level 2B non-RMBS assets</t>
  </si>
  <si>
    <t>Adjustment to stock of Level 2B non-RMBS assets</t>
  </si>
  <si>
    <t>Adjusted amount of Level 2B non-RMBS assets</t>
  </si>
  <si>
    <t>Adjusted amount of Level 2B (RMBS and non-RMBS) assets</t>
  </si>
  <si>
    <t>Adjustment to stock of HQLA due to cap on Level 2B assets</t>
  </si>
  <si>
    <t>Adjustment to stock of HQLA due to cap on Level 2 assets</t>
  </si>
  <si>
    <t>Section 1 - Total stock of HQLA</t>
  </si>
  <si>
    <t>1.4. ALHQ : Informations complémentaires</t>
  </si>
  <si>
    <t>Niveau 2B RMBS</t>
  </si>
  <si>
    <t>1.4. HQLA: Additional information</t>
  </si>
  <si>
    <t>Niveau 2B non-RMBS</t>
  </si>
  <si>
    <t>1.6. Total stock of HQLA and eligible non-operational demand deposits</t>
  </si>
  <si>
    <t>Total stock of HQLA and non-operational demand deposits placed by indirect clearers with AMF-regulated direct clearers</t>
  </si>
  <si>
    <t>Non-operational demand deposits placed by indirect clearers with AMF-regulated direct clearers</t>
  </si>
  <si>
    <t>Dépôts stables :</t>
  </si>
  <si>
    <t>Are in Canada</t>
  </si>
  <si>
    <t>Are not in Canada</t>
  </si>
  <si>
    <t>Rate sensitive deposits directly managed by the client - established relationship or deposit in a transactional account</t>
  </si>
  <si>
    <t>Total retail deposits run-off</t>
  </si>
  <si>
    <t>Dépôts assurés qui proviennent de fonds et de fiducies dont le solde est contrôlé uniquement par le client de détail sous-jacent</t>
  </si>
  <si>
    <t>Uninsured deposits (including the portion of a deposit in excess of the deposit insurance coverage limit and deposits not meeting the deposit insurance coverage criteria)</t>
  </si>
  <si>
    <t>Other rate sensitive deposits directly managed by the client - no established relationship and not in a transactional account</t>
  </si>
  <si>
    <t>Total operational deposits:</t>
  </si>
  <si>
    <t xml:space="preserve">Assurés, avec un taux de retrait de 3% </t>
  </si>
  <si>
    <t xml:space="preserve">Assurés, avec un taux de retrait de 5% </t>
  </si>
  <si>
    <t>Market value of extended collateral</t>
  </si>
  <si>
    <t>Valeur marchande du collatéral posté</t>
  </si>
  <si>
    <t>Opérations arrivant à échéance dans ≤ 30 jours conclues avec la banque centrale d'origine de l'institution financière :</t>
  </si>
  <si>
    <t>Backed by Level 1 assets; of which:</t>
  </si>
  <si>
    <t>Backed by Level 2A assets; of which:</t>
  </si>
  <si>
    <t>Backed by Level 2B RMBS assets; of which:</t>
  </si>
  <si>
    <t>Backed by Level 2B non-RMBS assets; of which:</t>
  </si>
  <si>
    <t>Opérations arrivant à échéance dans ≤ 30 jours non conclues avec la banque centrale d'origine de l'institution financière et adossées aux actifs de niveau 1 :</t>
  </si>
  <si>
    <t>Opérations arrivant à échéance dans ≤ 30 jours non conclues avec la banque centrale d'origine de l'institution financière et adossées aux actifs de niveau 2A :</t>
  </si>
  <si>
    <t>Opérations arrivant à échéance dans ≤ 30 jours non conclues avec la banque centrale d'origine de l'institution financière et adossées aux actifs RMBS de niveau 2B :</t>
  </si>
  <si>
    <t>Opérations arrivant à échéance dans ≤ 30 jours  non conclues avec la banque centrale d'origine de l'institution financière et adossées aux actifs non-RMBS de niveau 2B :</t>
  </si>
  <si>
    <t>Counterparties are domestic sovereigns, MDBs or domestic PSEs with a 20% risk weight:</t>
  </si>
  <si>
    <t>Counterparties are not domestic sovereigns, MDBs or domestic PSEs with a 20% risk weight:</t>
  </si>
  <si>
    <t>Opérations arrivant à échéance dans ≤ 30 jours non conclues avec la banque centrale d'origine de l'institution financière et adossées à d'autres actifs (non ALHQ) :</t>
  </si>
  <si>
    <t>Contreparties sont des émetteurs souverains domestiques, BMD our OP domestiques affectés d'une pondération de 20%</t>
  </si>
  <si>
    <t>Pour d'autres sûretés (c.-à-d. toutes des sûretés non actifs de niveau 1)</t>
  </si>
  <si>
    <t>For other collateral (i.e. all non-Level 1 collateral)</t>
  </si>
  <si>
    <t>Increased liquidity needs related to excess non-segregated collateral held by the financial institution that could contractually be called at any time by the counterparty</t>
  </si>
  <si>
    <t xml:space="preserve">Besoins de liquidité en fonction des contrats qui autorisent le remplacement de certaines sûretés par des actifs non-ALHQ </t>
  </si>
  <si>
    <t>Loss of funding on covered bonds issued by the financial institution</t>
  </si>
  <si>
    <t>Dettes venant à échéance dans ≤ 30 jours</t>
  </si>
  <si>
    <t>Debt maturing ≤ 30 days</t>
  </si>
  <si>
    <t>Engagements confirmés de crédits et de liquidités non encore décaissés aux bénéfices des banques soumises à une surveillance prudentielle</t>
  </si>
  <si>
    <t>Undrawn committed credit facilities provided to other FIs</t>
  </si>
  <si>
    <t>Undrawn committed liquidity facilities provided to other FIs</t>
  </si>
  <si>
    <t>2.5. Other contractual obligations to extend funds to:</t>
  </si>
  <si>
    <t>Roll-over of cash inflows</t>
  </si>
  <si>
    <t>Excess outflows</t>
  </si>
  <si>
    <t>Total additional requirements run-off</t>
  </si>
  <si>
    <t>Total contractual obligations to extend funds in excess of 50% roll-over assumption</t>
  </si>
  <si>
    <t>Obligations de financements contingentes non contractuelles liées à d'éventuels retraits de liquidités émanant d'entreprises communes ou de participations minoritaires dans des institutions</t>
  </si>
  <si>
    <t>Obligations non contractuelles :</t>
  </si>
  <si>
    <t>Debt-buy back requests (including related conduits)</t>
  </si>
  <si>
    <t>Total run-off on other contingent funding obligations</t>
  </si>
  <si>
    <t>Section 2. Total des sorties de trésorerie nettes</t>
  </si>
  <si>
    <t>Section 2. Total net cash outflows</t>
  </si>
  <si>
    <t>Section 3. Entrées de trésorerie</t>
  </si>
  <si>
    <t>Section 3. Cash inflows</t>
  </si>
  <si>
    <t>Is the reporting institution an indirect clearer that is not a subsidiary of a direct clearer?  (Enter 1 if Yes, 0 if No)</t>
  </si>
  <si>
    <t>Amount extended</t>
  </si>
  <si>
    <t>Market value of received collateral</t>
  </si>
  <si>
    <t>Opérations adossées à des actifs du niveau 1 :</t>
  </si>
  <si>
    <t>Transactions backed by Level 1 assets; of which:</t>
  </si>
  <si>
    <t>Transactions backed by Level 2A assets; of which:</t>
  </si>
  <si>
    <t>Transactions backed by Level 2B RMBS; of which:</t>
  </si>
  <si>
    <t>Opérations adossées à des actifs non-RMBS du niveau 2B :</t>
  </si>
  <si>
    <t>Transactions backed by Level 2B non-RMBS assets; of which:</t>
  </si>
  <si>
    <t>Margin lending backed by non-Level 1 or non-Level 2 collateral</t>
  </si>
  <si>
    <t>Transactions backed by Level 1 assets</t>
  </si>
  <si>
    <t>Transactions backed by Level 2A assets</t>
  </si>
  <si>
    <t>Of which collateral is not re-used (ie is not rehypothecated) to cover the reporting institution's outright short positions:</t>
  </si>
  <si>
    <t>dont la sûreté n'est pas réutilisée (c.-à-d.,n'est pas rehypothéqué) pour couvrir entièrement les positions courtes de l'institution déclarante :</t>
  </si>
  <si>
    <t xml:space="preserve">Of which collateral is re-used (ie is rehypothecated) in transactions to cover the reporting insitution's outright short positions </t>
  </si>
  <si>
    <t>dont la sûreté est réutilisée (c.-à-d., est réhypothéquée) dans des opérations visant à couvrir entièrement les positions courtes de l’institution déclarante</t>
  </si>
  <si>
    <t>Level 2B RMBS assets are lent and other assets are borrowed</t>
  </si>
  <si>
    <t>Level 2B non-RMBS assets are lent and other assets are borrowed</t>
  </si>
  <si>
    <t>Level 2B RMBS assets - exclusions due to legal entity restrictions</t>
  </si>
  <si>
    <t>Level 2B non-RMBS assets - exclusions due to legal entity restrictions</t>
  </si>
  <si>
    <t>Level 2B RMBS assets - exclusions due to operational requirements</t>
  </si>
  <si>
    <t>Level 2B non-RMBS assets - exclusions due to operational requirements</t>
  </si>
  <si>
    <t>Transactions backed by Level 2B RMBS assets</t>
  </si>
  <si>
    <t>Transactions backed by Level 2B non-RMBS assets</t>
  </si>
  <si>
    <t>3.2. Other inflows by counterparty</t>
  </si>
  <si>
    <t>Entrées de trésorerie contractuelles arrivant à échéance dans ≤ 30 jours provenant de prêts parfaitement  productifs, non déclarées comme étant des prêts garantis :</t>
  </si>
  <si>
    <t>Contractual inflows due in ≤ 30 days from fully performing loans, not reported as secured lending, from:</t>
  </si>
  <si>
    <t>Retail customers (natural persons)</t>
  </si>
  <si>
    <t>Retail customers (small business customers)</t>
  </si>
  <si>
    <t>Financial institutions:</t>
  </si>
  <si>
    <t>Dépôts opérationnels se rapportant aux activités de compensation de sous-adhérents auprès d'un adhérent inscrit à l'Autorité</t>
  </si>
  <si>
    <t>Operational deposits related to clearing activities placed by indirect clearers with AMF-regulated direct clearers</t>
  </si>
  <si>
    <t>All payments on other loans and deposits due in ≤ 30 days</t>
  </si>
  <si>
    <t>Tous paiements sur d'autres prêts et dépôts dus dont l'échéance est dans une période ≤ 30 jours</t>
  </si>
  <si>
    <t>Contractual inflows from securities maturing ≤ 30 days, not included anywhere above</t>
  </si>
  <si>
    <t>Total des autres entrées de trésorerie</t>
  </si>
  <si>
    <t>Total of other inflows</t>
  </si>
  <si>
    <t>3.4. Total cash inflows</t>
  </si>
  <si>
    <t>Collateral swaps maturing ≤ 30 days:</t>
  </si>
  <si>
    <t xml:space="preserve">dont les actifs empruntés ne sont pas réutilisés (non mobilisés) afin de couvrir les positions courtes : </t>
  </si>
  <si>
    <t>Level 1 assets are lent and Level 1 assets are borrowed; of which:</t>
  </si>
  <si>
    <t>Level 1 assets are lent and Level 2A assets are borrowed; of which:</t>
  </si>
  <si>
    <t>Level 1 assets are lent and Level 2B RMBS assets are borrowed; of which:</t>
  </si>
  <si>
    <t>Level 1 assets are lent and Level 2B non-RMBS assets are borrowed; of which:</t>
  </si>
  <si>
    <t>Level 1 assets are lent and other assets are borrowed; of which:</t>
  </si>
  <si>
    <t>Level 2A assets are lent and Level 1 assets are borrowed; of which:</t>
  </si>
  <si>
    <t>Level 2A assets are lent and Level 2A assets are borrowed; of which:</t>
  </si>
  <si>
    <t>Level 2A assets are lent and Level 2B RMBS assets are borrowed; of which:</t>
  </si>
  <si>
    <t>Level 2A assets are lent and Level 2B non-RMBS assets are borrowed; of which:</t>
  </si>
  <si>
    <t>Level 2A assets are lent and other assets are borrowed; of which:</t>
  </si>
  <si>
    <t>Level 2B RMBS assets are lent and Level 2A assets are borrowed; of which:</t>
  </si>
  <si>
    <t>Level 2B RMBS assets are lent and Level 2B RMBS assets are borrowed; of which:</t>
  </si>
  <si>
    <t>Level 2B RMBS assets are lent and other assets are borrowed; of which:</t>
  </si>
  <si>
    <t>Level 2B RMBS assets are lent and Level 2B non-RMBS assets are borrowed; of which:</t>
  </si>
  <si>
    <t>Level 2B non-RMBS assets are lent and Level 1 assets are borrowed; of which:</t>
  </si>
  <si>
    <t>Level 2B non-RMBS assets are lent and Level 2A assets are borrowed; of which:</t>
  </si>
  <si>
    <t>Level 2B non-RMBS assets are lent and other assets are borrowed; of which:</t>
  </si>
  <si>
    <t>Level 2B non-RMBS assets are lent and Level 2B non-RMBS assets are borrowed; of which:</t>
  </si>
  <si>
    <t>Other assets are lent and Level 1 assets are borrowed; of which:</t>
  </si>
  <si>
    <t>Other assets are lent and Level 2A assets are borrowed; of which:</t>
  </si>
  <si>
    <t>Other assets are lent and Level 2B RMBS assets are borrowed; of which:</t>
  </si>
  <si>
    <t>Other assets are lent and Level 2B non-RMBS assets are borrowed; of which:</t>
  </si>
  <si>
    <t>Level 1 assets are lent and Level 1 assets are borrowed</t>
  </si>
  <si>
    <t>Level 1 assets are lent and Level 2A assets are borrowed</t>
  </si>
  <si>
    <t>Level 1 assets are lent and Level 2B RMBS assets are borrowed</t>
  </si>
  <si>
    <t>Level 1 assets are lent and Level 2B non-RMBS assets are borrowed</t>
  </si>
  <si>
    <t>Level 2A assets are lent and Level 1 assets are borrowed</t>
  </si>
  <si>
    <t>Level 2A assets are lent and Level 2A assets are borrowed</t>
  </si>
  <si>
    <t>Level 2A assets are lent and Level 2B RMBS assets are borrowed</t>
  </si>
  <si>
    <t>Level 2A assets are lent and Level 2B non-RMBS assets are borrowed</t>
  </si>
  <si>
    <t>Level 2B RMBS assets are lent and Level 1 assets are borrowed</t>
  </si>
  <si>
    <t>Level 2B RMBS assets are lent and Level 2A assets are borrowed</t>
  </si>
  <si>
    <t>Level 2B RMBS assets are lent and Level 2B RMBS assets are borrowed</t>
  </si>
  <si>
    <t>Level 2B RMBS assets are lent and Level 2B non-RMBS assets are borrowed</t>
  </si>
  <si>
    <t>Level 2B non-RMBS assets are lent and Level 1 assets are borrowed</t>
  </si>
  <si>
    <t>Level 2B non-RMBS assets are lent and Level 2A assets are borrowed</t>
  </si>
  <si>
    <t>Level 2B non-RMBS assets are lent and Level 2B RMBS assets are borrowed</t>
  </si>
  <si>
    <t>Level 2B non-RMBS assets are lent and Level 2B non-RMBS assets are borrowed</t>
  </si>
  <si>
    <t>Other assets are lent and Level 1 assets are borrowed</t>
  </si>
  <si>
    <t>Other assets are lent and Level 2A assets are borrowed</t>
  </si>
  <si>
    <t>Other assets are lent and Level 2B RMBS assets are borrowed</t>
  </si>
  <si>
    <t>Other assets are lent and Level 2B non-RMBS assets are borrowed</t>
  </si>
  <si>
    <t>Section 4 - Total outflows and total inflows from collateral swaps</t>
  </si>
  <si>
    <t>Adjustments to Level 1 assets due to collateral swaps</t>
  </si>
  <si>
    <t>Adjustments to Level 2A assets due to collateral swaps</t>
  </si>
  <si>
    <t>Adjustments to Level 2B RMBS assets due to collateral swaps</t>
  </si>
  <si>
    <t>Adjustments to Level 2B non-RMBS assets due to collateral swaps</t>
  </si>
  <si>
    <t>5. LCR</t>
  </si>
  <si>
    <t>Total stock of high quality liquid assets (HQLA)</t>
  </si>
  <si>
    <t>Net cash outflows</t>
  </si>
  <si>
    <t>6. Supplemental information</t>
  </si>
  <si>
    <t>6.1. NHA-MBS and CMB</t>
  </si>
  <si>
    <t>Amount related to third-party issued NHA-MBS</t>
  </si>
  <si>
    <t>Amount related to pooled and unsold NHA-MBS</t>
  </si>
  <si>
    <t>Amount related to Canada mortgage bonds</t>
  </si>
  <si>
    <t>6.2. Host jurisdictions requirements</t>
  </si>
  <si>
    <t>6.3. Insured deposits raised through affiliated parties</t>
  </si>
  <si>
    <t>Espace réservé - Ne pas remplir</t>
  </si>
  <si>
    <t>Placeholder - do not populate</t>
  </si>
  <si>
    <t>INSTRUCTION - RATIO DE LIQUIDITÉ À COURT TERME LCR (LCR)</t>
  </si>
  <si>
    <t>LCR classification identifier</t>
  </si>
  <si>
    <t>Instructions</t>
  </si>
  <si>
    <t>Onglet rose : Instructions-LCR</t>
  </si>
  <si>
    <t>Level 1 assets - 0% RW securities issued by sovereigns</t>
  </si>
  <si>
    <t>Level 1 assets - 0% RW securities guaranteed by sovereigns</t>
  </si>
  <si>
    <t>Level 1 assets - non-0% RW securities issued in domestic currencies</t>
  </si>
  <si>
    <t>Level 1 assets - non-0% RW securities issued in foreign currencies</t>
  </si>
  <si>
    <t>Level 2A assets - 20% RW securities issued by sovereigns</t>
  </si>
  <si>
    <t>Level 2A assets - 20% RW securities guaranteed by sovereigns</t>
  </si>
  <si>
    <t>Level 2A assets - 20% RW securities issued or guaranteed by central banks</t>
  </si>
  <si>
    <t>Level 1 assets - 0% RW securities issued or guaranteed by central banks</t>
  </si>
  <si>
    <t>Level 1 assets - 0% RW securities issued or guaranteed by PSEs</t>
  </si>
  <si>
    <t>Level 1 assets - 0% RW securities issued or guaranteed by BIS, IMF, ECB and European community, or MDBs</t>
  </si>
  <si>
    <t>The market value (pre-haircut) of qualifying marketable debt securities issued or guaranteed by the Bank for International Settlements, the International Monetary Fund, the European Central Bank (ECB) and European Community, or Multilateral Development Banks (MDBs), receiving a 0% risk weight under the standardised approach to credit risk.</t>
  </si>
  <si>
    <t>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t>
  </si>
  <si>
    <t>The market value (pre-haircut) of qualifying debt securities issued by the sovereign or central bank in the domestic currency of that country, that are not eligible for inclusion under the classifications 11004 'Level 1 assets - 0% RW securities issued by sovereigns' or 11005 'Level 1 assets - 0% RW securities guaranteed by sovereigns' because of the non-0% risk weight of that country.  institutions are only permitted to include debt issued by sovereigns or central banks of their home jurisdictions or, to the extent of the liquidity risk taken in other jurisdictions, of those jurisdictions.</t>
  </si>
  <si>
    <t>Total stock of Level 2B RMBS assets</t>
  </si>
  <si>
    <t>Of the amount reported in HQLA as Level 1 securities with a 0% risk weight:</t>
  </si>
  <si>
    <t>The market value (pre-haircut) of qualifying marketable debt securities issued by sovereigns, receiving a 20% risk weight under the standardised approach to credit risk, and not included under the classifications 11009 'Level 1 assets - non-0% RW securities issued in domestic currencies' or 11010 'Level 1 assets - non-0% RW securities issued in foreign currencies'.</t>
  </si>
  <si>
    <t>The market value (pre-haircut) of qualifying marketable debt securities issued or guaranteed by central banks, receiving a 20% risk weight under the standardised approach to credit risk, and not included under the classifications 11009 'Level 1 assets - non-0% RW securities issued in domestic currencies' or 11010 'Level 1 assets - non-0% RW securities issued in foreign currencies'.</t>
  </si>
  <si>
    <t>Valuation changes on posted collateral - cash and Level 1 collateral</t>
  </si>
  <si>
    <t>Valuation changes on posted collateral - non-Level 1 collateral</t>
  </si>
  <si>
    <t>Secured lending - collateral re-used - Level 1 assets - amount extended</t>
  </si>
  <si>
    <t>Secured lending - collateral re-used - Level 1 assets - market value of collateral received</t>
  </si>
  <si>
    <t>Secured lending - collateral re-used - Level 2A assets - amount extended</t>
  </si>
  <si>
    <t>Secured lending - collateral re-used - Level 2A assets - market value of collateral received</t>
  </si>
  <si>
    <t>Secured lending - collateral re-used - Level 2B RMBS assets - amount extended</t>
  </si>
  <si>
    <t>Secured lending - collateral re-used - Level 2B RMBS assets - market value of collateral received</t>
  </si>
  <si>
    <t>Secured lending - collateral re-used - Level 2B non-RMBS assets - amount extended</t>
  </si>
  <si>
    <t>Secured lending - collateral re-used - Level 2B non-RMBS assets - market value of collateral received</t>
  </si>
  <si>
    <t>Collateral swaps - borrowed assets re-used - Level 1 lent / Level 1 borrowed (all transactions) - market value of collateral lent</t>
  </si>
  <si>
    <t>The market value of collateral lent in all transactions where non-cash Level 1 assets are lent and non-cash Level 1 assets are borrowed, where the collateral borrowed is re-used (rehypothecated) to cover the institution's outright short positions.</t>
  </si>
  <si>
    <t>Collateral swaps - borrowed assets re-used - Level 1 lent / Level 1 borrowed (all transactions) - market value of collateral borrowed</t>
  </si>
  <si>
    <t>The market value of collateral borrowed in all transactions where non-cash Level 1 assets are lent and non-cash Level 1 assets are borrowed, where the collateral borrowed is  re-used (rehypothecated) to cover the institution's outright short positions.</t>
  </si>
  <si>
    <t>Collateral swaps - borrowed assets re-used - Level 1 lent / Level 2A borrowed (all transactions) - market value of collateral lent</t>
  </si>
  <si>
    <t>The market value of collateral lent in all transactions where non-cash Level 1 assets are lent and Level 2A assets are borrowed, where the collateral borrowed is re-used (rehypothecated) to cover the institution's outright short positions.</t>
  </si>
  <si>
    <t>Collateral swaps - borrowed assets re-used - Level 1 lent / Level 2A borrowed (all transactions) - market value of collateral borrowed</t>
  </si>
  <si>
    <t>The market value of collateral borrowed in all transactions where non-cash Level 1 assets are lent and Level 2A assets are borrowed, where the collateral borrowed is  re-used (rehypothecated) to cover the institution's outright short positions.</t>
  </si>
  <si>
    <t>Collateral swaps - borrowed assets re-used - Level 1 lent / Level 2B RMBS borrowed (all transactions) - market value of collateral lent</t>
  </si>
  <si>
    <t>The market value of collateral lent in all transactions where non-cash Level 1 assets are lent and Level 2B RMBS assets are borrowed, where the collateral borrowed is re-used (rehypothecated) to cover the institution's outright short positions.</t>
  </si>
  <si>
    <t>Collateral swaps - borrowed assets re-used - Level 1 lent / Level 2B RMBS borrowed (all transactions) - market value of collateral borrowed</t>
  </si>
  <si>
    <t>The market value of collateral borrowed in all transactions where non-cash Level 1 assets are lent and Level 2B RMBS assets are borrowed, where the collateral borrowed is  re-used (rehypothecated) to cover the institution's outright short positions.</t>
  </si>
  <si>
    <t>Collateral swaps - borrowed assets re-used - Level 1 lent / Level 2B non-RMBS borrowed (all transactions) - market value of collateral lent</t>
  </si>
  <si>
    <t>The market value of collateral lent in all transactions where non-cash Level 1 assets are lent and Level 2B non-RMBS assets are borrowed, where the collateral borrowed is re-used (rehypothecated) to cover the institution's outright short positions.</t>
  </si>
  <si>
    <t>Collateral swaps - borrowed assets re-used - Level 1 lent / Level 2B non-RMBS borrowed (all transactions) - market value of collateral borrowed</t>
  </si>
  <si>
    <t>The market value of collateral borrowed in all transactions where non-cash Level 1 assets are lent and Level 2B non-RMBS assets are borrowed, where the collateral borrowed is  re-used (rehypothecated) to cover the institution's outright short positions.</t>
  </si>
  <si>
    <t>Collateral swaps - borrowed assets re-used - Level 2A lent / Level 1 borrowed (all transactions) - market value of collateral lent</t>
  </si>
  <si>
    <t>The market value of collateral lent in all transactions where Level 2A assets are lent and non-cash Level 1 assets are borrowed, where the collateral borrowed is re-used (rehypothecated) to cover the institution's outright short positions.</t>
  </si>
  <si>
    <t>Collateral swaps - borrowed assets re-used - Level 2A lent / Level 1 borrowed (all transactions) - market value of collateral borrowed</t>
  </si>
  <si>
    <t>The market value of collateral borrowed in all transactions where Level 2A assets are lent and non-cash Level 1 assets are borrowed, where the collateral borrowed is  re-used (rehypothecated) to cover the institution's outright short positions.</t>
  </si>
  <si>
    <t>Collateral swaps - borrowed assets re-used - Level 2A lent / Level 2A borrowed (all transactions) - market value of collateral lent</t>
  </si>
  <si>
    <t>The market value of collateral lent in all transactions where Level 2A assets are lent and Level 2A assets are borrowed, where the collateral borrowed is re-used (rehypothecated) to cover the institution's outright short positions.</t>
  </si>
  <si>
    <t>Collateral swaps - borrowed assets re-used - Level 2A lent / Level 2A borrowed (all transactions) - market value of collateral borrowed</t>
  </si>
  <si>
    <t>The market value of collateral borrowed in all transactions where Level 2A assets are lent and Level 2A assets are borrowed, where the collateral borrowed is  re-used (rehypothecated) to cover the institution's outright short positions.</t>
  </si>
  <si>
    <t>Collateral swaps - borrowed assets re-used - Level 2A lent / Level 2B RMBS borrowed (all transactions) - market value of collateral lent</t>
  </si>
  <si>
    <t>The market value of collateral lent in all transactions where Level 2A assets are lent and Level 2B RMBS assets are borrowed, where the collateral borrowed is re-used (rehypothecated) to cover the institution's outright short positions.</t>
  </si>
  <si>
    <t>Collateral swaps - borrowed assets re-used - Level 2A lent / Level 2B RMBS borrowed (all transactions) - market value of collateral borrowed</t>
  </si>
  <si>
    <t>The market value of collateral borrowed in all transactions where Level 2A assets are lent and Level 2B RMBS assets are borrowed, where the collateral borrowed is  re-used (rehypothecated) to cover the institution's outright short positions.</t>
  </si>
  <si>
    <t>Collateral swaps - borrowed assets re-used - Level 2A lent / Level 2B non-RMBS borrowed (all transactions) - market value of collateral lent</t>
  </si>
  <si>
    <t>The market value of collateral lent in all transactions where Level 2A assets are lent and Level 2B non-RMBS assets are borrowed, where the collateral borrowed is re-used (rehypothecated) to cover the institution's outright short positions.</t>
  </si>
  <si>
    <t>Collateral swaps - borrowed assets re-used - Level 2A lent / Level 2B non-RMBS borrowed (all transactions) - market value of collateral borrowed</t>
  </si>
  <si>
    <t>The market value of collateral borrowed in all transactions where Level 2A assets are lent and Level 2B non-RMBS assets are borrowed, where the collateral borrowed is  re-used (rehypothecated) to cover the institution's outright short positions.</t>
  </si>
  <si>
    <t>Collateral swaps - borrowed assets re-used - Level 2B RMBS lent / Level 1 borrowed (all transactions) - market value of collateral lent</t>
  </si>
  <si>
    <t>The market value of collateral lent in all transactions where Level 2B RMBS assets are lent and non-cash Level 1 assets are borrowed, where the collateral borrowed is re-used (rehypothecated) to cover the institution's outright short positions.</t>
  </si>
  <si>
    <t>Collateral swaps - borrowed assets re-used - Level 2B RMBS lent / Level 1 borrowed (all transactions) - market value of collateral borrowed</t>
  </si>
  <si>
    <t>The market value of collateral borrowed in all transactions where Level 2B RMBS assets are lent and non-cash Level 1 assets are borrowed, where the collateral borrowed is  re-used (rehypothecated) to cover the institution's outright short positions.</t>
  </si>
  <si>
    <t>Collateral swaps - borrowed assets re-used - Level 2B RMBS lent / Level 2A borrowed (all transactions) - market value of collateral lent</t>
  </si>
  <si>
    <t>The market value of collateral lent in all transactions where Level 2B RMBS assets are lent and Level 2A assets are borrowed, where the collateral borrowed is re-used (rehypothecated) to cover the institution's outright short positions.</t>
  </si>
  <si>
    <t>Collateral swaps - borrowed assets re-used - Level 2B RMBS lent / Level 2A borrowed (all transactions) - market value of collateral borrowed</t>
  </si>
  <si>
    <t>The market value of collateral borrowed in all transactions where Level 2B RMBS assets are lent and Level 2A assets are borrowed, where the collateral borrowed is  re-used (rehypothecated) to cover the institution's outright short positions.</t>
  </si>
  <si>
    <t>Collateral swaps - borrowed assets re-used - Level 2B RMBS lent / Level 2B RMBS borrowed (all transactions) - market value of collateral lent</t>
  </si>
  <si>
    <t>The market value of collateral lent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</si>
  <si>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RMBS borrowed (all transactions) - market value of collateral borrowed</t>
  </si>
  <si>
    <t>The market value of collateral borrowed in all transactions where Level 2B RMBS assets are lent and Level 2B RMBS assets are borrowed, where the collateral borrowed is  re-used (rehypothecated) to cover the institution's outright short positions.</t>
  </si>
  <si>
    <t>Collateral swaps - borrowed assets re-used - Level 2B RMBS lent / Level 2B non-RMBS borrowed (all transactions) - market value of collateral lent</t>
  </si>
  <si>
    <t>The market value of collateral lent in all transactions where Level 2B RMBS assets are lent and Level 2B non-RMBS assets are borrowed, where the collateral borrowed is re-used (rehypothecated) to cover the institution's outright short positions.</t>
  </si>
  <si>
    <t>Collateral swaps - borrowed assets re-used - Level 2B RMBS lent / Level 2B non-RMBS borrowed (all transactions) - market value of collateral borrowed</t>
  </si>
  <si>
    <t>The market value of collateral borrowed in all transactions where Level 2B RMBS assets are lent and Level 2B non-RMBS assets are borrowed, where the collateral borrowed is  re-used (rehypothecated) to cover the institution's outright short positions.</t>
  </si>
  <si>
    <t>Collateral swaps - borrowed assets re-used - Level 2B non-RMBS lent / Level 1 borrowed (all transactions) - market value of collateral lent</t>
  </si>
  <si>
    <t>Collateral swaps - borrowed assets re-used - Level 2B non-RMBS lent / Level 1 borrowed (all transactions) - market value of collateral borrowed</t>
  </si>
  <si>
    <t>The market value of collateral borrowed in all transactions where Level 2B non-RMBS assets are lent and non-cash Level 1 assets are borrowed, where the collateral borrowed is  re-used (rehypothecated) to cover the institution's outright short positions.</t>
  </si>
  <si>
    <t>Collateral swaps - borrowed assets re-used - Level 2B non-RMBS lent / Level 2A borrowed (all transactions) - market value of collateral lent</t>
  </si>
  <si>
    <t>The market value of collateral lent in all transactions where Level 2B non-RMBS assets are lent and Level 2A assets are borrowed, where the collateral borrowed is re-used (rehypothecated) to cover the institution's outright short positions.</t>
  </si>
  <si>
    <t>Collateral swaps - borrowed assets re-used - Level 2B non-RMBS lent / Level 2A borrowed (all transactions) - market value of collateral borrowed</t>
  </si>
  <si>
    <t>The market value of collateral borrowed in all transactions where Level 2B non-RMBS assets are lent and Level 2A assets are borrowed, where the collateral borrowed is  re-used (rehypothecated) to cover the institution's outright short positions.</t>
  </si>
  <si>
    <t>Collateral swaps - borrowed assets re-used - Level 2B non-RMBS lent / Level 2B RMBS borrowed (all transactions) - market value of collateral lent</t>
  </si>
  <si>
    <t>The market value of collateral lent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</si>
  <si>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RMBS borrowed (all transactions) - market value of collateral borrowed</t>
  </si>
  <si>
    <t>The market value of collateral borrowed in all transactions where Level 2B non-RMBS assets are lent and Level 2B RMBS assets are borrowed, where the collateral borrowed is  re-used (rehypothecated) to cover the institution's outright short positions.</t>
  </si>
  <si>
    <t>Collateral swaps - borrowed assets re-used - Level 2B non-RMBS lent / Level 2B non-RMBS borrowed (all transactions) - market value of collateral lent</t>
  </si>
  <si>
    <t>The market value of collateral lent in all transactions where Level 2B non-RMBS assets are lent and Level 2B non-RMBS assets are borrowed, where the collateral borrowed is re-used (rehypothecated) to cover the institution's outright short positions.</t>
  </si>
  <si>
    <t>Collateral swaps - borrowed assets re-used - Level 2B non-RMBS lent / Level 2B non-RMBS borrowed (all transactions) - market value of collateral borrowed</t>
  </si>
  <si>
    <t>The market value of collateral borrowed in all transactions where Level 2B non-RMBS assets are lent and Level 2B non-RMBS assets are borrowed, where the collateral borrowed is  re-used (rehypothecated) to cover the institution's outright short positions.</t>
  </si>
  <si>
    <t xml:space="preserve">The market value (pre-haircut) of any surplus of Level 1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</si>
  <si>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2A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</si>
  <si>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RMBS assets held at the legal entity that are excluded from the consolidated HQLA stock because of reasonable doubts that they would be freely available to the consolidated (parent) entity in times of stress. </t>
  </si>
  <si>
    <t xml:space="preserve">The market value (pre-haircut) of any surplus of Level 2B non-RMBS assets held at the legal entity that are excluded from the consolidated HQLA stock because of reasonable doubts that they would be freely available to the consolidated (parent) entity in times of stress. </t>
  </si>
  <si>
    <t xml:space="preserve">The market value (pre-haircut) of Level 1 assets held by the institution that are not included in the stock of HQLA because of the operational requirements on HQLA. </t>
  </si>
  <si>
    <t xml:space="preserve">The market value (pre-haircut) of Level 2A assets held by the institution that are not included in the stock of HQLA because of the operational requirements on HQLA. </t>
  </si>
  <si>
    <t xml:space="preserve">The market value (pre-haircut) of Level 2B RMBS assets held by the institution that are not included in the stock of HQLA because of the operational requirements on HQLA. </t>
  </si>
  <si>
    <t xml:space="preserve">The market value (pre-haircut) of Level 2B non-RMBS assets held by the institution that are not included in the stock of HQLA because of the operational requirements on HQLA. </t>
  </si>
  <si>
    <t>Secured funding - with domestic central bank - Level 1 assets (transactions using eligible HQLA) - amount received</t>
  </si>
  <si>
    <t>Secured funding - with domestic central bank - Level 1 assets (transactions using eligible HQLA) - market value of collateral extended</t>
  </si>
  <si>
    <t>Secured funding - with domestic central bank - Level 1 assets (transactions not using eligible HQLA) - amount received</t>
  </si>
  <si>
    <t>Secured funding - with domestic central bank - Level 1 assets (transactions not using eligible HQLA) - market value of collateral extended</t>
  </si>
  <si>
    <t>Secured funding - with domestic central bank - Level 2A assets (transactions using eligible HQLA) - amount received</t>
  </si>
  <si>
    <t>Secured funding - with domestic central bank - Level 2A assets (transactions using eligible HQLA) - market value of collateral extended</t>
  </si>
  <si>
    <t>Secured funding - with domestic central bank - Level 2A assets (transactions not using eligible HQLA) - amount received</t>
  </si>
  <si>
    <t>Secured funding - with domestic central bank - Level 2A assets (transactions not using eligible HQLA) - market value of collateral extended</t>
  </si>
  <si>
    <t>Secured funding - with domestic central bank - Level 2B RMBS assets (transactions using eligible HQLA) - amount received</t>
  </si>
  <si>
    <t>Secured funding - with domestic central bank - Level 2B RMBS assets (transactions using eligible HQLA) - market value of collateral extended</t>
  </si>
  <si>
    <t>Secured funding - with domestic central bank - Level 2B RMBS assets (transactions not using eligible HQLA) - amount received</t>
  </si>
  <si>
    <t>Secured funding - with domestic central bank - Level 2B RMBS assets (transactions not using eligible HQLA) - market value of collateral extended</t>
  </si>
  <si>
    <t>Secured funding - with domestic central bank - Level 2B non-RMBS assets (transactions using eligible HQLA) - amount received</t>
  </si>
  <si>
    <t>Secured funding - with domestic central bank - Level 2B non-RMBS assets (transactions using eligible HQLA) - market value of collateral extended</t>
  </si>
  <si>
    <t>Secured funding - with domestic central bank - Level 2B non-RMBS assets (transactions not using eligible HQLA) - amount received</t>
  </si>
  <si>
    <t>Secured funding - with domestic central bank - Level 2B non-RMBS assets (transactions not using eligible HQLA) - market value of collateral extended</t>
  </si>
  <si>
    <t>Secured funding - with domestic central bank - non-HQLA assets (all transactions) - amount received</t>
  </si>
  <si>
    <t>Secured funding - with domestic central bank - non-HQLA assets (all transactions) - market value of collateral extended</t>
  </si>
  <si>
    <t>Secured funding - not with domestic central bank - Level 1 assets (transactions using eligible HQLA) - amount received</t>
  </si>
  <si>
    <t>Secured funding - not with domestic central bank - Level 1 assets (transactions using eligible HQLA) - market value of collateral extended</t>
  </si>
  <si>
    <t>Secured funding - not with domestic central bank - Level 1 assets (transactions not using eligible HQLA) - amount received</t>
  </si>
  <si>
    <t>Secured funding - not with domestic central bank - Level 1 assets (transactions not using eligible HQLA) - market value of collateral extended</t>
  </si>
  <si>
    <t>Secured funding - not with domestic central bank - Level 2A assets (transactions using eligible HQLA) - amount received</t>
  </si>
  <si>
    <t>Secured funding - not with domestic central bank - Level 2A assets (transactions using eligible HQLA) - market value of collateral extended</t>
  </si>
  <si>
    <t>Secured funding - not with domestic central bank - Level 2A assets (transactions not using eligible HQLA) - amount received</t>
  </si>
  <si>
    <t>Secured funding - not with domestic central bank - Level 2A assets (transactions not using eligible HQLA) - market value of collateral extended</t>
  </si>
  <si>
    <t>Secured funding - not with domestic central bank - Level 2B RMBS assets (transactions using eligible HQLA) - amount received</t>
  </si>
  <si>
    <t>Secured funding - not with domestic central bank - Level 2B RMBS assets (transactions using eligible HQLA) - market value of collateral extended</t>
  </si>
  <si>
    <t>Secured funding - not with domestic central bank - Level 2B RMBS assets (transactions not using eligible HQLA) - amount received</t>
  </si>
  <si>
    <t>Secured funding - not with domestic central bank - Level 2B RMBS assets (transactions not using eligible HQLA) - market value of collateral extended</t>
  </si>
  <si>
    <t>Current market value of relevant collateral posted as margin for derivatives and other transactions that, if they had been unencumbered, would have been eligible for inclusion as Level 1 HQLA.</t>
  </si>
  <si>
    <t>Collateral substitution to non-HQLA assets</t>
  </si>
  <si>
    <t>Secured lending - collateral not re-used - Level 1 assets (transactions using eligible HQLA) - amount extended</t>
  </si>
  <si>
    <t>Secured lending - collateral not re-used - Level 1 assets (transactions using eligible HQLA) - market value of collateral received</t>
  </si>
  <si>
    <t>Secured lending - collateral not re-used - Level 1 assets (transactions not using eligible HQLA) - amount extended</t>
  </si>
  <si>
    <t>Secured lending - collateral not re-used - Level 1 assets (transactions not using eligible HQLA) - market value of collateral received</t>
  </si>
  <si>
    <t>Secured lending - collateral not re-used - Level 2A assets (transactions using eligible HQLA) - amount extended</t>
  </si>
  <si>
    <t>Secured lending - collateral not re-used - Level 2A assets (transactions using eligible HQLA) - market value of collateral received</t>
  </si>
  <si>
    <t>Secured lending - collateral not re-used - Level 2A assets (transactions not using eligible HQLA) - amount extended</t>
  </si>
  <si>
    <t>Secured lending - collateral not re-used - Level 2A assets (transactions not using eligible HQLA) - market value of collateral received</t>
  </si>
  <si>
    <t>Secured lending - collateral not re-used - Level 2B RMBS assets (transactions using eligible HQLA) - amount extended</t>
  </si>
  <si>
    <t>Secured lending - collateral not re-used - Level 2B RMBS assets (transactions using eligible HQLA) - market value of collateral received</t>
  </si>
  <si>
    <t>Secured lending - collateral not re-used - Level 2B RMBS assets (transactions not using eligible HQLA) - amount extended</t>
  </si>
  <si>
    <t>Secured lending - collateral not re-used - Level 2B RMBS assets (transactions not using eligible HQLA) - market value of collateral received</t>
  </si>
  <si>
    <t>Secured lending - collateral not re-used - Level 2B non-RMBS assets (transactions using eligible HQLA) - amount extended</t>
  </si>
  <si>
    <t>Secured lending - collateral not re-used - Level 2B non-RMBS assets (transactions using eligible HQLA) - market value of collateral received</t>
  </si>
  <si>
    <t>Secured lending - collateral not re-used - Level 2B non-RMBS assets (transactions not using eligible HQLA) - amount extended</t>
  </si>
  <si>
    <t>Secured lending - collateral not re-used - Level 2B non-RMBS assets (transactions not using eligible HQLA) - market value of collateral received</t>
  </si>
  <si>
    <t>Secured lending - collateral not re-used - margin lending with non-HQLA collateral - amount extended</t>
  </si>
  <si>
    <t>Secured lending - collateral not re-used - margin lending with non-HQLA collateral - market value of collateral received</t>
  </si>
  <si>
    <t>Secured lending - collateral not re-used - other non-HQLA collateral - amount extended</t>
  </si>
  <si>
    <t>Secured lending - collateral not re-used - other non-HQLA collateral - market value of collateral received</t>
  </si>
  <si>
    <t>Secured lending - collateral re-used - margin lending with non-HQLA collateral - amount extended</t>
  </si>
  <si>
    <t>Secured lending - collateral re-used - margin lending with non-HQLA collateral - market value of collateral received</t>
  </si>
  <si>
    <t>Secured lending - collateral re-used - other non-HQLA collateral - amount extended</t>
  </si>
  <si>
    <t>Secured lending - collateral re-used - other non-HQLA collateral - market value of collateral received</t>
  </si>
  <si>
    <t>Collateral swaps - borrowed assets not re-used - Level 1 lent / Level 1 borrowed (transactions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</si>
  <si>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</si>
  <si>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</si>
  <si>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</si>
  <si>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1 borrowed (transactions not using eligible HQLA) - market value of collateral lent</t>
  </si>
  <si>
    <t>The market value of collateral lent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</si>
  <si>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1 borrowed (transactions not using eligible HQLA) - market value of collateral borrowed</t>
  </si>
  <si>
    <t>The market value of collateral borrowed in only those transactions where non-cash Level 1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</si>
  <si>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</si>
  <si>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</si>
  <si>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</si>
  <si>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</si>
  <si>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2A borrowed (transactions not using eligible HQLA) - market value of collateral lent</t>
  </si>
  <si>
    <t>The market value of collateral lent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</si>
  <si>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2A borrowed (transactions not using eligible HQLA) - market value of collateral borrowed</t>
  </si>
  <si>
    <t>The market value of collateral borrowed in only those transactions where non-cash Level 1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</si>
  <si>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</si>
  <si>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</si>
  <si>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</si>
  <si>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</si>
  <si>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RMBS borrowed (transactions not using eligible HQLA) - market value of collateral lent</t>
  </si>
  <si>
    <t>The market value of collateral lent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</si>
  <si>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RMBS borrowed (transactions not using eligible HQLA) - market value of collateral borrowed</t>
  </si>
  <si>
    <t>The market value of collateral borrowed in only those transactions where non-cash Level 1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</si>
  <si>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</si>
  <si>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</si>
  <si>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using eligible HQLA) - market value of collateral borrowed</t>
  </si>
  <si>
    <t>The market value of collateral borrowed in only those transactions where non-cash Level 1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</si>
  <si>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Level 2B non-RMBS borrowed (transactions not using eligible HQLA) - market value of collateral lent</t>
  </si>
  <si>
    <t>The market value of collateral lent in only those transactions where non-cash Level 1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</si>
  <si>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Level 2B non-RMBS borrowed (transactions not using eligible HQLA) - market value of collateral borrowed</t>
  </si>
  <si>
    <t>Collateral swaps - borrowed assets not re-used - Level 1 lent / non-HQLA assets borrowed (transactions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</si>
  <si>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</si>
  <si>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</si>
  <si>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 (ii) the non-cash Level 1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</si>
  <si>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1 lent / non-HQLA assets borrowed (transactions not using eligible HQLA) - market value of collateral lent</t>
  </si>
  <si>
    <t>The market value of collateral lent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</si>
  <si>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1 lent / non-HQLA assets borrowed (transactions not using eligible HQLA) - market value of collateral borrowed</t>
  </si>
  <si>
    <t>The market value of collateral borrowed in only those transactions where non-cash Level 1 assets are lent and non-HQLA assets are borrowed, where the collateral borrowed is not re-used (not rehypothecated) to cover the institution's outright short positions and where: (i) the collateral borrowed does not qualify as eligible HQLA and/or (ii) the non-cash Level 1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</si>
  <si>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</si>
  <si>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</si>
  <si>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</si>
  <si>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</si>
  <si>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1 borrowed (transactions not using eligible HQLA) - market value of collateral lent</t>
  </si>
  <si>
    <t>The market value of collateral lent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</si>
  <si>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1 borrowed (transactions not using eligible HQLA) - market value of collateral borrowed</t>
  </si>
  <si>
    <t>The market value of collateral borrowed in only those transactions where Level 2A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</si>
  <si>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</si>
  <si>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</si>
  <si>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</si>
  <si>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</si>
  <si>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2A borrowed (transactions not using eligible HQLA) - market value of collateral lent</t>
  </si>
  <si>
    <t>The market value of collateral lent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</si>
  <si>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2A borrowed (transactions not using eligible HQLA) - market value of collateral borrowed</t>
  </si>
  <si>
    <t>The market value of collateral borrowed in only those transactions where Level 2A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</si>
  <si>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</si>
  <si>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</si>
  <si>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</si>
  <si>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</si>
  <si>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RMBS borrowed (transactions not using eligible HQLA) - market value of collateral lent</t>
  </si>
  <si>
    <t>The market value of collateral lent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</si>
  <si>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RMBS borrowed (transactions not using eligible HQLA) - market value of collateral borrowed</t>
  </si>
  <si>
    <t>The market value of collateral borrowed in only those transactions where Level 2A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</si>
  <si>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</si>
  <si>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</si>
  <si>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</si>
  <si>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</si>
  <si>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Level 2B non-RMBS borrowed (transactions not using eligible HQLA) - market value of collateral lent</t>
  </si>
  <si>
    <t>The market value of collateral lent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</si>
  <si>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Level 2B non-RMBS borrowed (transactions not using eligible HQLA) - market value of collateral borrowed</t>
  </si>
  <si>
    <t>The market value of collateral borrowed in only those transactions where Level 2A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</si>
  <si>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using eligible HQLA) - market value of collateral lent</t>
  </si>
  <si>
    <t>The market value of collateral lent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</si>
  <si>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2A lent / non-HQLA assets borrowed (transactions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</si>
  <si>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collateral borrowed does not qualify as eligible HQLA and (ii) the Level 2A collateral  lent would otherwise qualify to be reported as eligible HQLA if it were not already securing the particular transaction in question (i.e. would be unencumbered and would meet the operational requirements for HQLA).</t>
  </si>
  <si>
    <t>The market value of collateral lent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</si>
  <si>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2A lent / non-HQLA assets borrowed (transactions not using eligible HQLA) - market value of collateral borrowed</t>
  </si>
  <si>
    <t>The market value of collateral borrowed in only those transactions where Level 2A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</si>
  <si>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</si>
  <si>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</si>
  <si>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</si>
  <si>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</si>
  <si>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1 borrowed (transactions not using eligible HQLA) - market value of collateral lent</t>
  </si>
  <si>
    <t>The market value of collateral lent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</si>
  <si>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1 borrowed (transactions not using eligible HQLA) - market value of collateral borrowed</t>
  </si>
  <si>
    <t>The market value of collateral borrowed in only those transactions where Level 2B 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</si>
  <si>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</si>
  <si>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</si>
  <si>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</si>
  <si>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2A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</si>
  <si>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2A borrowed (transactions not using eligible HQLA) - market value of collateral lent</t>
  </si>
  <si>
    <t>The market value of collateral lent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</si>
  <si>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2A borrowed (transactions not using eligible HQLA) - market value of collateral borrowed</t>
  </si>
  <si>
    <t>The market value of collateral borrowed in only those transactions where Level 2B 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</si>
  <si>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</si>
  <si>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2Ab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</si>
  <si>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</si>
  <si>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</si>
  <si>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RMBS borrowed (transactions not using eligible HQLA) - market value of collateral lent</t>
  </si>
  <si>
    <t>The market value of collateral lent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</si>
  <si>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RMBS borrowed (transactions not using eligible HQLA) - market value of collateral borrowed</t>
  </si>
  <si>
    <t>The market value of collateral borrowed in only those transactions where Level 2B 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</si>
  <si>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</si>
  <si>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</si>
  <si>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</si>
  <si>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</si>
  <si>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Level 2B non-RMBS borrowed (transactions not using eligible HQLA) - market value of collateral lent</t>
  </si>
  <si>
    <t>The market value of collateral lent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</si>
  <si>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Level 2B non-RMBS borrowed (transactions not using eligible HQLA) - market value of collateral borrowed</t>
  </si>
  <si>
    <t>The market value of collateral borrowed in only those transactions where Level 2B 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</si>
  <si>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</si>
  <si>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</si>
  <si>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</si>
  <si>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collateral borrowed does not qualify as eligible HQLA and (ii) the Level 2B 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</si>
  <si>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RMBS lent / non-HQLA assets borrowed (transactions not using eligible HQLA) - market value of collateral lent</t>
  </si>
  <si>
    <t>The market value of collateral lent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</si>
  <si>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RMBS lent / non-HQLA assets borrowed (transactions not using eligible HQLA) - market value of collateral borrowed</t>
  </si>
  <si>
    <t>The market value of collateral borrowed in only those transactions where Level 2B 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</si>
  <si>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</si>
  <si>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</si>
  <si>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</si>
  <si>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</si>
  <si>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1 borrowed (transactions not using eligible HQLA) - market value of collateral lent</t>
  </si>
  <si>
    <t>The market value of collateral lent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</si>
  <si>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1 borrowed (transactions not using eligible HQLA) - market value of collateral borrowed</t>
  </si>
  <si>
    <t>The market value of collateral borrowed in only those transactions where Level 2B non-RMBS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</si>
  <si>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</si>
  <si>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</si>
  <si>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</si>
  <si>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</si>
  <si>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2A borrowed (transactions not using eligible HQLA) - market value of collateral lent</t>
  </si>
  <si>
    <t>The market value of collateral lent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</si>
  <si>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2A borrowed (transactions not using eligible HQLA) - market value of collateral borrowed</t>
  </si>
  <si>
    <t>The market value of collateral borrowed in only those transactions where Level 2B non-RMBS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</si>
  <si>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</si>
  <si>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</si>
  <si>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</si>
  <si>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</si>
  <si>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RMBS borrowed (transactions not using eligible HQLA) - market value of collateral lent</t>
  </si>
  <si>
    <t>The market value of collateral lent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</si>
  <si>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RMBS borrowed (transactions not using eligible HQLA) - market value of collateral borrowed</t>
  </si>
  <si>
    <t>The market value of collateral borrowed in only those transactions where Level 2B non-RMBS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</si>
  <si>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</si>
  <si>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</si>
  <si>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</si>
  <si>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</si>
  <si>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Level 2B non-RMBS borrowed (transactions not using eligible HQLA) - market value of collateral lent</t>
  </si>
  <si>
    <t>The market value of collateral lent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</si>
  <si>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Level 2B non-RMBS borrowed (transactions not using eligible HQLA) - market value of collateral borrowed</t>
  </si>
  <si>
    <t>The market value of collateral borrowed in only those transactions where Level 2B non-RMBS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</si>
  <si>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using eligible HQLA) - market value of collateral lent</t>
  </si>
  <si>
    <t>Collateral swaps - borrowed assets not re-used - Level 2B non-RMBS lent / non-HQLA assets borrowed (transactions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</si>
  <si>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collateral borrowed does not qualify as eligible HQLA and (ii) the Level 2B non-RMBS collateral lent would otherwise qualify to be reported as eligible HQLA if it were not already securing the particular transaction in question (i.e. would be unencumbered and would meet the operational requirements for HQLA).</t>
  </si>
  <si>
    <t>Collateral swaps - borrowed assets not re-used - Level 2B non-RMBS lent / non-HQLA assets borrowed (transactions not using eligible HQLA) - market value of collateral lent</t>
  </si>
  <si>
    <t>The market value of collateral lent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</si>
  <si>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Level 2B non-RMBS lent / non-HQLA assets borrowed (transactions not using eligible HQLA) - market value of collateral borrowed</t>
  </si>
  <si>
    <t>The market value of collateral borrowed in only those transactions where Level 2B non-RMBS assets are lent and non-HQLA assets are borrowed, where the collateral borrowed is not re-used (not rehypothecated) to cover the institution's outright short positions and where: (i) the non-HQLA collateral borrowed is not reported as eligible HQLA as the assets do not meet the operational requirements for HQLA and/or (ii) the Level 2B non-RMBS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</si>
  <si>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</si>
  <si>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</si>
  <si>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</si>
  <si>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</si>
  <si>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1 borrowed (transactions not using eligible HQLA) - market value of collateral lent</t>
  </si>
  <si>
    <t>The market value of collateral lent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</si>
  <si>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1 borrowed (transactions not using eligible HQLA) - market value of collateral borrowed</t>
  </si>
  <si>
    <t>The market value of collateral borrowed in only those transactions where non-HQLA assets are lent and non-cash Level 1 assets are borrowed, where the collateral borrowed is not re-used (not rehypothecated) to cover the institution's outright short positions and where: (i) the non-cash Level 1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</si>
  <si>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</si>
  <si>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</si>
  <si>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</si>
  <si>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</si>
  <si>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2A borrowed (transactions not using eligible HQLA) - market value of collateral lent</t>
  </si>
  <si>
    <t>The market value of collateral lent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</si>
  <si>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2A borrowed (transactions not using eligible HQLA) - market value of collateral borrowed</t>
  </si>
  <si>
    <t>The market value of collateral borrowed in only those transactions where non-HQLA assets are lent and Level 2A assets are borrowed, where the collateral borrowed is not re-used (not rehypothecated) to cover the institution's outright short positions and where: (i) the Level 2A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</si>
  <si>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</si>
  <si>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</si>
  <si>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</si>
  <si>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</si>
  <si>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RMBS borrowed (transactions not using eligible HQLA) - market value of collateral lent</t>
  </si>
  <si>
    <t>The market value of collateral lent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</si>
  <si>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RMBS borrowed (transactions not using eligible HQLA) - market value of collateral borrowed</t>
  </si>
  <si>
    <t>The market value of collateral borrowed in only those transactions where non-HQLA assets are lent and Level 2B RMBS assets are borrowed, where the collateral borrowed is not re-used (not rehypothecated) to cover the institution's outright short positions and where: (i) the Level 2B 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</si>
  <si>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</si>
  <si>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</si>
  <si>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</si>
  <si>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reported as eligible HQLA as the assets meet the operational requirements for HQLA and (ii) the non-HQLA collateral  lent would otherwise qualify to be reported as eligible HQLA if it were not already securing the particular transaction in question (i.e. would be unencumbered and would meet the operational requirements for HQLA).</t>
  </si>
  <si>
    <t>Collateral swaps - borrowed assets not re-used - non-HQLA assets lent / Level 2B non-RMBS borrowed (transactions not using eligible HQLA) - market value of collateral lent</t>
  </si>
  <si>
    <t>The market value of collateral lent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</si>
  <si>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Level 2B non-RMBS borrowed (transactions not using eligible HQLA) - market value of collateral borrowed</t>
  </si>
  <si>
    <t>The market value of collateral borrowed in only those transactions where non-HQLA assets are lent and Level 2B non-RMBS assets are borrowed, where the collateral borrowed is not re-used (not rehypothecated) to cover the institution's outright short positions and where: (i) the Level 2B non-RMBS collateral borrowed is not reported as eligible HQLA as the assets do not meet the operational requirements for HQLA and/or (ii) the non-HQLA collateral lent would not otherwise qualify to be reported as eligible HQLA if it were not already securing the particular transaction in question (i.e. would not be unencumbered and/or would not meet the operational requirements for HQLA).</t>
  </si>
  <si>
    <t>Collateral swaps - borrowed assets not re-used - non-HQLA assets lent / non-HQLA assets borrowed (all transactions) - market value of collateral lent</t>
  </si>
  <si>
    <t>The market value of collateral lent in all transactions where non-HQLA assets are lent and non-HQLA assets are borrowed, where the collateral borrowed is not re-used (not rehypothecated) to cover the institution's outright short positions.</t>
  </si>
  <si>
    <t>Collateral swaps - borrowed assets not re-used - non-HQLA assets lent / non-HQLA assets borrowed (all transactions) - market value of collateral borrowed</t>
  </si>
  <si>
    <t>The market value of collateral borrowed in all transactions where non-HQLA assets are lent and non-HQLA assets are borrowed, where the collateral borrowed is not re-used (not rehypothecated) to cover the institution's outright short positions.</t>
  </si>
  <si>
    <t>Collateral swaps - borrowed assets re-used - Level 1 lent / non-HQLA assets borrowed (all transactions) - market value of collateral lent</t>
  </si>
  <si>
    <t>The market value of collateral lent in all transactions where non-cash Level 1 assets are lent and non-HQLA assets are borrowed, where the collateral borrowed is re-used (rehypothecated) to cover the institution's outright short positions.</t>
  </si>
  <si>
    <t>Collateral swaps - borrowed assets re-used - Level 1 lent / non-HQLA assets borrowed (all transactions) - market value of collateral borrowed</t>
  </si>
  <si>
    <t>The market value of collateral borrowed in all transactions where non-cash Level 1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</si>
  <si>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lent</t>
  </si>
  <si>
    <t>The market value of collateral lent in all transactions where Level 2A assets are lent and non-HQLA assets are borrowed, where the collateral borrowed is re-used (rehypothecated) to cover the institution's outright short positions.</t>
  </si>
  <si>
    <t>Collateral swaps - borrowed assets re-used - Level 2A lent / non-HQLA assets borrowed (all transactions) - market value of collateral borrowed</t>
  </si>
  <si>
    <t>The market value of collateral borrowed in all transactions where Level 2A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</si>
  <si>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lent</t>
  </si>
  <si>
    <t>The market value of collateral lent in all transactions where Level 2B RMBS assets are lent and non-HQLA assets are borrowed, where the collateral borrowed is re-used (rehypothecated) to cover the institution's outright short positions.</t>
  </si>
  <si>
    <t>Collateral swaps - borrowed assets re-used - Level 2B RMBS lent / non-HQLA assets borrowed (all transactions) - market value of collateral borrowed</t>
  </si>
  <si>
    <t>The market value of collateral borrowed in all transactions where Level 2B 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</si>
  <si>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lent</t>
  </si>
  <si>
    <t>The market value of collateral lent in all transactions where Level 2B non-RMBS assets are lent and non-HQLA assets are borrowed, where the collateral borrowed is re-used (rehypothecated) to cover the institution's outright short positions.</t>
  </si>
  <si>
    <t>Collateral swaps - borrowed assets re-used - Level 2B non-RMBS lent / non-HQLA assets borrowed (all transactions) - market value of collateral borrowed</t>
  </si>
  <si>
    <t>The market value of collateral borrowed in all transactions where Level 2B non-RMBS assets are lent and non-HQLA assets are borrowed, where the collateral borrowed is  re-used (rehypothecated) to cover the institution's outright short positions.</t>
  </si>
  <si>
    <t>Collateral swaps - borrowed assets re-used - non-HQLA assets lent / Level 1 borrowed (all transactions) - market value of collateral lent</t>
  </si>
  <si>
    <t>The market value of collateral lent in all transactions where non-HQLA assets are lent and non-cash Level 1 assets are borrowed, where the collateral borrowed is re-used (rehypothecated) to cover the institution's outright short positions.</t>
  </si>
  <si>
    <t>Collateral swaps - borrowed assets re-used - non-HQLA assets lent / Level 1 borrowed (all transactions) - market value of collateral borrowed</t>
  </si>
  <si>
    <t>The market value of collateral borrowed in all transactions where non-HQLA assets are lent and non-cash Level 1 assets are borrowed, where the collateral borrowed is  re-used (rehypothecated) to cover the institution's outright short positions.</t>
  </si>
  <si>
    <t>Collateral swaps - borrowed assets re-used - non-HQLA assets lent / Level 2A borrowed (all transactions) - market value of collateral lent</t>
  </si>
  <si>
    <t>The market value of collateral lent in all transactions where non-HQLA assets are lent and Level 2A assets are borrowed, where the collateral borrowed is re-used (rehypothecated) to cover the institution's outright short positions.</t>
  </si>
  <si>
    <t>Collateral swaps - borrowed assets re-used - non-HQLA assets lent / Level 2A borrowed (all transactions) - market value of collateral borrowed</t>
  </si>
  <si>
    <t>The market value of collateral borrowed in all transactions where non-HQLA assets are lent and Level 2A assets are borrowed, where the collateral borrowed is  re-used (rehypothecated) to cover the institution's outright short positions.</t>
  </si>
  <si>
    <t>Collateral swaps - borrowed assets re-used - non-HQLA assets lent / Level 2B RMBS borrowed (all transactions) - market value of collateral lent</t>
  </si>
  <si>
    <t>The market value of collateral lent in all transactions where non-HQLA assets are lent and Level 2B RMBS assets are borrowed, where the collateral borrowed is re-used (rehypothecated) to cover the institution's outright short positions.</t>
  </si>
  <si>
    <t>Collateral swaps - borrowed assets re-used - non-HQLA assets lent / Level 2B RMBS borrowed (all transactions) - market value of collateral borrowed</t>
  </si>
  <si>
    <t>The market value of collateral borrowed in all transactions where non-HQLA assets are lent and Level 2B RMBS assets are borrowed, where the collateral borrowed is  re-used (rehypothecated) to cover the institution's outright short positions.</t>
  </si>
  <si>
    <t>Collateral swaps - borrowed assets re-used - non-HQLA assets lent / Level 2B non-RMBS borrowed (all transactions) - market value of collateral lent</t>
  </si>
  <si>
    <t>Collateral swaps - borrowed assets re-used - non-HQLA assets lent / Level 2B non-RMBS borrowed (all transactions) - market value of collateral borrowed</t>
  </si>
  <si>
    <t>Collateral swaps - borrowed assets re-used - non-HQLA assets lent / non-HQLA assets borrowed (all transactions) - market value of collateral lent</t>
  </si>
  <si>
    <t>The market value of collateral lent in all transactions where non-HQLA assets are lent and non-HQLA assets are borrowed, where the collateral borrowed is re-used (rehypothecated) to cover the institution's outright short positions.</t>
  </si>
  <si>
    <t>Collateral swaps - borrowed assets re-used - non-HQLA assets lent / non-HQLA assets borrowed (all transactions) - market value of collateral borrowed</t>
  </si>
  <si>
    <t>The market value of collateral borrowed in all transactions where non-HQLA assets are lent and non-HQLA assets are borrowed, where the collateral borrowed is  re-used (rehypothecated) to cover the institution's outright short positions.</t>
  </si>
  <si>
    <t>The market value (pre-haircut) of qualifying debt securities issued by the domestic sovereign or central bank in foreign currencies (that are not eligible for inclusion under the classifications 11004 'Level 1 assets - 0% RW securities issued by sovereigns' or 11005 'Level 1 assets - 0% RW securities guaranteed by sovereigns' because of the non-0% risk weight of that country), up to the amount of the institution's stressed net cash outflows in that specific foreign currency stemming from the institution's operations in the jurisdiction where the institution's liquidity risk is being taken.</t>
  </si>
  <si>
    <t>The amount received from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</si>
  <si>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</si>
  <si>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</si>
  <si>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</si>
  <si>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</si>
  <si>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</si>
  <si>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</si>
  <si>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</si>
  <si>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</si>
  <si>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</si>
  <si>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</si>
  <si>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</si>
  <si>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</si>
  <si>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</si>
  <si>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The amount received from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</si>
  <si>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with the institution's domestic central bank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</si>
  <si>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The amount received from all secured funding or repo transactions with the institution's domestic central bank that mature within 30 days and are backed by non-HQLA assets.</t>
  </si>
  <si>
    <t>The market value of collateral extended in all secured funding or repo transactions with the institution's domestic central bank that mature within 30 days and are backed by non-HQLA assets.</t>
  </si>
  <si>
    <t>The amount received from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</si>
  <si>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otherwise have been reported in the institution's eligible Level 1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</si>
  <si>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</si>
  <si>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1 assets and where the Level 1 assets would not otherwise have been reported in the institution's eligible Level 1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</si>
  <si>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</si>
  <si>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otherwise have been reported in the institution's eligible Level 2A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</si>
  <si>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</si>
  <si>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2A assets and where the Level 2A assets would not otherwise have been reported in the institution's eligible Level 2A assets (if they were not already securing the particular transaction in question) because (i) they would not be held unencumbered, and/or (ii) they would not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</si>
  <si>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</si>
  <si>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otherwise have been reported in the institution's eligible Level 2B RMBS assets (if they were not already securing the particular transaction in question) because (i) they would be held unencumbered, and (ii) they would meet the operational requirements for HQLA.</t>
  </si>
  <si>
    <t>The amount received from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</si>
  <si>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market value of collateral extended in only those secured funding or repo transactions that are not conducted with the institution's domestic central bank that mature within 30 days and are backed by Level 2B RMBS assets and where the Level 2B RMBS assets would not otherwise have been reported in the institution's eligible Level 2B RMBS assets (if they were not already securing the particular transaction in question) because (i) they would not be held unencumbered, and/or (ii) they would not meet the operational requirements for HQLA.</t>
  </si>
  <si>
    <t>The amount of non-segregated collateral that the institution currently has received from counterparties but could under legal documentation be recalled because the collateral is in excess of that counterparty's current collateral requirements.</t>
  </si>
  <si>
    <t>The amount of HQLA collateral that can be substituted for non-HQLA without the institution's consent that has been received to secure transactions and that has not been segregated (e.g. otherwise included in HQLA, as secured funding collateral or in other institution operations).</t>
  </si>
  <si>
    <t>The amount of cash extended in only those reverse repo or securities borrowing transactions maturing within 30 days where the received collateral is of Level 1 quality and is reported in the institution's eligible Level 1 assets as the assets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</si>
  <si>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reported in the institution's eligible Level 1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</si>
  <si>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</si>
  <si>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</si>
  <si>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not reported in the institution's eligible Level 2A assets as the assets do not meet the operational requirements for HQLA ,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</si>
  <si>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2A quality and is not reported in the institution's eligible Level 2A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</si>
  <si>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</si>
  <si>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</si>
  <si>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</si>
  <si>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market value of collateral received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</si>
  <si>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The amount of cash extended in reverse repo or securities borrowing transactions maturing within 30 days where the received collateral is not of Level 1 or Level 2 quality and the received collateral has not been re-used (not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</si>
  <si>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not been re-used (not rehypothecated) to cover the institution's outright short positions.</t>
  </si>
  <si>
    <t>The amount of cash extended in reverse repo or securities borrowing transactions maturing within 30 days where the received collateral is of Level 1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</si>
  <si>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1 quality and the received collateral has been re-used (rehypothecated) to cover the institution's outright short positions.</t>
  </si>
  <si>
    <t>The amount of cash extended in reverse repo or securities borrowing transactions maturing within 30 days where the received collateral is of Level 2A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</si>
  <si>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2A quality and the received collateral has been re-used (rehypothecated) to cover the institution's outright short positions.</t>
  </si>
  <si>
    <t>The amount of cash extended in reverse repo or securities borrowing transactions maturing within 30 days where the received collateral is of Level 2B 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</si>
  <si>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RMBS quality and the received collateral has been re-used (rehypothecated) to cover the institution's outright short positions.</t>
  </si>
  <si>
    <t>The amount of cash extended in reverse repo or securities borrowing transactions maturing within 30 days where the received collateral is of Level 2B non-RMBS quality and the received collateral has been re-used (rehypothecated) to cover the institution's outright short positions.</t>
  </si>
  <si>
    <t>The market value of collateral received in reverse repo or securities borrowing transactions maturing within 30 days where the received collateral is of Level 2B non-RMBS quality and the received collateral has been re-used (rehypothecated) to cover the institution's outright short positions.</t>
  </si>
  <si>
    <t>The amount of cash extended in reverse repo or securities borrowing transactions maturing within 30 days where the received collateral is not of Level 1 or Level 2 quality and the received collateral has been re-used (rehypothecated) to cover the institution's outright short positions.</t>
  </si>
  <si>
    <t>The market value of collateral received in reverse repo or securities borrowing transactions maturing within 30 days where the received collateral is not of Level 1 or Level 2 quality and the received collateral has been re-used (rehypothecated) to cover the institution's outright short positions.</t>
  </si>
  <si>
    <t>Level 2A assets - 20% RW securities issued or guaranteed by PSEs</t>
  </si>
  <si>
    <t>The market value (pre-haircut) of qualifying marketable debt securities issued or guaranteed by PSEs, receiving a 20% risk weight under the standardised approach to credit risk.</t>
  </si>
  <si>
    <t>Level 2A assets - 20% RW securities issued or guaranteed by MDBs</t>
  </si>
  <si>
    <t>Level 2A assets - non-financial corporate bonds rated AA- or better</t>
  </si>
  <si>
    <t>The market value (pre-haircut) of qualifying non-financial corporate bonds (including commercial paper) rated AA- or better</t>
  </si>
  <si>
    <t>Level 2A assets - covered bonds rated AA- or better</t>
  </si>
  <si>
    <t>The market value (pre-haircut) of qualifying covered bonds, not self-issued, rated AA- or better</t>
  </si>
  <si>
    <t>The market value (pre-haircut) of qualifying RMBS rated AA or better</t>
  </si>
  <si>
    <t xml:space="preserve">Level 2B assets - non-financial corporate bonds rated BBB- to A+ </t>
  </si>
  <si>
    <t>Actifs de niveau 2B - RMBS cotés AA ou mieux</t>
  </si>
  <si>
    <t>The market value (pre-haircut) of qualifying non-financial corporate debt securities (including commercial paper) rated BBB- to A+</t>
  </si>
  <si>
    <t>Level 2B assets - sovereign or central bank debt securities, rated BBB- to BBB+</t>
  </si>
  <si>
    <t>The market value (pre-haircut) of qualifying sovereign or central bank debt securities, rated BBB- to BBB+ that are not already included under the classifications 11009 'Level 1 assets - non-0% RW securities issued in domestic currencies' or 11010 'Level 1 assets - non-0% RW securities issued in foreign currencies'.</t>
  </si>
  <si>
    <t>Retail deposits - insured, transactional 3% rate (Canada)</t>
  </si>
  <si>
    <t>Retail deposits - insured, transactional 3% rate (outside Canada)</t>
  </si>
  <si>
    <t>Total retail deposits that are fully insured by an effective deposit insurance scheme in transactional accounts in jurisdictions other than Canada, where the supervisor in that jurisdiction chooses to apply a 5% run-off rate to such retail deposits.</t>
  </si>
  <si>
    <t>Retail deposits - insured, non-transactional established relationship 3% rate (Canada)</t>
  </si>
  <si>
    <t>Total retail deposits that are fully insured by an effective deposit insurance scheme in non-transactional accounts with an established relationship in Canada.</t>
  </si>
  <si>
    <t>Retail deposits - insured, non-transactional established relationship 3% rate (outside Canada)</t>
  </si>
  <si>
    <t>Total retail deposits that are fully insured by an effective deposit insurance scheme in non-transactional accounts with an established relationship in a jurisdiction other than Canada, where the supervisor in that jurisdiction chooses to apply a 3% run-off rate to such retail deposits.</t>
  </si>
  <si>
    <t>Total retail deposits that are fully insured by an effective deposit insurance scheme in non-transactional accounts with an established relationship in a jurisdiction other than Canada, where the supervisor in that jurisdiction chooses to apply a 5% run-off rate to such retail deposits.</t>
  </si>
  <si>
    <t>Dépôts non assurés (y compris la portion d'un dépôt excédant la limite de la garantie d'assurance-dépôts et les dépôts qui ne satisfont pas aux critères de la garantie d'assurance-dépôts)</t>
  </si>
  <si>
    <t>Dépôts de détail – assurés, éligibles à un taux de retrait de 3 % sur comptes courants (Canada)</t>
  </si>
  <si>
    <t>Dépôts de détail – assurés, éligibles à un taux de retrait de 3 % sur comptes courants (à l’étranger)</t>
  </si>
  <si>
    <t xml:space="preserve">Dépôts de détail – assurés, éligibles à un taux de retrait de 5 % sur comptes courants </t>
  </si>
  <si>
    <t>Dépôts de détail – assurés, éligibles à un taux de retrait de 3 % sur comptes autres que courants – le déposant entretient des relations avec l’institution (Canada).</t>
  </si>
  <si>
    <t>Dépôts de détail – assurés, éligibles à un taux de retrait de 3 % sur comptes autres que courants - le déposant entretient des relations avec l’institution (à l’étranger).</t>
  </si>
  <si>
    <t>Dépôts de détail – assurés, éligibles à un taux de retrait de 5 % sur comptes autres que courants – le déposant entretient des relations avec l’institution.</t>
  </si>
  <si>
    <t>Dépôts de détail – assurés, sur comptes autres que courants – le déposant n’entretient pas de relations avec l’institution.</t>
  </si>
  <si>
    <t>Retail deposits - insured deposits in non-transactional and no established relationship</t>
  </si>
  <si>
    <t xml:space="preserve">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t>
  </si>
  <si>
    <t xml:space="preserve">Total insured deposits  received from a fund or a trust provided the balance is controlled solely by the underlying retail customer, i.e. the fund or trust does not influence the balance placed or the institution where such balance are placed at after initial placement. </t>
  </si>
  <si>
    <t>Dépôts de détail – Dépôts assurés qui proviennent de fonds et de fiducies dont le solde est contrôlé uniquement par le client de détail sous-jacent</t>
  </si>
  <si>
    <t>Retail deposits - insured, deposits received from funds and trusts where the balance is controlled by underlying retail customer</t>
  </si>
  <si>
    <t>Retail deposits - uninsured (including the portion of a deposit in excess of the deposit insurance coverage limit and deposits not meeting the deposit insurance coverage criteria)</t>
  </si>
  <si>
    <t>Retail deposits - rate sensitive deposits directly managed by the client - established relationship or deposit in or the deposit is in a transactional account</t>
  </si>
  <si>
    <t>Dépôts de détail – Dépôts sensibles aux taux d'intérêt dont le client gère directement les fonds dans un compte transactionnel ou que le client a une relation durable avec l'institution</t>
  </si>
  <si>
    <t>Total des dépôts sensibles aux taux d'intérêt dont le client gère directement les fonds dans un compte transactionnel ou que le client a une relation durable avec l'institution, tel qu'il est défini au paragraphe 74.</t>
  </si>
  <si>
    <t xml:space="preserve">Total interest rate sensitive deposits directly managed by the client - established relationship or deposit in is in a transactional account, as defined in paragraph 74. </t>
  </si>
  <si>
    <t>Total amount of retail term deposits directly managed by an unaffiliated third party, as defined in paragraph 74, that are maturing or that are cashable in the next 30 days.</t>
  </si>
  <si>
    <t>Total retail deposits sourced in Canada that are denominated in a foreign currency (i.e. deposits denominated in any other currency than the domestic currency in a jurisdiction in which the institution operates).</t>
  </si>
  <si>
    <t>Dépôts de détail – dépôts à terme – échéance résiduelle de &gt; 30 jours</t>
  </si>
  <si>
    <t>Small business deposits - insured, transactional 3% rate (Canada)</t>
  </si>
  <si>
    <t>Total des dépôts entièrement garanti par un dispositif efficace d'assurance-dépôts sur comptes transactionnels au Canada.</t>
  </si>
  <si>
    <t>Total small business deposits that are fully insured by an effective deposit insurance scheme in transactional accounts in Canada.</t>
  </si>
  <si>
    <t>Small business deposits - insured, transactional 3% rate (outside Canada)</t>
  </si>
  <si>
    <t>Dépôts garantis, taux de retrait de 3 % sur comptes transactionnels (à l’étranger)</t>
  </si>
  <si>
    <t>Total des dépôts entièrement garanti par un dispositif efficace d’assurance-dépôts sur des comptes transactionnels dans des pays autres que le Canada, dans la mesure où l’autorité de contrôle décide d’appliquer à ce financement un taux de retrait de 3 %.</t>
  </si>
  <si>
    <t>Dépôts assurés, taux de retrait de 3 % sur comptes transactionnels (Canada)</t>
  </si>
  <si>
    <t>Dépôts assurés, taux de retrait de 5 % sur comptes courants (à l’étranger)</t>
  </si>
  <si>
    <t>Small business deposits - insured, transactional 5% rate (outside Canada)</t>
  </si>
  <si>
    <t>Total des dépôts entièrement garanti par un dispositif efficace d’assurance-dépôts sur comptes transactionnels dans des pays autres que le Canada, dans la mesure où l’autorité de contrôle décide d’appliquer à ce financement un taux de retrait de 5 %.</t>
  </si>
  <si>
    <t>Small business deposits - insured, non-transactional established relationship 3% rate (Canada)</t>
  </si>
  <si>
    <t>Total small business deposits that are fully insured by an effective deposit insurance scheme in non-transactional accounts with an established relationship in Canada.</t>
  </si>
  <si>
    <t>Total des dépôts entièrement garanti par un dispositif efficace d’assurance-dépôts sur comptes autres que transactionnels – le déposant entretient des relations avec l’institution au Canada.</t>
  </si>
  <si>
    <t>Dépôts garanti, sur comptes autres que transactionnels – le déposant entretient des relations avec l’institution, taux de retrait de 3 % (à l’étranger)</t>
  </si>
  <si>
    <t>Small business deposits - insured, non-transactional established relationship 3% rate (outside Canada)</t>
  </si>
  <si>
    <t>Total small business deposits that are fully insured by an effective deposit insurance scheme in non-transactional accounts with an established relationship in a jurisdiction other than Canada, where the supervisor in that jurisdiction chooses to apply a 3% run-off rate to such small business deposits.</t>
  </si>
  <si>
    <t xml:space="preserve">Dépôts garantis, sur comptes autres que transactionnels – le déposant entretient une relation durable avec l’institution, taux de retrait de 5 % </t>
  </si>
  <si>
    <t>Dépôts assurés, sur comptes autres que transactionnels – le déposant entretient des relations avec l’institution, taux de retrait de 3 % (Canada)</t>
  </si>
  <si>
    <t>Small business deposits - insured deposits in non-transactional and no established relationship accounts</t>
  </si>
  <si>
    <t>Total small business deposits that are fully insured by an effective deposit insurance scheme in accounts that are not does not establish a long-term relationship with the financial institution, which makes deposit withdrawal highly unlikely</t>
  </si>
  <si>
    <t xml:space="preserve">Total insured small business deposits received from a fund or a trust provided the balance is controlled solely by the underlying retail customer, i.e. the fund or trust does not influence the balance placed or the institution where such balance are placed at after initial placement. </t>
  </si>
  <si>
    <t>Total small business deposits sourced in Canada that are denominated in a foreign currency (i.e. deposits denominated in any other currency than the domestic currency in a jurisdiction in which the institution operates).</t>
  </si>
  <si>
    <t xml:space="preserve">Total amount of rate sensitive small business deposits where the client directly manages the funds and where the client has an established relationship or the deposit is in a transactional account, as defined in paragraph 74. </t>
  </si>
  <si>
    <t xml:space="preserve">Total amount of rate sensitive small business deposits where the client directly manages the funds but where the client does not have an established relationship and the deposit is not in a transactional account, as defined in paragraph 74. </t>
  </si>
  <si>
    <t>Total amount of small business term deposits directly managed by an unaffiliated third party, as defined in paragraph 74, that are maturing or that are cashable in the next 30 days.</t>
  </si>
  <si>
    <t xml:space="preserve">Total amount of small business demand deposits directly managed by an unaffiliated third party, as defined in paragraph 74. </t>
  </si>
  <si>
    <t>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operates. The total amounts and weighted amounts of such small business deposits (retail deposits are reported separately in Section 2.2,) should be reported here while a further breakdown is reported in Section 6.</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</si>
  <si>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t>
  </si>
  <si>
    <t>Dépôts provenant d’entreprises non financières – sur comptes transactionnels, garantis, à un taux de retrait de 5 %</t>
  </si>
  <si>
    <t>Dépôts provenant d'entreprises non-financières– sur comptes transactionnels, garantis, à un taux de retrait de 3 %</t>
  </si>
  <si>
    <t>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t>
  </si>
  <si>
    <t>Dépôts provenant d’entreprises non financières – sur comptes transactionnels, non garantis</t>
  </si>
  <si>
    <t>Total des dépôts d’entreprises non financières sur comptes transactionnels (découlant d’activités de compensation, de garde et de gestion de trésorerie) et qui ne sont pas entièrement sécurisés par un dispositif efficace d’assurance-dépôts.</t>
  </si>
  <si>
    <t>Dépôts d’entreprises non financières sur des comptes autres que transactionnels, dont le montant est entièrement sécurisé par l’assurance-dépôts</t>
  </si>
  <si>
    <t>Total des dépôts d’entreprises non financières sur des comptes autres que transactionels, dont le montant total est  entièrement sécurisé par un dispositif efficace d’assurance-dépôts.</t>
  </si>
  <si>
    <t>Dépôts d’entreprises non financières sur des comptes autres que transactionnels, dont le montant n’est pas entièrement sécurisé par l’assurance-dépôts</t>
  </si>
  <si>
    <t>Total des dépôts d’entreprises non financières sur des comptes autres que transactionnels dont le montant total n’est pas entièrement sécurisé par un dispositif efficace d’assurance-dépôts.</t>
  </si>
  <si>
    <t>Sovereign, central bank, PSEs, MDB deposits - operational, insured 3% rate</t>
  </si>
  <si>
    <t>Dépôts provenant d’entités souveraines, de banques centrales, d’organismes publics et de BMD – sur comptes transactionnels, garantis, à un taux de retrait de 3 %</t>
  </si>
  <si>
    <t>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</si>
  <si>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3% run-off rate.</t>
  </si>
  <si>
    <t>Sovereign, central bank, PSEs, MDB deposits - operational, insured 5% rate</t>
  </si>
  <si>
    <t>Total operational deposits (i.e. generated by clearing, custody and cash management activities) provided by sovereigns, central banks, PSEs and MDBs that are not fully covered by an effective deposit insurance scheme.</t>
  </si>
  <si>
    <t>Sovereign, central bank, PSEs, MDB deposits - operational, uninsured</t>
  </si>
  <si>
    <t>Dépôts sur comptes autres que transactionnels, provenant d’entités souveraines, de banques centrales, d’organismes publics et de BMD, montant entièrement sécurisé par un dispositif efficace d’assurance-dépôts</t>
  </si>
  <si>
    <t>Total non-operational deposits provided by sovereigns, central banks, PSEs and MDBs where the entire amount of the deposit is fully covered by an effective deposit insurance scheme.</t>
  </si>
  <si>
    <t>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t>
  </si>
  <si>
    <t>Total des dépôts sur comptes autres que transactionnels provenant d’entités souveraines, de banques centrales, d’organismes publics et de BMD, dont le montant intégral est entièrement garanti par un dispositif efficace d’assurance-dépôts.</t>
  </si>
  <si>
    <t>Dépôts sur comptes autres que transactionnels, provenant d’entités souveraines, de banques centrales, d’organismes publics et de BMD, montant non entièrement garanti par un dispositif efficace d’assurance-dépôts</t>
  </si>
  <si>
    <t>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t>
  </si>
  <si>
    <t>Sovereign, central bank, PSEs, MDB deposits - non-operational, amount fully covered by deposit insurance</t>
  </si>
  <si>
    <t>Sovereign, central bank, PSEs, MDB deposits - non-operational, amount not fully covered by deposit insurance</t>
  </si>
  <si>
    <t>Dépôts provenant de banques, sur comptes transactionnels, assurés, à un taux de retrait de 3 %</t>
  </si>
  <si>
    <t>Dépôts provenant de banques, sur comptes transactionnels, assurés, à un taux de retrait de 5 %</t>
  </si>
  <si>
    <t>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t>
  </si>
  <si>
    <t>Total des dépôts sur comptes transactionnels (découlant d’activités de compensation, de garde et de gestion de trésorerie) provenant de banques, qui ne sont pas entièrement garantis par un dispositif efficace d’assurance-dépôts.</t>
  </si>
  <si>
    <t>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t>
  </si>
  <si>
    <t>Dépôts provenant de banques, sur comptes transactionnels, non garantis</t>
  </si>
  <si>
    <t>Dépôts provenant de banques, sur comptes autres que transactionnels</t>
  </si>
  <si>
    <t>Total des dépôts provenant d’autres banques, sur comptes autres que transactionnels.</t>
  </si>
  <si>
    <t>Dépôts provenant d’autres institutions financières et d’autres entités, sur comptestransactionnels, assurés, à un taux de retrait de 3 %</t>
  </si>
  <si>
    <t>Other FI and other legal entity deposits - operational, insured 3% rate</t>
  </si>
  <si>
    <t>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t>
  </si>
  <si>
    <t>Other FI and other legal entity deposits - operational, insured 5% rate</t>
  </si>
  <si>
    <t>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t>
  </si>
  <si>
    <t>Other FI and other legal entity deposits - operational, uninsured</t>
  </si>
  <si>
    <t>Dépôts provenant d’autres institutions financières et d’autres entités, sur comptes transactionnels, non garantis</t>
  </si>
  <si>
    <t>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t>
  </si>
  <si>
    <t>Other FI and other legal entity deposits - non-operational</t>
  </si>
  <si>
    <t>Dépôts provenant d’autres institutions financières et d’autres entités, sur comptes autres que transactionnels</t>
  </si>
  <si>
    <t>Total des dépôts sur comptes autres que transactionnels provenant d’institutions financières (sauf des banques) et d’autres entités juridiques.</t>
  </si>
  <si>
    <t>Financements garantis, avec la banque centrale du pays de l’institution – Actifs de niveau 1 (opérations impliquant des ALHQ admissibles) – montant reçu</t>
  </si>
  <si>
    <t>Financements garantis, avec la banque centrale du pays de l’institution – Actifs de niveau 1 (opérations impliquant des ALHQ admissibles) – valeur marchande de la sûreté donnée</t>
  </si>
  <si>
    <t>Financements garantis, avec la banque centrale du pays de l’institution – Actifs de niveau 1 (opérations n'impliquant pas des ALHQ admissibles) – montant reçu</t>
  </si>
  <si>
    <t>Financements garantis, avec la banque centrale du pays de l’institution banque – Actifs de niveau 1 (opérations n'impliquant pas des ALHQ admissibles) - valeur marchande de la sûreté donnée</t>
  </si>
  <si>
    <t>Financements garantis, avec la banque centrale du pays de l’institution – Actifs de niveau 2A (opérations impliquant des ALHQ admissibles) – montant reçu</t>
  </si>
  <si>
    <t>Financements garantis, avec la banque centrale du pays de l’institution – Actifs de niveau 2A (opérations impliquant des ALHQ admissibles) – valeur marchande de la sûreté donnée</t>
  </si>
  <si>
    <t>Financements garantis, avec la banque centrale du pays de l’institution – Actifs de niveau 2A (opérations n'impliquant pas des ALHQ admissibles) – montant reçu</t>
  </si>
  <si>
    <t>Financements garantis, avec la banque centrale du pays de l’institution banque – Actifs de niveau 2A (opérations n'impliquant pas des ALHQ admissibles) - valeur marchande de la sûreté donnée</t>
  </si>
  <si>
    <t>Financements garantis, avec la banque centrale du pays de l’institution – Actifs de niveau 2B RMBS (opérations impliquant des ALHQ admissibles) – montant reçu</t>
  </si>
  <si>
    <t>Financements garantis, avec la banque centrale du pays de l’institution – Actifs de niveau 2B RMBS (opérations impliquant des ALHQ admissibles) – valeur marchande de la sûreté donnée</t>
  </si>
  <si>
    <t>Financements garantis, avec la banque centrale du pays de l’institution – Actifs de niveau 2B RMBS (opérations n'impliquant pas des ALHQ admissibles) – montant reçu</t>
  </si>
  <si>
    <t>Financements garantis, avec la banque centrale du pays de l’institution banque – Actifs de niveau 2B RMBS (opérations n'impliquant pas des ALHQ admissibles) - valeur marchande de la sûreté donnée</t>
  </si>
  <si>
    <t>Financements garantis, avec la banque centrale du pays de l’institution – Actifs de niveau 2B non RMBS (opérations impliquant des ALHQ admissibles) – montant reçu</t>
  </si>
  <si>
    <t>Financements garantis, avec la banque centrale du pays de l’institution – Actifs de niveau 2B non RMBS (opérations impliquant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</si>
  <si>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</si>
  <si>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avec la banque centrale du pays de l’institution – Actifs de niveau 2B non RMBS (opérations n'impliquant pas des ALHQ admissibles) - valeur marchande de la sûreté donnée</t>
  </si>
  <si>
    <t>Financements garantis, non conclus avec la banque centrale du pays de l’institution – actifs de niveau 1 (opérations impliquant des ALHQ admissibles) – montant reçu</t>
  </si>
  <si>
    <t>Financements garantis, non conclus avec la banque centrale du pays de l’institution – actifs de niveau 1 (opérations impliquant des ALHQ admissibles) – valeur marchande de la sûreté donnée</t>
  </si>
  <si>
    <t>Financements garantis, non conclus avec la banque centrale du pays de l’institution – actifs de niveau 1 (opérations n'impliquant pas des ALHQ admissibles) – montant reçu</t>
  </si>
  <si>
    <t>Financements garantis, non conclus avec la banque centrale du pays de l’institution – actifs de niveau 1 (opérations n'impliquant pas sur des ALHQ admissibles) – valeur marchande de la sûreté donnée</t>
  </si>
  <si>
    <t>Financements garantis, non conclus avec la banque centrale du pays de l’institution – actifs de niveau 2A (opérations impliquant des ALHQ admissibles) – montant reçu</t>
  </si>
  <si>
    <t>Financements garantis, non conclus avec la banque centrale du pays de l’institution – actifs de niveau 2A (opérations impliquant sur des ALHQ admissibles) – valeur marchande de la sûreté donnée</t>
  </si>
  <si>
    <t>Financements garantis, non conclus avec la banque centrale du pays de l’institution – actifs de niveau 2A (opérations n'impliquant pas des ALHQ admissibles) – montant reçu</t>
  </si>
  <si>
    <t>Financements garantis, non conclus avec la banque centrale du pays de l’institution – actifs de niveau 2A (opérations n'impliquant pas sur des ALHQ admissibles) – valeur marchande de la sûreté donnée</t>
  </si>
  <si>
    <t>Financements garantis, non conclus avec la banque centrale du pays de l’institution – actifs de niveau 2B RMBS (opérations impliquant des ALHQ admissibles) – montant reçu</t>
  </si>
  <si>
    <t>Financements garantis, non conclus avec la banque centrale du pays de l’institution – actifs de niveau 2B RMBS (opérations impliquant des ALHQ admissibles) – valeur marchande de la sûreté donnée</t>
  </si>
  <si>
    <t>Financements garantis, non conclus avec la banque centrale du pays de l’institution – actifs de niveau 2B RMBS (opérations n'impliquant pas des ALHQ admissibles) – montant reçu</t>
  </si>
  <si>
    <t>Financements garantis, non conclus avec la banque centrale du pays de l’institution – actifs de niveau 2B RMBS (opérations n'impliquant pas des ALHQ admissibles) – valeur marchande de la sûreté donnée</t>
  </si>
  <si>
    <t>Financements garantis, conclus avec avec une entité souveraine, une BMD ou un organisme public du pays de l’institution, assujettis à une pondération de risque de 20 % – actifs de niveau 2B non RMBS (opérations impliquant des ALHQ admissibles) – montant reçu</t>
  </si>
  <si>
    <t>The amount of undrawn committed liquidity facilities should be the amount of currently outstanding debt (or proportionate share if a syndicated facility) issued by sovereigns, central banks, PSEs, or multilateral development banks maturing within a 30 day period that is backstopped by the facility.</t>
  </si>
  <si>
    <t>Total operational deposits (i.e. generated by clearing, custody and cash management activities) provided by sovereigns, central banks, PSEs and MDBs that are fully covered by an effective deposit insurance scheme and are in jurisdictions where the supervisor chooses to prescribe a 5% run-off rate.</t>
  </si>
  <si>
    <t>Secured funding - with domestic sovereign, MDB or domestic PSE with 20% RW - Level 2B non-RMBS assets (transactions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</si>
  <si>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</si>
  <si>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</si>
  <si>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</si>
  <si>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with domestic sovereign, MDB or domestic PSE with 20% RW - Level 2B non-RMBS assets (transactions not using eligible HQLA) - amount received</t>
  </si>
  <si>
    <t>The amount received from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</si>
  <si>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Level 2B non-RMBS assets (transactions not using eligible HQLA)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</si>
  <si>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</si>
  <si>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</si>
  <si>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</si>
  <si>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</si>
  <si>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otherwise have been reported in the institution's eligible Level 2B non-RMBS assets (if they were not already securing the particular transaction in question) because (i) they would be held unencumbered, and (ii) they would meet the operational requirements for HQLA.</t>
  </si>
  <si>
    <t>Secured funding - not with domestic sovereign, MDB or domestic PSE with 20% RW - Level 2B non-RMBS assets (transactions not using eligible HQLA) - amount received</t>
  </si>
  <si>
    <t>The amount received from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</si>
  <si>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not with domestic sovereign, MDB or domestic PSE with 20% RW - Level 2B non-RMBS assets (transactions not using eligible HQLA)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</si>
  <si>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Level 2B non-RMBS assets and where the Level 2B non-RMBS assets would not otherwise have been reported in the institution's eligible Level 2B non-RMBS assets (if they were not already securing the particular transaction in question) because (i) they would not be held unencumbered, and/or (ii) they would not meet the operational requirements for HQLA.</t>
  </si>
  <si>
    <t>Secured funding - with domestic sovereign, MDB or domestic PSE with 20% RW - non-HQLA assets (all transactions) - amount received</t>
  </si>
  <si>
    <t>The amount received from all secured funding or repo transactions that are conducted with the institution's domestic sovereign, a MDB, or a domestic PSE with a 20% risk-weight that mature within 30 days and are backed by non-HQLA assets.</t>
  </si>
  <si>
    <t>Secured funding - with domestic sovereign, MDB or domestic PSE with 20% RW - non-HQLA assets (all transactions) - market value of collateral extended</t>
  </si>
  <si>
    <t>The market value of collateral extended in all secured funding or repo transactions that are conducted with the institution's domestic sovereign, a MDB, or a domestic PSE with a 20% risk-weight that mature within 30 days and are backed by non-HQLA assets.</t>
  </si>
  <si>
    <t>Secured funding - not with domestic sovereign, MDB or domestic PSE not with 20% RW - non-HQLA assets (all transactions) - amount received</t>
  </si>
  <si>
    <t>The amount received from all secured funding or repo transactions that are not conducted with the institution's domestic sovereign, a MDB, or a domestic PSE with a 20% risk-weight that mature within 30 days and are backed by non-HQLA assets.</t>
  </si>
  <si>
    <t>Secured funding - not with domestic sovereign, MDB or domestic PSE not with 20% RW - non-HQLA assets (all transactions) - market value of collateral extended</t>
  </si>
  <si>
    <t>The market value of collateral extended in all secured funding or repo transactions that are not conducted with the institution's domestic sovereign, a MDB, or a domestic PSE with a 20% risk-weight that mature within 30 days and are backed by non-HQLA assets.</t>
  </si>
  <si>
    <t>Undrawn committed credit facilities - sovereigns, central banks, PSEs, MDBs</t>
  </si>
  <si>
    <t>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t>
  </si>
  <si>
    <t>Financements garantis, conclus avec avec une entité souveraine, une BMD ou un organisme public du pays de l’institution, assujettis à une pondération de risque de 20 % – actifs de niveau 2B non RMBS (opérations n'impliquant pas des ALHQ admissibles) – montant reçu</t>
  </si>
  <si>
    <t>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</si>
  <si>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impliquant des ALHQ admissibles) – montant reçu</t>
  </si>
  <si>
    <t>Financements garantis, non conclus avec une entité souveraine, une BMD ou un organisme public du pays de l’institution, assujettis à une pondération de risque de 20 % – actifs de niveau 2B non RMBS (opérations impliquant des ALHQ admissibles) – valeur marchande de la sûreté donnée</t>
  </si>
  <si>
    <t>Financements garantis, non conclus avec avec une entité souveraine, une BMD ou un organisme public du pays de l’institution, assujettis à une pondération de risque de 20 % – actifs de niveau 2B non RMBS (opérations n'impliquant pas des ALHQ admissibles) – montant reçu</t>
  </si>
  <si>
    <t>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t>
  </si>
  <si>
    <t>The amount of collateral that would need to be posted for or contractual cash outflows generated by any downgrade up to and including a 3-notch downgrade of the institution's long-term credit rating. Triggers linked to an institution's short-term rating should be assumed to be triggered at the corresponding long-term rating in accordance with published ratings criteria. The impact of the downgrade should consider impacts on all types of margin collateral and contractual triggers which change rehypothecation rights for non-segregated collateral.</t>
  </si>
  <si>
    <t>Valeur marchande actuelle des sûretés pertinentes couvrant les dérivés et autres opérations qui, si elles n’étaient pas grevées, auraient pu être incluses dans les ALHQ de niveau 1.</t>
  </si>
  <si>
    <t>Market valuation changes on derivatives and other transactions</t>
  </si>
  <si>
    <t>Any potential liquidity needs deriving from full collateralisation of mark-to-market exposures on derivative and other transactions. Institutions should calculate any outflow generated by increased needs related to market valuation changes by identifying the largest absolute net 30-day collateral flow realised during the preceding 24 months, where the absolute net collateral flow is based on both realised outflows and inflows. Inflows and outflows of transactions executed under the same master netting agreement can be treated on a net basis.</t>
  </si>
  <si>
    <t>Loss of funding - ABS and other structured financing instruments issued by the institution</t>
  </si>
  <si>
    <t>Balances of term asset-backed securities and other structured financing instruments, excluding covered bonds, issued by the institution that mature in 30 days or less. To the extent that sponsored conduits/SPVs are required to be consolidated under liquidity requirements, their assets and liabilities should be taken into account.</t>
  </si>
  <si>
    <t xml:space="preserve">Perte de financement sur papier commercial adossé à des actifs, structures, véhicules d’investissement ad hoc – titres de dette à échéance ≤ 30 jours </t>
  </si>
  <si>
    <t>Loss of funding - ABCP, conduits, SIVs - debt maturing ≤ 30 days</t>
  </si>
  <si>
    <t>Loss of funding - ABCP, conduits, SIVs - embedded options</t>
  </si>
  <si>
    <t>Loss of funding - ABCP, conduits, SIVs - other potential losses</t>
  </si>
  <si>
    <t>Balances of undrawn committed credit facilities extended by the institution to non-financial institution corporations (excluding small business customers). The amount reported should also include any ‘additional capacity’ of liquidity facilities provided to non-financial corporates.</t>
  </si>
  <si>
    <t>Balances of undrawn committed credit facilities extended by the institution to sovereigns, central banks, PSEs, and multilateral development banks. The amount reported should also include any ‘additional capacity’ of liquidity facilities provided to sovereigns, central banks, PSEs, and multilateral development banks.</t>
  </si>
  <si>
    <t>Engagements confirmés de liquidités pas encore décaissés - au bénéfice d’entités souveraines, de banques centrales, d’organismes publics et de BMD</t>
  </si>
  <si>
    <t>Undrawn committed liquidity facilities - sovereigns, central banks, PSEs, MDBs</t>
  </si>
  <si>
    <t>Undrawn committed credit facilities - other FIs</t>
  </si>
  <si>
    <t>Balances of undrawn committed credit facilities extended by the institution to other financial institutions (including securities firms, insurance companies, fiduciaries and beneficiaries). The amount reported should also include any ‘additional capacity’ of liquidity facilities provided to other financial institutions (including securities firms, insurance companies, fiduciaries and beneficiaries).</t>
  </si>
  <si>
    <t>Undrawn committed liquidity facilities - other FIs</t>
  </si>
  <si>
    <t>Other contractual obligations to extend funds - FIs</t>
  </si>
  <si>
    <t>Autres obligations contractuelles visant à octroyer des fonds - à des clients de détail (particuliers)</t>
  </si>
  <si>
    <t>Other contractual obligations to extend funds - retail customers (natural persons)</t>
  </si>
  <si>
    <t>Autres obligations contractuelles visant à octroyer des fonds - à des petites entreprises</t>
  </si>
  <si>
    <t xml:space="preserve">Other contractual obligations to extend funds - non-financial corporates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</si>
  <si>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outflows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</si>
  <si>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Current market value of relevant collateral posted as margin for derivatives and other transactions other than those included under the classification 21403 'Valuation changes on posted collateral - cash and Level 1 collateral'. This amount should be calculated net of collateral received on a counterparty basis (provided that the collateral received is not subject to restrictions on reuse or rehypothecation). Any collateral that is in a segregated margin account can only be used to offset outflows that are associated with payments that are eligible to be offset from that same account.</t>
  </si>
  <si>
    <t>The full amount of contractual obligations to extend funds to retail clients within the next 30 calendar days (not netted for the assumed roll-over on the inflows that are reported under the classification 22201 'Contractual inflows - retail customers').  Unfunded commitments should be reported here only where i) the borrower has accepted the commitment extended by the institution and all conditions related to the commitments have been fully satisfied, and ii) the requirement to fund the commitment falls within the LCR's 30-day time horizon.</t>
  </si>
  <si>
    <t>The full amount of contractual obligations to extend funds to small business customers within the next 30 calendar days (not netted for the assumed roll-over on the inflows that are reported under the classification 22202 'Contractual inflows - small business customers').</t>
  </si>
  <si>
    <t>The full amount of contractual obligations to extend funds to non-financial corporate clients within the next 30 calendar days (not netted for the assumed roll-over on the inflows that are reported under the classification 22203 'Contractual inflows - non-financial corporate customers').</t>
  </si>
  <si>
    <t>The full amount of contractual obligations to extend funds to other clients within the next 30 calendar days (not netted for the assumed roll-over on the inflows that are reported under the classification 22208 'Contractual inflows - other entities').</t>
  </si>
  <si>
    <t xml:space="preserve">Trade finance instruments consist of trade-related obligations directly underpinned by the movement of goods or the provision of services.  Amounts to be reported include items such as outstanding documentary trade letters of credit, documentary and clean collection, import bills, and export bills; and outstanding guarantees directly related to trade finance obligations, such as shipping guarantees.  Lending commitments, such as direct import or export financing for non-financial corporate firms, should not be reported here, rather reported as committed facilities.
</t>
  </si>
  <si>
    <t>Structured products where customers anticipate ready marketability, such as adjustable rate notes and variable rate demand notes (VRDNs).</t>
  </si>
  <si>
    <t>Amount of contingent obligations related to instances where the institution has internally matched client assets against other clients' short positions where the collateral does not qualify as Level 1 or Level 2, and the institution may be obligated to find additional sources of funding for these positions in the event of client withdrawals.  Instances where the collateral qualifies as Level 1 or Level 2 assets should be reported in the appropriate secured funding category.</t>
  </si>
  <si>
    <t>Other contingent funding obligations - bank outright short positions covered by a collateralised SFT</t>
  </si>
  <si>
    <t>Amount of the institution's outright short positions that are being covered by collateralised securities financing transactions. such short positions are assumed to be maintained throughout the 30-day period and receive a 0% outflow. The corresponding collateralised securities financing transactions that are covering such short positions should be reported in the relevant secured lending or collateral swaps category.</t>
  </si>
  <si>
    <t>The amount of cash extended in only those reverse repo or securities borrowing transactions maturing within 30 days where the received collateral is of Level 1 quality and is not reported in the institution's eligible Level 1 assets as the assets do not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</si>
  <si>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2A quality and is reported in the institution's eligible Level 2A assets as the assets meet the operational requirements for HQLA, and the received collateral has not been re-used (not rehypothecated) to cover the institution's outright short positions.</t>
  </si>
  <si>
    <t>Prêts garantis – sûreté non réutilisée – Actifs de niveau 1 (opérations impliquant des ALHQ admissibles) – montant accordé</t>
  </si>
  <si>
    <t>Prêts garantis – sûreté non réutilisée – Actifs de niveau 1 (opérations impliquant des ALHQ admissibles) – valeur marchande des sûretés acceptées</t>
  </si>
  <si>
    <t>Prêts garantis – sûreté non réutilisée – Actifs de niveau 1 (opérations n'impliquant pas de ALHQ admissibles) – montant accordé</t>
  </si>
  <si>
    <t>Prêts garantis – sûreté non réutilisée – Actifs de niveau 1 (opérations n'impliquant pas de ALHQ admissibles) – valeur marchande des sûretés acceptées</t>
  </si>
  <si>
    <t xml:space="preserve">Prêts garantis – sûreté non réutilisée – Actifs de niveau 2A (opérations impliquant des ALHQ admissibles) – montant accordé </t>
  </si>
  <si>
    <t>Prêts garantis – sûreté non réutilisée – Actifs de niveau 2A (opérations impliquant des ALHQ admissibles) – valeur marchande des sûretés acceptées</t>
  </si>
  <si>
    <t>Prêts garantis – sûreté non réutilisée – Actifs de niveau 2A (opérations n'impliquant pas de ALHQ admissibles) – montant accordé</t>
  </si>
  <si>
    <t>Prêts garantis – sûreté non réutilisée – Actifs de niveau 2A (opérations n'impliquant pas de ALHQ admissibles) – valeur marchande des sûretés acceptées</t>
  </si>
  <si>
    <t xml:space="preserve">Prêts garantis – sûreté non réutilisée – Actifs de niveau 2B RMBS (opérations impliquant des ALHQ admissibles) – montant accordé </t>
  </si>
  <si>
    <t>The amount of cash extended in only those reverse repo or securities borrowing transactions maturing within 30 days where the received collateral is of Level 2B RMBS quality and is reported in the institution's eligible Level 2B RMBS assets as the assets meet the operational requirements for HQLA, and the received collateral has not been re-used (not rehypothecated) to cover the institution's outright short positions.</t>
  </si>
  <si>
    <t>Prêts garantis – sûreté non réutilisée – Actifs de niveau 2B RMBS (opérations impliquant des ALHQ admissibles) – valeur marchande des sûretés acceptées</t>
  </si>
  <si>
    <t>Prêts garantis – sûreté non réutilisée – Actifs de niveau 2B RMBS (opérations n'impliquant pas de ALHQ admissibles) – montant accordé</t>
  </si>
  <si>
    <t>The amount of cash extended in only those reverse repo or securities borrowing transactions maturing within 30 days where the received collateral is of Level 2B RMBS quality and is not reported in the institution's eligible Level 2B RMBS assets as the assets do not meet the operational requirements for HQLA, and the received collateral has not been re-used (not rehypothecated) to cover the institution's outright short positions.</t>
  </si>
  <si>
    <t>Prêts garantis – sûreté non réutilisée – Actifs de niveau 2B RMBS (opérations n'impliquant pas de ALHQ admissibles) – valeur marchande des sûretés acceptées</t>
  </si>
  <si>
    <t xml:space="preserve">Prêts garantis – sûreté non réutilisée – Actifs de niveau 2B non RMBS (opérations impliquant des ALHQ admissibles) – montant accordé </t>
  </si>
  <si>
    <t>The amount of cash extended in only those reverse repo or securities borrowing transactions maturing within 30 days where the received collateral is of Level 2B non-RMBS quality and is reported in the institution's eligible Level 2B non-RMBS assets as the assets meet the operational requirements for HQLA, and the received collateral has not been re-used (not rehypothecated) to cover the institution's outright short positions.</t>
  </si>
  <si>
    <t>The amount of cash extended in only those reverse repo or securities borrowing transactions maturing within 30 days where the received collateral is of Level 2B non-RMBS quality and is not reported in the institution's eligible Level 2B non-RMBS assets as the assets do not meet the operational requirements for HQLA, and the received collateral has not been re-used (not rehypothecated) to cover the institution's outright short positions.</t>
  </si>
  <si>
    <t>Prêts garantis – sûreté non réutilisée – Actifs de niveau 2B non RMBS (opérations impliquant des ALHQ admissibles) – valeur marchande des sûretés acceptées</t>
  </si>
  <si>
    <t>Prêts garantis – sûreté non réutilisée – Actifs de niveau 2B non RMBS (opérations n'impliquant pas de ALHQ admissibles) – montant accordé</t>
  </si>
  <si>
    <t>Prêts garantis – sûreté non réutilisée – Actifs de niveau 2B non RMBS (opérations n'impliquant pas de ALHQ admissibles) – valeur marchande des sûretés acceptées</t>
  </si>
  <si>
    <t xml:space="preserve">The amount of cash extended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</si>
  <si>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not been re-used (not rehypothecated) to cover the institution’s outright short positions. </t>
  </si>
  <si>
    <t xml:space="preserve">The amount of cash extended in collateralised loans extended to customers for the purpose of taking leveraged trading positions (“margin loans”) made against non-HQLA collateral, where the received collateral has been re-used (rehypothecated) to cover the institution’s outright short positions. </t>
  </si>
  <si>
    <t xml:space="preserve">The market value of collateral received in collateralised loans extended to customers for the purpose of taking leveraged trading positions (“margin loans”) made against non-HQLA collateral, where the received collateral has been re-used (rehypothecated) to cover the institution’s outright short positions. </t>
  </si>
  <si>
    <t>Entrées de trésorerie contractuelles – clientèle de détail (particuliers)</t>
  </si>
  <si>
    <t>Contractual inflows - retail customers (natural persons)</t>
  </si>
  <si>
    <t>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</si>
  <si>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Entrées de trésorerie contractuelles - petites entreprises</t>
  </si>
  <si>
    <t>All payments (including interest payments and instalments) from retail customers (natural persons)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</si>
  <si>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small business customers on fully performing loans that are contractually due within the 30-day horizon.  Only contractual payments due should be reported (e.g. required minimum payments of principal, fee or interest) and not total loan balances of undefined or open maturity.</t>
  </si>
  <si>
    <t>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t>
  </si>
  <si>
    <t>All payments (including interest payments and instalments) from non-financial corporate customers on fully performing loans that are contractually due within the 30-day horizon.  Only contractual payments due should be reported (e.g. required minimum payments of principal, fee or interest) and not total loan balances of undefined or open maturity.</t>
  </si>
  <si>
    <t>All payments (including interest payments and instalments) from central banks on fully performing loans. Central bank reserves (including required reserves) including institutions' overnight deposits with the central bank and term deposits with the central bank that meet the criteria for inclusion in HQLA, should be reported as HQLA.  Amounts should also include other term deposits with a central bank (that do not meet the criteria for inclusion in HQLA) if the term of such deposits expires within 30 days.</t>
  </si>
  <si>
    <t>Contractual inflows - FIs - operational deposits related to clearing activities placed by indirect clearers with an AMF-regulated direct clearer</t>
  </si>
  <si>
    <t>For indirect clearers (that are not subsidiaries of a direct clearer), the amount of operational deposits held at an AMF-regulated direct clearer in respect of clearing-related activities. This classification is not applicable to direct clearers or their subisdiaries.</t>
  </si>
  <si>
    <t>AMF Note (paragraph 156)</t>
  </si>
  <si>
    <t>Contractual inflows - FIs - other operational deposits</t>
  </si>
  <si>
    <t>All deposits held at other financial institutions for operational activities, such as those related to clearing, custody, and cash management activities that are not included in the classification 22205 'Contractual inflows - FIs - operational deposits related to clearing activities for non-foreign indirect clearers'.</t>
  </si>
  <si>
    <t>Entrées de trésorerie contractuelles – IF - tous les paiements au titre d’autres prêts et dépôts dont l’échéance est dans ≤ 30 jours</t>
  </si>
  <si>
    <t>Contractual inflows - FI's - all payments on loans and other deposits due in ≤ 30 days</t>
  </si>
  <si>
    <t>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t>
  </si>
  <si>
    <t>All payments (including interest payments and instalments) from financial institutions on secured and unsecure fully performing assets, with a contractual maturity of ≤ 30 days and the amount of deposits held available within 30 days. Non-operational demand deposits placed by non-participating Regulatory authority assets should be reported in Post 22210 'Contractual in related to clearing activities placed by indirect clearers with an authorized direct clearer'.</t>
  </si>
  <si>
    <t>All payments (including interest payments and instalments) from other entities (including sovereigns, multilateral development banks, and PSEs) on fully performing loans that are contractually due within 30 days.</t>
  </si>
  <si>
    <t>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t>
  </si>
  <si>
    <t xml:space="preserve">Contractual inflows - FIs - non-operational demand deposits placed by indirect clearers with an AMF-regulated direct clearer </t>
  </si>
  <si>
    <t>For indirect clearers (that are not subsidiaries of a direct clearer), the amount of demand deposits placed with an AMF-regulated direct clearer that are not considered as operational deposits.  Non-operational deposits where the term is within 30 days should not be reported here, rather they should be reported in classification 22207 'Contractual inflows - FIs - all payments on loans and other deposits due in ≤ 30 days'. This classification is not applicable to direct clearers or their subsidiaries.</t>
  </si>
  <si>
    <t xml:space="preserve">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t>
  </si>
  <si>
    <t>Institutions should calculate, in accordance with their existing valuation methodologies, expected contractual derivative cash inflows and outflows. Cash flows may be calculated on a net basis (i.e. inflows can offset outflows) by counterparty, only where a valid master netting agreement exists. The sum of all net cash inflows should be reported here. Institutions should exclude from such calculations those liquidity requirements that would result from increased collateral needs due to market value movements (to be reported under the classification 21408 'Market valuation changes on derivative and other transactions') or falls in value of collateral posted (reported under the classifications 21403 'Valuation changes on posted collateral - cash and Level 1 collateral' and 21404 'Valuation changes on posted collateral - non-Level 1 collateral'). Options should be assumed to be exercised when they are 'in the money' to the option buyer.</t>
  </si>
  <si>
    <t>Entrées de trésorerie contractuelles - titres à échéance ≤ 30 jours</t>
  </si>
  <si>
    <t>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t>
  </si>
  <si>
    <t>Contractual inflows from securities including certificates of deposit maturing ≤ 30 days that are not already classification code provided that they are fully performing (no default expected). Level 1 and Level 2 included in the stock of high quality liquid assets provided that they meet all related operational and definition requirements</t>
  </si>
  <si>
    <t xml:space="preserve">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t>
  </si>
  <si>
    <t xml:space="preserve">Any other contractual cash inflows to be received ≤ 30 days that are not already included in any other classification code.  Cash inflows related to non-financial revenues and any non-contractual contingent outflows are not to be included. 
For Delta One hedged equity futures transactions, institution can (i) remove holdings of non-financial equities related to these transactions from HQLA, and (ii) report an inflow representing the future notional in the "other contractual cash inflow" (DPA 22303) during the months where the term funding related to these transactions has a residual maturity that falls within the LCR's 30-day window. In addition, in order to track the magnitude of the LCR impacts related to the Delta One portfolio, AMF may, upon request, require that the institution provide a breakdown of the inflow and outflow amounts reported in the LCR template in respect of these transactions, as well as the otherwise HQLA-eligible non-financial equities that are hedging these transactions. </t>
  </si>
  <si>
    <t>Section 4 - Swaps de sûretés</t>
  </si>
  <si>
    <t>4.1. Swaps de sûretés</t>
  </si>
  <si>
    <t>Valeur marchande de la sûreté
prêtée</t>
  </si>
  <si>
    <t>Valeur marchande de la sûreté empruntée</t>
  </si>
  <si>
    <t>Swaps de sûretés échéant dans les 30 jours :</t>
  </si>
  <si>
    <t>Section 4 - Total des sorties de trésorerie et des entrées de trésorerie provenant de swaps de sûretés</t>
  </si>
  <si>
    <t xml:space="preserve">Ajustements des actifs de niveau 1 attribuables aux swaps de sûretés </t>
  </si>
  <si>
    <t>Ajustements des actifs de niveau 2A attribuables aux swaps de sûretés</t>
  </si>
  <si>
    <t>Ajustements des actifs RMBS de niveau 2B attribuables aux swaps de sûretés</t>
  </si>
  <si>
    <t>Ajustements des actifs non RMBS de niveau 2B attribuables aux swaps de sûretés</t>
  </si>
  <si>
    <t>Swaps de sûretés – actifs empruntés non réutilisés – actifs de niveau 1 prêtés et actifs de niveau 1 empruntés (opérations impliquant des ALHQ admissibles) – valeur marchande de la sûreté empruntée</t>
  </si>
  <si>
    <t>Swaps de sûretés – actifs empruntés non réutilisés – actifs de niveau 1 prêtés et actifs de niveau 1 empruntés (opérations n'impliquant pas des ALHQ admissibles) – valeur marchande de la sûreté prêtée</t>
  </si>
  <si>
    <t>Swaps de sûretés – actifs empruntés non réutilisés – actifs de niveau 1 prêtés et actifs de niveau 1 empruntés (opérations impliquant des ALHQ admissibles) – valeur marchande de la sûreté prêtée</t>
  </si>
  <si>
    <t>Swaps de sûretés – actifs empruntés non réutilisés – actifs de niveau 1 prêtés et actifs de niveau 1 empruntés (opérations n'impliquant pas des ALHQ admissibles) – valeur marchande de la sûreté empruntée</t>
  </si>
  <si>
    <t>Swaps de sûretés – actifs empruntés non réutilisés – actifs de niveau 1 prêtés et actifs de niveau 2A empruntés (opérations impliquant des ALHQ admissibles) – valeur marchande de la sûreté prêtée</t>
  </si>
  <si>
    <t>Swaps de sûretés – actifs empruntés non réutilisés – actifs de niveau 1 prêtés et actifs de niveau 2A empruntés (opérations impliquant des ALHQ admissibles) – valeur marchande de la sûreté empruntée</t>
  </si>
  <si>
    <t>Swaps de sûretés – actifs empruntés non réutilisés – actifs de niveau 1 prêtés et actifs de niveau 2A empruntés (opérations n'impliquant pas des ALHQ admissibles) – valeur marchande de la sûreté prêtée</t>
  </si>
  <si>
    <t>Swaps de sûretés – actifs empruntés non réutilisés – actifs de niveau 1 prêtés et actifs de niveau 2A empruntés (opérations n'impliquant pas des ALHQ admissibles) – valeur marchande de la sûreté empruntée</t>
  </si>
  <si>
    <t>Swaps de sûretés – actifs empruntés non réutilisés – actifs de niveau 1 prêtés et actifs de niveau 2B RMBS empruntés (opérations n'impliquant pas des ALHQ admissibles) – valeur marchande de la sûreté prêtée</t>
  </si>
  <si>
    <t>Swaps de sûretés – actifs empruntés non réutilisés – actifs de niveau 1 prêtés et actifs de niveau 2B RMBS empruntés (opérations impliquant des ALHQ admissibles) – valeur marchande de la sûreté empruntée</t>
  </si>
  <si>
    <t>Swaps de sûretés – actifs empruntés non réutilisés – actifs de niveau 1 prêtés et actifs de niveau 2B RMBS empruntés (opérations n'impliquant pas des ALHQ admissibles) – valeur marchande de la sûreté empruntée</t>
  </si>
  <si>
    <t>Swaps de sûretés – actifs empruntés non réutilisés – actifs de niveau 1 prêtés et actifs de niveau 2B non RMBS empruntés (opérations impliquant des ALHQ admissibles) – valeur marchande de la sûreté prêtée</t>
  </si>
  <si>
    <t>Swaps de sûretés – actifs empruntés non réutilisés – actifs de niveau 1 prêtés et actifs de niveau 2B non RMBS empruntés (opérations impliquant des ALHQ admissibles) – valeur marchande de la sûreté empruntée</t>
  </si>
  <si>
    <t>Swaps de sûretés – actifs empruntés non réutilisés – actifs de niveau 1 prêtés et actifs de niveau 2B non RMBS empruntés (opérations n'impliquant pas des ALHQ admissibles) – valeur marchande de la sûreté prêtée</t>
  </si>
  <si>
    <t>Swaps de sûretés – actifs empruntés non réutilisés – actifs de niveau 1 prêtés et actifs de niveau 2B non RMBS empruntés (opérations n'impliquant pas des ALHQ admissibles) – valeur marchande de la sûreté empruntée</t>
  </si>
  <si>
    <t>Swaps de sûretés – actifs empruntés non réutilisés – actifs de niveau 1 prêtés et actifs non ALHQ empruntés (opérations impliquant des ALHQ admissibles) – valeur marchande de la sûreté prêtée</t>
  </si>
  <si>
    <t>Swaps de sûretés – actifs empruntés non réutilisés – actifs de niveau 1 prêtés et actifs non ALHQ empruntés (opérations impliquant des ALHQ admissibles) – valeur marchande de la sûreté empruntée</t>
  </si>
  <si>
    <t>Swaps de sûretés – actifs empruntés non réutilisés – actifs de niveau 1 prêtés et actifs non ALHQ empruntés (opérations n'impliquant pas des ALHQ admissibles) – valeur marchande de la sûreté prêtée</t>
  </si>
  <si>
    <t>Swaps de sûretés – actifs empruntés non réutilisés – actifs de niveau 1 prêtés et actifs non ALHQ empruntés (opérations n'impliquant pas des ALHQ admissibles) – valeur marchande de la sûreté empruntée</t>
  </si>
  <si>
    <t>Swaps de sûretés – actifs empruntés non réutilisés – actifs de niveau 2A prêtés et actifs de niveau 1 empruntés (opérations impliquant des ALHQ admissibles) – valeur marchande de la sûreté prêtée</t>
  </si>
  <si>
    <t>Swaps de sûretés – actifs empruntés non réutilisés – actifs de niveau 2A prêtés et actifs de niveau 1 empruntés (opérations impliquant des ALHQ admissibles) – valeur marchande de la sûreté empruntée</t>
  </si>
  <si>
    <t>Swaps de sûretés – actifs empruntés non réutilisés – actifs de niveau 2A prêtés et actifs de niveau 1 empruntés (opérations n'impliquant pas des ALHQ admissibles) – valeur marchande de la sûreté prêtée</t>
  </si>
  <si>
    <t>Swaps de sûretés – actifs empruntés non réutilisés – actifs de niveau 2A prêtés et actifs de niveau 1 empruntés (opérations n'impliquant pas des ALHQ admissibles) – valeur marchande de la sûreté empruntée</t>
  </si>
  <si>
    <t>Swaps de sûretés – actifs empruntés non réutilisés – actifs de niveau 2A prêtés et actifs de niveau 2A empruntés (opérations impliquant des ALHQ admissibles) – valeur marchande de la sûreté prêtée</t>
  </si>
  <si>
    <t>Swaps de sûretés – actifs empruntés non réutilisés – actifs de niveau 2A prêtés et actifs de niveau 2A empruntés (opérations impliquant des ALHQ admissibles) – valeur marchande de la sûreté empruntée</t>
  </si>
  <si>
    <t>Swaps de sûretés – actifs empruntés non réutilisés – actifs de niveau 2A prêtés et actifs de niveau 2A empruntés (opérations n'impliquant pas des ALHQ admissibles) – valeur marchande de la sûreté prêtée</t>
  </si>
  <si>
    <t>Swaps de sûretés – actifs empruntés non réutilisés – actifs de niveau 2A prêtés et actifs de niveau 2A empruntés (opérations n'impliquant pas des ALHQ admissibles) – valeur marchande de la sûreté empruntée</t>
  </si>
  <si>
    <t>Swaps de sûretés – actifs empruntés non réutilisés – actifs de niveau 2A prêtés et actifs de niveau 2B RMBS empruntés (opérations impliquant des ALHQ admissibles) – valeur marchande de la sûreté prêtée</t>
  </si>
  <si>
    <t>Swaps de sûretés – actifs empruntés non réutilisés – actifs de niveau 2A prêtés et actifs de niveau 2B RMBS empruntés (opérations impliquant des ALHQ admissibles) – valeur marchande de la sûreté empruntée</t>
  </si>
  <si>
    <t>Swaps de sûretés – actifs empruntés non réutilisés – actifs de niveau 2A prêtés et actifs de niveau 2B RMBS empruntés (opérations n'impliquant pas des ALHQ admissibles) – valeur marchande de la sûreté prêtée</t>
  </si>
  <si>
    <t>Swaps de sûretés – actifs empruntés non réutilisés – actifs de niveau 2A prêtés et actifs de niveau 2B RMBS empruntés (opérations n'impliquant pas des ALHQ admissibles) – valeur marchande de la sûreté empruntée</t>
  </si>
  <si>
    <t>Swaps de sûretés – actifs empruntés non réutilisés – actifs de niveau 2A prêtés et actifs de niveau 2B non RMBS empruntés (opérations impliquant des ALHQ admissibles) – valeur marchande de la sûreté prêtée</t>
  </si>
  <si>
    <t>Swaps de sûretés – actifs empruntés non réutilisés – actifs de niveau 2A prêtés et actifs de niveau 2B non RMBS empruntés (opérations impliquant des ALHQ admissibles) – valeur marchande de la sûreté empruntée</t>
  </si>
  <si>
    <t>Swaps de sûretés – actifs empruntés non réutilisés – actifs de niveau 2A prêtés et actifs de niveau 2B non RMBS empruntés (opérations n'impliquant pas des ALHQ admissibles) – valeur marchande de la sûreté prêtée</t>
  </si>
  <si>
    <t>Swaps de sûretés – actifs empruntés non réutilisés – actifs de niveau 2A prêtés et actifs de niveau 2B non RMBS empruntés (opérations n'impliquant pas des ALHQ admissibles) – valeur marchande de la sûreté empruntée</t>
  </si>
  <si>
    <t>Swaps de sûretés – actifs empruntés non réutilisés – actifs de niveau 2A prêtés et actifs non ALHQ empruntés (opérations n'impliquant pasdes ALHQ admissibles) – valeur marchande de la sûreté prêtée</t>
  </si>
  <si>
    <t>Swaps de sûretés – actifs empruntés non réutilisés – actifs de niveau 2A prêtés et actifs non ALHQ empruntés (opérations impliquant des ALHQ admissibles) – valeur marchande de la sûreté empruntée</t>
  </si>
  <si>
    <t>Swaps de sûretés – actifs empruntés non réutilisés – actifs de niveau 2A prêtés et actifs non ALHQ empruntés (opérations n'impliquant pas des ALHQ admissibles) – valeur marchande de la sûreté prêtée</t>
  </si>
  <si>
    <t>Swaps de sûretés – actifs empruntés non réutilisés – actifs de niveau 2A prêtés et actifs non ALHQ empruntés (opérations n'impliquant pas des ALHQ admissibles) – valeur marchande de la sûreté empruntée</t>
  </si>
  <si>
    <t>Swaps de sûretés – actifs empruntés non réutilisés – actifs de niveau 2B RMBS prêtés et actifs de niveau 1 empruntés (opérations impliquant des ALHQ admissibles) – valeur marchande de la sûreté prêtée</t>
  </si>
  <si>
    <t>Swaps de sûretés – actifs empruntés non réutilisés – actifs de niveau 2B RMBS prêtés et actifs de niveau 1 empruntés (opérations impliquant des ALHQ admissibles) – valeur marchande de la sûreté empruntée</t>
  </si>
  <si>
    <t>Swaps de sûretés – actifs empruntés non réutilisés – actifs de niveau 2B RMBS prêtés et actifs de niveau 1 empruntés (opérations n'impliquant pas des ALHQ admissibles) – valeur marchande de la sûreté prêtée</t>
  </si>
  <si>
    <t>Swaps de sûretés – actifs empruntés non réutilisés – actifs de niveau 2B RMBS prêtés et actifs de niveau 1 empruntés (opérations n'impliquant pas des ALHQ admissibles) – valeur marchande de la sûreté empruntée</t>
  </si>
  <si>
    <t>Swaps de sûretés – actifs empruntés non réutilisés – actifs de niveau 2B RMBS prêtés et actifs de niveau 2A empruntés (opérations impliquant  des ALHQ admissibles) – valeur marchande de la sûreté prêtée</t>
  </si>
  <si>
    <t>Swaps de sûretés – actifs empruntés non réutilisés – actifs de niveau 2B RMBS prêtés et actifs de niveau 2A empruntés (opérations impliquant des ALHQ admissibles) – valeur marchande de la sûreté empruntée</t>
  </si>
  <si>
    <t>Swaps de sûretés – actifs empruntés non réutilisés – actifs de niveau 2B RMBS prêtés et actifs de niveau 2A empruntés (opérations n'impliquant pas des ALHQ admissibles) – valeur marchande de la sûreté prêtée</t>
  </si>
  <si>
    <t>Swaps de sûretés – actifs empruntés non réutilisés – actifs de niveau 2B RMBS prêtés et actifs de niveau 2A empruntés (opérations n'impliquant pas des ALHQ admissibles) – valeur marchande de la sûreté empruntée</t>
  </si>
  <si>
    <t>Swaps de sûretés – actifs empruntés non réutilisés – actifs de niveau 2B RMBS prêtés et actifs de niveau 2B RMBS empruntés (opérations impliquant des ALHQ admissibles) – valeur marchande de la sûreté prêtée</t>
  </si>
  <si>
    <t>Swaps de sûretés – actifs empruntés non réutilisés – actifs de niveau 2B RMBS prêtés et actifs de niveau 2B RMBS empruntés (opérations impliquant des ALHQ admissibles) – valeur marchande de la sûreté empruntée</t>
  </si>
  <si>
    <t>Swaps de sûretés – actifs empruntés non réutilisés – actifs de niveau 2B RMBS prêtés et actifs de niveau 2B RMBS empruntés (opérations n'impliquant pas des ALHQ admissibles) – valeur marchande de la sûreté prêtée</t>
  </si>
  <si>
    <t>Swaps de sûretés – actifs empruntés non réutilisés – actifs de niveau 2B RMBS prêtés et actifs de niveau 2B RMBS empruntés (opérations n'impliquant pasdes ALHQ admissibles) – valeur marchande de la sûreté empruntée</t>
  </si>
  <si>
    <t>Swaps de sûretés – actifs empruntés non réutilisés – actifs de niveau 2B RMBS prêtés et actifs de niveau 2B non RMBS empruntés (opérations impliquant des ALHQ admissibles) – valeur marchande de la sûreté prêtée</t>
  </si>
  <si>
    <t>Swaps de sûretés – actifs empruntés non réutilisés – actifs de niveau 2B RMBS prêtés et actifs de niveau 2B non RMBS empruntés (opérations impliquant des ALHQ admissibles) – valeur marchande de la sûreté empruntée</t>
  </si>
  <si>
    <t>Swaps de sûretés – actifs empruntés non réutilisés – actifs de niveau 2B RMBS prêtés et actifs de niveau 2B non RMBS empruntés (opérations n'impliquant pas des ALHQ admissibles) – valeur marchande de la sûreté prêtée</t>
  </si>
  <si>
    <t>Swaps de sûretés – actifs empruntés non réutilisés – actifs de niveau 2B RMBS prêtés et actifs de niveau 2B non RMBS empruntés (opérations n'impliquant pas des ALHQ admissibles) – valeur marchande de la sûreté empruntée</t>
  </si>
  <si>
    <t>Swaps de sûretés – actifs empruntés non réutilisés – actifs de niveau 2B RMBS prêtés et actifs non ALHQ empruntés (opérations impliquant des ALHQ admissibles) – valeur marchande de la sûreté prêtée</t>
  </si>
  <si>
    <t>Swaps de sûretés – actifs empruntés non réutilisés – actifs de niveau 2B RMBS prêtés et actifs non ALHQ empruntés (opérations impliquant des ALHQ admissibles) – valeur marchande de la sûreté empruntée</t>
  </si>
  <si>
    <t>Swaps de sûretés – actifs empruntés non réutilisés – actifs de niveau 2B RMBS prêtés et actifs non ALHQ empruntés (opérations n'impliquant pas des ALHQ admissibles) – valeur marchande de la sûreté prêtée</t>
  </si>
  <si>
    <t>Swaps de sûretés – actifs empruntés non réutilisés – actifs de niveau 2B RMBS prêtés et actifs non ALHQ empruntés (opérations n'impliquant pas des ALHQ admissibles) – valeur marchande de la sûreté empruntée</t>
  </si>
  <si>
    <t>Swaps de sûretés – actifs empruntés non réutilisés – actifs de niveau 2B non RMBS prêtés et actifs de niveau 1 empruntés (opérations impliquant des ALHQ admissibles) – valeur marchande de la sûreté prêtée</t>
  </si>
  <si>
    <t>Swaps de sûretés – actifs empruntés non réutilisés – actifs de niveau 2B non RMBS prêtés et actifs de niveau 1 empruntés (opérations impliquant des ALHQ admissibles) – valeur marchande de la sûreté empruntée</t>
  </si>
  <si>
    <t>Swaps de sûretés – actifs empruntés non réutilisés – actifs de niveau 2B non RMBS prêtés et actifs de niveau 1 empruntés (opérations n'impliquant pas des ALHQ admissibles) – valeur marchande de la sûreté prêtée</t>
  </si>
  <si>
    <t>Swaps de sûretés – actifs empruntés non réutilisés – actifs de niveau 2B non RMBS prêtés et actifs de niveau 1 empruntés (opérations n'impliquant pas des ALHQ admissibles) – valeur marchande de la sûreté empruntée</t>
  </si>
  <si>
    <t>Swaps de sûretés – actifs empruntés non réutilisés – actifs de niveau 2B non RMBS prêtés et actifs de niveau 2A empruntés (opérations impliquant des ALHQ admissibles) – valeur marchande de la sûreté prêtée</t>
  </si>
  <si>
    <t>Swaps de sûretés – actifs empruntés non réutilisés – actifs de niveau 2B non RMBS prêtés et actifs de niveau 2A empruntés (opérations impliquant des ALHQ admissibles) – valeur marchande de la sûreté empruntée</t>
  </si>
  <si>
    <t>Swaps de sûretés – actifs empruntés non réutilisés – actifs de niveau 2B non RMBS prêtés et actifs de niveau 2A empruntés (opérations n'impliquant pas des ALHQ admissibles) – valeur marchande de la sûreté prêtée</t>
  </si>
  <si>
    <t>Swaps de sûretés – actifs empruntés non réutilisés – actifs de niveau 2B non RMBS prêtés et actifs de niveau 2A empruntés (opérations n'impliquant pas des ALHQ admissibles) – valeur marchande de la sûreté empruntée</t>
  </si>
  <si>
    <t>Swaps de sûretés – actifs empruntés non réutilisés – actifs de niveau 2B non RMBS prêtés et actifs de niveau 2B RMBS empruntés (opérations impliquant des ALHQ admissibles) – valeur marchande de la sûreté prêtée</t>
  </si>
  <si>
    <t>Swaps de sûretés – actifs empruntés non réutilisés – actifs de niveau 2B non RMBS prêtés et actifs de niveau 2B RMBS empruntés (opérations impliquant des ALHQ admissibles) – valeur marchande de la sûreté empruntée</t>
  </si>
  <si>
    <t>Swaps de sûretés – actifs empruntés non réutilisés – actifs de niveau 2B non RMBS prêtés et actifs de niveau 2B RMBS empruntés (opérations n'impliquant pas des ALHQ admissibles) – valeur marchande de la sûreté prêté</t>
  </si>
  <si>
    <t>Swaps de sûretés – actifs empruntés non réutilisés – actifs de niveau 2B non RMBS prêtés et actifs de niveau 2B RMBS empruntés (opérations n'impliquant pas des ALHQ admissibles) – valeur marchande de la sûreté empruntée</t>
  </si>
  <si>
    <t>Swaps de sûretés – actifs empruntés non réutilisés – actifs de niveau 2B non RMBS prêtés et actifs de niveau 2B non RMBS empruntés (opérations impliquant des ALHQ admissibles) – valeur marchande de la sûreté prêtée</t>
  </si>
  <si>
    <t>Swaps de sûretés – actifs empruntés non réutilisés – actifs de niveau 2B non RMBS prêtés et actifs de niveau 2B non RMBS empruntés (opérations impliquant des ALHQ admissibles) – valeur marchande de la sûreté empruntée</t>
  </si>
  <si>
    <t>Swaps de sûretés – actifs empruntés non réutilisés – actifs de niveau 2B non RMBS prêtés et actifs de niveau 2B non RMBS empruntés (opérations n'impliquant pas des ALHQ admissibles) – valeur marchande de la sûreté prêtée</t>
  </si>
  <si>
    <t>Swaps de sûretés – actifs empruntés non réutilisés – actifs de niveau 2B non RMBS prêtés et actifs de niveau 2B non RMBS empruntés (opérations n'impliquant pas des ALHQ admissibles) – valeur marchande de la sûreté empruntée</t>
  </si>
  <si>
    <t>Swaps de sûretés – actifs empruntés non réutilisés – actifs de niveau 2B non RMBS prêtés et actifs non ALHQ empruntés (opérations impliquant des ALHQ admissibles) – valeur marchande de la sûreté prêtée</t>
  </si>
  <si>
    <t>Swaps de sûretés – actifs empruntés non réutilisés – actifs de niveau 2B non RMBS prêtés et actifs non ALHQ empruntés (opérations impliquant des ALHQ admissibles) – valeur marchande de la sûreté empruntée</t>
  </si>
  <si>
    <t>Swaps de sûretés – actifs empruntés non réutilisés – actifs de niveau 2B non RMBS prêtés et actifs non ALHQ empruntés (opérations n'impliquant pas des ALHQ admissibles) – valeur marchande de la sûreté prêtée</t>
  </si>
  <si>
    <t>Swaps de sûretés – actifs empruntés non réutilisés – actifs de niveau 2B non RMBS prêtés et actifs non ALHQ empruntés (opérations n'impliquant pas des ALHQ admissibles) – valeur marchande de la sûreté empruntée</t>
  </si>
  <si>
    <t>Swaps de sûretés – actifs empruntés non réutilisés – actifs non ALHQ prêtés et actifs de niveau 1 empruntés (opérations impliquant des ALHQ admissibles) – valeur marchande de la sûreté prêtée</t>
  </si>
  <si>
    <t>Swaps de sûretés – actifs empruntés non réutilisés – actifs non ALHQ prêtés et actifs de niveau 1 empruntés (opérations impliquant des ALHQ admissibles) – valeur marchande de la sûreté empruntée</t>
  </si>
  <si>
    <t>Swaps de sûretés – actifs empruntés non réutilisés – actifs non ALHQ prêtés et actifs de niveau 1 empruntés (opérations n'impliquant pas des ALHQ admissibles) – valeur marchande de la sûreté prêtée</t>
  </si>
  <si>
    <t>Swaps de sûretés – actifs empruntés non réutilisés – actifs non ALHQ prêtés et actifs de niveau 1 empruntés (opérations n'impliquant pas des ALHQ admissibles) – valeur marchande de la sûreté empruntée</t>
  </si>
  <si>
    <t>Swaps de sûretés – actifs empruntés non réutilisés – actifs non ALHQ prêtés et actifs de niveau 2A empruntés (opérations impliquant des ALHQ admissibles) – valeur marchande de la sûreté prêtée</t>
  </si>
  <si>
    <t>Swaps de sûretés – actifs empruntés non réutilisés – actifs non ALHQ prêtés et actifs de niveau 2A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</si>
  <si>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prêtée</t>
  </si>
  <si>
    <t>Swaps de sûretés – actifs empruntés non réutilisés – actifs non ALHQ prêtés et actifs de niveau 2B RMBS empruntés (opérations impliquant des ALHQ admissibles) – valeur marchande de la sûreté prêtée</t>
  </si>
  <si>
    <t>Swaps de sûretés – actifs empruntés non réutilisés – actifs non ALHQ prêtés et actifs de niveau 2B RMBS empruntés (opérations impliquant des ALHQ admissibles) – valeur marchande de la sûreté empruntée</t>
  </si>
  <si>
    <t>Swaps de sûretés – actifs empruntés non réutilisés – actifs non ALHQ prêtés et actifs de niveau 2B non RMBS empruntés (opérations impliquant des ALHQ admissibles) – valeur marchande de la sûreté prêtée</t>
  </si>
  <si>
    <t>Swaps de sûretés – actifs empruntés non réutilisés – actifs non ALHQ prêtés et actifs de niveau 2B non RMBS empruntés (opérations impliquant des ALHQ admissibles) – valeur marchande de la sûreté empruntée</t>
  </si>
  <si>
    <t>Swaps de sûretés – actifs empruntés non réutilisés – actifs non ALHQ prêtés et actifs de niveau 2A empruntés (opérations n'impliquant pas des ALHQ admissibles) – valeur marchande de la sûreté empruntée</t>
  </si>
  <si>
    <t>Swaps de sûretés – actifs empruntés non réutilisés – actifs non ALHQ prêtés et actifs de niveau 2B RMBS empruntés (opérations n'impliquant pas des ALHQ admissibles) – valeur marchande de la sûreté prêtée</t>
  </si>
  <si>
    <t>Swaps de sûretés – actifs empruntés non réutilisés – actifs non ALHQ prêtés et actifs de niveau 2B RMBS empruntés (opérations n'impliquant pas des ALHQ admissibles) – valeur marchande de la sûreté empruntée</t>
  </si>
  <si>
    <t>Swaps de sûretés – actifs empruntés non réutilisés – actifs non ALHQ prêtés et actifs de niveau 2B non RMBS empruntés (opérations n'impliquant pas des ALHQ admissibles) – valeur marchande de la sûreté prêtée</t>
  </si>
  <si>
    <t>Swaps de sûretés – actifs empruntés non réutilisés – actifs non ALHQ prêtés et actifs de niveau 2B non RMBS empruntés (opérations n'impliquant pas des ALHQ admissibles) – valeur marchande de la sûreté empruntée</t>
  </si>
  <si>
    <t>Level 1 assets - third-party issued NHA-MBS</t>
  </si>
  <si>
    <t>Level 1 assets - pooled and unsold NHA-MBS</t>
  </si>
  <si>
    <t>Level 1 assets - Canada mortgage bonds</t>
  </si>
  <si>
    <t>Dépôts de détail (particuliers) - Exigences de sortie de juridictions d'accueil</t>
  </si>
  <si>
    <t>Retail deposits (natural persons) - Host jurisdiction requirement outflows</t>
  </si>
  <si>
    <r>
      <t xml:space="preserve">Au moment de calculer le LCR consolidé, les institutions doivent appliquer les paramètres de liquidité de la </t>
    </r>
    <r>
      <rPr>
        <i/>
        <sz val="10"/>
        <color theme="1"/>
        <rFont val="Arial"/>
        <family val="2"/>
      </rPr>
      <t>Ligne directrice sur les normes relatives à la suffisance des liquidités</t>
    </r>
    <r>
      <rPr>
        <sz val="10"/>
        <color theme="1"/>
        <rFont val="Arial"/>
        <family val="2"/>
      </rPr>
      <t xml:space="preserve">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t>
    </r>
  </si>
  <si>
    <t>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t>
  </si>
  <si>
    <t xml:space="preserve">Dépôts fournis par des petites entreprises - Exigences de sortie de juridictions d'accueil </t>
  </si>
  <si>
    <t>Small business customers deposits - Host jurisdiction requirement outflows</t>
  </si>
  <si>
    <t>Dépôts garantis provenant d'un tiers affilié - clientèle de détail, compte transactionnel, admissible au taux de retrait de 3 %, au Canada</t>
  </si>
  <si>
    <t xml:space="preserve">Dépôts garantis provenant d'un tiers affilié - clientèle de détail, compte autre que transactionnel,  admissible au taux de retrait de 3 %, au Canada </t>
  </si>
  <si>
    <t xml:space="preserve">Dépôts garantis provenant d'un tiers affilié - petites entreprises, compte transactionnel, admissible au taux de retrait de 3 %, au Canada </t>
  </si>
  <si>
    <t>Insured deposits that are sourced from an affiliated party - retail deposits, transactional account, eligible for 3% run-off rate, in Canada</t>
  </si>
  <si>
    <t>Insured deposits that are sourced from an affiliated party - retail deposits, non-transactional account, eligible for 3% run-off rate, in Canada</t>
  </si>
  <si>
    <t>Insured deposits that are sourced from an affiliated party - small business, transactional account, eligible for 3% run-off rate, in Canada</t>
  </si>
  <si>
    <t>Insured deposits that are sourced from an affiliated party - small business, non-transactional account, eligible for 3% run-off rate, in Canada</t>
  </si>
  <si>
    <t>Amounts included in the LCR classification identifier 21101 that are sourced from an affiliated party. Placeholder - do not populate.</t>
  </si>
  <si>
    <t>Amounts included in the LCR classification identifier 21104 that are sourced from an affiliated party. Placeholder - do not populate.</t>
  </si>
  <si>
    <t>Amounts included in the LCR classification identifier 21201 that are sourced from an affiliated party. Placeholder - do not populate.</t>
  </si>
  <si>
    <t>Amounts included in the LCR classification identifier 21204 that are sourced from an affiliated party. Placeholder - do not populate.</t>
  </si>
  <si>
    <t>Once operational and non-operational balances are identified, LCR run-off factors are assigned based on insurance and counterparty profiles per the following table:</t>
  </si>
  <si>
    <t>Total non-operational deposits provided by sovereigns, central banks, PSEs and MDBs where the entire amount of the deposit is not fully covered by an effective deposit insurance scheme.
In relation to infrastructure projects, where municipalities and local governments place excess funds from bond issuances in guaranteed investment contracts with an institution, the institution should consider any scheduled withdrawals within the forthcoming 30-day period as LCR outflows where the contract has a fixed amortization schedule. where the withdrawals are tied to the underlying infrastructure project milestones (i.e. the contract has a flexible schedule), the institution should assume an outflow equal to its conservative forecast of expected disbursement in the next 45 days.
As DPA 21221 is multiplied by a 40% weight, institutions need to gross-up the unweighted amount accordingly.
Upon request, institutions should be able to provide AMF a copy of the bond indenture governing the investment of the excess funds and the investment contract. institutions are required to monitor and back-test the accuracy of the forecasted disbursements compared to real life experience. institutions must report to AMF any event in which actual disbursement exceeded their forecast. where these forecasts prove to be unreliable, institutions will be required to treat these outflows as wholesale funding provided by non-financial corporates as per paragraph 108 of chapter 2 of LAR.</t>
  </si>
  <si>
    <t>Détermination des soldes de dépôts opérationnels et non opérationnels</t>
  </si>
  <si>
    <t>Determination of operational versus non-operational deposit balances</t>
  </si>
  <si>
    <t>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t>
  </si>
  <si>
    <t>Chapter 2 of the LAR Guideline defines operational balances using three primary criteria:
- whether the deposits are used for qualifying activities (paragraphs 93-94);
- whether the deposits are priced not to give economic incentive to the customer to leave excess balances (paragraph 95); and,
- whether the balance is proven required to serve a customer's operational needs (paragraph 96).</t>
  </si>
  <si>
    <t>The following outlines additional guidance to assist institutions with distinguishing between operating and non-operating deposit balances under the LAR Guideline.  This guidance will form the basis of AMF's review of institutions' methodologies for identifying operational deposit balances.  Institutions that choose to deviate from this guidance must prove to AMF that their methodologies are also consistent with the intent of the requirements outlined in the LAR Guideline.</t>
  </si>
  <si>
    <r>
      <t xml:space="preserve">Le présent onglet renferme les éléments additionnelles qui aideront les institutions financières à établir leur distinction entre les soldes des dépôts opérationnels et non opérationnels en vertu de la </t>
    </r>
    <r>
      <rPr>
        <i/>
        <sz val="10"/>
        <color theme="1"/>
        <rFont val="Arial"/>
        <family val="2"/>
      </rPr>
      <t>Ligne directrice sur les normes  relatives à la suffisance des liquidités</t>
    </r>
    <r>
      <rPr>
        <sz val="10"/>
        <color theme="1"/>
        <rFont val="Arial"/>
        <family val="2"/>
      </rPr>
      <t>.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t>
    </r>
  </si>
  <si>
    <t>Operational</t>
  </si>
  <si>
    <t>Non-operational</t>
  </si>
  <si>
    <t>Fully insured</t>
  </si>
  <si>
    <t>Entièrement assurés</t>
  </si>
  <si>
    <t>Non-financial corporate</t>
  </si>
  <si>
    <t>Sovereigns, central banks, PSEs, MDBs</t>
  </si>
  <si>
    <t>Banks, other FIs and other legal entities</t>
  </si>
  <si>
    <t>The following deposit types are subject to analysis to determine operational balances: (a) demand deposits (interest bearing and non-interest bearing) and (b) term deposits with original term-to-maturity of less than or equal to 30 days. AMF recognizes that in the Canadian deposit market, less than or equal to 30 day wholesale term deposits are priced and managed as an alternative to demand deposits and are generally used as a cash management tool by wholesale customers. Additional criteria, outlined below and in chapter 2 of the LAR Guideline must also be met for deposit balances to be considered operational.</t>
  </si>
  <si>
    <t>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t>
  </si>
  <si>
    <t>The criteria related to "economic incentive" (chapter 2, paragraph 95) is represented in the assessment process as account pricing compared to the market rate.   in Canada, the appropriate market rate would be the Bank of Canada overnight rate.</t>
  </si>
  <si>
    <t xml:space="preserve">By definition, accounts priced at or below market rate offer minimum incentive to wholesale customers to hold balances in these accounts for yield purpose. in addition, AMF recognizes that Canadian banks typically offer bundled accounts to wholesale customers for maximum value proposition (e.g. a customer can have both non- or low-interest bearing and high-interest bearing accounts and freely transfer funds between them depending on account features they need to access at any given point). There is little barrier for a wholesale customer to transfer funds out of non- or low-interest bearing accounts unless he/she has to leave funds there to conduct operational activities.  It would thus be reasonable to assume that deposit balances in accounts paying at or below market rate should have a very high "operational" component and practically "nil" excess balance by default. </t>
  </si>
  <si>
    <t>The criteria related to account usage (Chapter 2, paragraph 96), is captured in the analysis of (a) operational use for accounts paying at- or below-market rate; and (b) operational use for accounts paying above-market rate, whereby excess balances are 'carved out'.
- For (a), a simplified FI assessment should be sufficient due to highly operational nature of the accounts. One approach could be to examine whether a client has the ability to transfer balances from at-or below-market rate paying accounts to above-market rating paying accounts. If he/she does, it is logical to assume that he/she has already swept all excess balances to the above market rate-paying alternative and the balances remaining in the at- or below-market rate paying accounts are held only for operational purposes. 
- For (b), approach to assessing "excess balance" is outlined below.</t>
  </si>
  <si>
    <t>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t>
  </si>
  <si>
    <t>Accounts and balances that fall out of the determination steps outlined above will be considered "non-operational" including:
- demand and term (with original term-to-maturity of less than or equal to 30 days) deposit accounts with "qualifying activities" but accounts are priced above-market rate, with a portion of balance that is not actively used for qualifying activities ("excess balance" - see proposed approach below)
- deposit accounts without "qualifying activities" which are:
i) remaining demand and term (with original term-to-maturity of less than or equal to 30 days) deposit balances; and
ii) term deposits with original term-to-maturity of greater than 30 days.
Note that longer-term deposits are investment vehicles and would not be considered as qualifying activities because they are used to manage excess funds.</t>
  </si>
  <si>
    <t>4. Possible approach to assessing "Excess Balance"</t>
  </si>
  <si>
    <t xml:space="preserve">As chapter 2, paragraph 96, if FIs are unable to determine excess balance, the entire deposits will be assumed excess and thus non-operational. </t>
  </si>
  <si>
    <t>Thus, to estimate excess balance, FI could establish a minimum threshold either based on a notional amount, or a percentage based on average / minimum balance.  To calculate a percentage, FI could:
1) Observe at the client / account Level, the minimum and average balance in the month (e.g. 12 months'  history could be used to account for balance account seasonality and usage patterns).  The minimum balance will be interpreted as excess balance, such that the difference between the minimum and average balances represents the balance actively engaged in qualifying activities used to determine the ratio. 
2) Take the ratio of minimum to average balance and apply it to the current-month demand balance with qualifying activities that pay above market rates for LCR reporting.
Note that this assessment should be refreshed at least annually.</t>
  </si>
  <si>
    <t>FIs are permitted flexibility to customize the assessment to reflect their data and business configurations; however, per chapter 2, paragraph 93, this assessment will be reviewed by AMF.</t>
  </si>
  <si>
    <t>Dépôts sensibles aux taux d'intérêt dont le client gère directement les fonds, dans un compte transactionnel ou que le client a une relation durable avec l'institution</t>
  </si>
  <si>
    <t>Autres dépôts sensibles aux taux d'intérêt dont le client gère directement les fonds, qui ne sont pas dans un compte transactionnel ou que le client n'a pas une relation durable avec l'institution</t>
  </si>
  <si>
    <t>Dépôts de détail – Autres dépôts sensibles aux taux d'intérêt dont le client gère directement les fonds, qui ne sont pas dans un compte transactionnel ou que le client n'a pas une relation durable avec l'institution</t>
  </si>
  <si>
    <t>Total des autres dépôts sensibles aux taux d'intérêt dont le client gère directement les fonds, qui ne sont pas dans un compte transactionnel ou que le client n'a pas une relation durable avec l'institution</t>
  </si>
  <si>
    <t xml:space="preserve">Autres dépôts sensibles aux taux d'intérêt dont le client gère directement les fonds, qui ne sont pas dans un compte transactionnel ou que le client n'a pas une relation durable avec l'institution </t>
  </si>
  <si>
    <t>Dépôts provenant de petites entreprises - Autres dépôts sensibles aux taux d'intérêt dont le client gère directement les fonds, qui ne sont pas dans un compte transactionnel ou que le client n'a pas une relation durable avec l'institution</t>
  </si>
  <si>
    <t>Small business deposits - other interest rate sensitive deposits directly managed by the client - no established relationship and not in a transactional account</t>
  </si>
  <si>
    <t>Complete this form in Canadian Dollars (CAD) as well as a separate form for each significant currency. 
The data must be consolidated.
The references needed to complete the input fields on this form can be found in the Instruction-LCR tab.</t>
  </si>
  <si>
    <t>Blue tab: LCR-Disclosure (form)</t>
  </si>
  <si>
    <t>Pink tab: LCR-Instructions</t>
  </si>
  <si>
    <t>Yellow tab: LCR-Validation rule</t>
  </si>
  <si>
    <t>Sovereign or central bank debt securities issued in domestic currencies by the sovereign or central bank in the country in which the liquidity risk is being taken or in the FI's home country</t>
  </si>
  <si>
    <t>Domestic sovereign or central bank debt securities issued in foreign currencies, up to the amount of the FI's stressed net cash outflows in that specific foreign currency stemming from the FI's operations in the jurisdiction where the FI's liquidity risk is being taken</t>
  </si>
  <si>
    <t>Total funding provided by small business customers</t>
  </si>
  <si>
    <t>Total du financement fourni par des petites entreprises</t>
  </si>
  <si>
    <t>Stable deposits; of which:</t>
  </si>
  <si>
    <t>Insured deposits in non-transactional accounts with established relationships that make deposit withdrawal highly unlikely; of which:</t>
  </si>
  <si>
    <t>Dépôts assurés qui ne sont pas dans des comptes transactionnels avec des relations durables qui rendent un retrait très peu probable :</t>
  </si>
  <si>
    <t>Total non-operational deposits:</t>
  </si>
  <si>
    <t>Provided by non-financial corporates; of which:</t>
  </si>
  <si>
    <t>Transactions maturing ≤ 30 days conducted with the FI's domestic central bank:</t>
  </si>
  <si>
    <t>Transactions maturing ≤ 30 days not conducted with the FI's domestic central bank and backed by Level 1 assets; of which:</t>
  </si>
  <si>
    <t>Transactions maturing ≤ 30 days not conducted with the FI's domestic central bank and backed by Level 2A assets:</t>
  </si>
  <si>
    <t>Transactions maturing ≤ 30 days not conducted with the FI's domestic central bank and backed by Level 2B RMBS assets:</t>
  </si>
  <si>
    <t>Transactions maturing ≤ 30 days  not conducted with the FI's domestic central bank and backed by Level 2B non-RMBS assets:</t>
  </si>
  <si>
    <t>Transactions maturing ≤ 30 days not conducted with the FI's domestic central bank and backed by other assets (non-HQLA):</t>
  </si>
  <si>
    <t>Perte de financements sur les titres adossés à des actifs et d'autres instruments structurés émis par l'institution financière, à l'exception des obligations sécurisées</t>
  </si>
  <si>
    <t>Loss of funding on ABS and other structured financing instruments issued by the financial institution, excluding covered bonds</t>
  </si>
  <si>
    <t xml:space="preserve">Prises en pension et autres prêts garantis ou opérations d'emprunts de titres ayant une échéance ≤ 30 jours 
</t>
  </si>
  <si>
    <t>Reverse repo and other secured lending or securities borrowing transactions maturing ≤ 30 days</t>
  </si>
  <si>
    <t>Level 2B RMBS assets are lent and Level 1 assets are borrowed; of which:</t>
  </si>
  <si>
    <t>Level 2B non-RMBS assets are lent and Level 2B RMBS assets are borrowed; of which:</t>
  </si>
  <si>
    <t>Level 2B assets - RMBS rated AA or better</t>
  </si>
  <si>
    <t xml:space="preserve">Total of other rate sensitive deposits directly managed by the client - no established relationship and not in a transactional account, as defined in paragraph 74. </t>
  </si>
  <si>
    <t>Total amount held in central bank reserves and overnight and term deposits placed at a central bank which can be drawn down in times of stress.  Amounts required to be installed in the central bank reserves within 30 days should be reported under the classification 21231 'Additional balances required to be installed in central bank reserves'.</t>
  </si>
  <si>
    <t>Total amount held in central bank reserves including institutions' overnight and term deposits with a central bank, which cannot be drawn down in times of stress. For term deposits that do not qualify as eligible for the stock of HQLA, if the term expires within 30 days, the term deposit could be considered as an inflow (reported under the classification 22204 'Contractual inflows - central banks').</t>
  </si>
  <si>
    <t>Retail deposits - other rate sensitive deposits directly managed by the client - no established relationship and not in a transactional account</t>
  </si>
  <si>
    <t>Total small business deposits that are fully insured by an effective deposit insurance scheme in transactional accounts in jurisdictions other than Canada, where the supervisor in that jurisdiction chooses to apply a 5% run-off rate to such small business deposits.</t>
  </si>
  <si>
    <t>Insured deposits that are sourced from an affiliated party - retail, transactional account, eligible for 3% run-off rate, in Canada</t>
  </si>
  <si>
    <t>Insured deposits that are sourced from an affiliated party - retail, non-transactional account, eligible for 3% run-off rate, in Canada</t>
  </si>
  <si>
    <t>Total small business deposits that are fully insured by an effective deposit insurance scheme in transactional accounts in jurisdictions other than Canada, where the supervisor in that jurisdiction chooses to apply a 3% run-off rate to such small business deposits.</t>
  </si>
  <si>
    <t>Total small business deposits that are fully insured by an effective deposit insurance scheme in non-transactional accounts with an established relationship in a jurisdiction other than Canada, where the supervisor in that jurisdiction chooses to apply a 5% run-off rate to such small business deposits.</t>
  </si>
  <si>
    <t>The market value (pre-haircut) of qualifying Canada mortgage bonds included as Level 1 assets in LCR worksheet Section 1.1.</t>
  </si>
  <si>
    <t>Small business deposits - insured deposits received from funds and trusts where the balance is controlled by underlying retail customer</t>
  </si>
  <si>
    <r>
      <t xml:space="preserve">The market value (pre-haircut) of qualifying third-party issued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</si>
  <si>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The market value (pre-haircut) of qualifying pooled and unsold </t>
    </r>
    <r>
      <rPr>
        <i/>
        <sz val="10"/>
        <color theme="1"/>
        <rFont val="Arial"/>
        <family val="2"/>
      </rPr>
      <t>National Housing Act</t>
    </r>
    <r>
      <rPr>
        <sz val="10"/>
        <color theme="1"/>
        <rFont val="Arial"/>
        <family val="2"/>
      </rPr>
      <t xml:space="preserve"> mortgage-backed securities (NHA-MBS) included as Level 1 assets in LCR worksheet Section 1.1.</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</si>
  <si>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2.1. </t>
    </r>
    <r>
      <rPr>
        <i/>
        <sz val="10"/>
        <color theme="1"/>
        <rFont val="Arial"/>
        <family val="2"/>
      </rPr>
      <t>Retail deposit run-offs as Deposits in host jurisdictions</t>
    </r>
    <r>
      <rPr>
        <sz val="10"/>
        <color theme="1"/>
        <rFont val="Arial"/>
        <family val="2"/>
      </rPr>
      <t>.</t>
    </r>
  </si>
  <si>
    <r>
      <t xml:space="preserve">When calculating the consolidated LCR, institutions must apply the liquidity parameters outlined in the LAR Guideline to all consolidated entities except for retail and small business deposits that should follow the relevant parameters adopted in the host jurisdication in which they operate. Retail deposits subject to the host treatment are to be reported in the relevant row of section 6.2 according to the weight applicable in the host jurisdiction. Amounts subject to a weight not specified in Section 6.2 should be reported in the Other host requirements row; the weighted amount should equal the weighted average of the weights applicable to these unassigned deposits. The total amount and total weighted amount should be reported in Section 2.2. </t>
    </r>
    <r>
      <rPr>
        <i/>
        <sz val="10"/>
        <color theme="1"/>
        <rFont val="Arial"/>
        <family val="2"/>
      </rPr>
      <t>Retail deposit run-offs as Deposits in host jurisdictions</t>
    </r>
    <r>
      <rPr>
        <sz val="10"/>
        <color theme="1"/>
        <rFont val="Arial"/>
        <family val="2"/>
      </rPr>
      <t>.</t>
    </r>
  </si>
  <si>
    <t>Signature</t>
  </si>
  <si>
    <t>Auditeur  interne</t>
  </si>
  <si>
    <t>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</si>
  <si>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</si>
  <si>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</si>
  <si>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</si>
  <si>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</si>
  <si>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</si>
  <si>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</si>
  <si>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</si>
  <si>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</si>
  <si>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</si>
  <si>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</si>
  <si>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Ratio de liquidité à court terme (LCR)</t>
  </si>
  <si>
    <t>Confidentiel</t>
  </si>
  <si>
    <t>Confidential</t>
  </si>
  <si>
    <t>Ligne directrice sur les normes relatives à la suffisance des liquidités  (LDSL)</t>
  </si>
  <si>
    <t>Assurance Attestation</t>
  </si>
  <si>
    <t>Identification</t>
  </si>
  <si>
    <t>Financial Institution Name:</t>
  </si>
  <si>
    <t>Period Ending Date:</t>
  </si>
  <si>
    <t xml:space="preserve">Name: </t>
  </si>
  <si>
    <t>Function:</t>
  </si>
  <si>
    <t xml:space="preserve">Telephone: </t>
  </si>
  <si>
    <t>Extension:</t>
  </si>
  <si>
    <t xml:space="preserve">Email: </t>
  </si>
  <si>
    <t>Designated Senior Management Attestation</t>
  </si>
  <si>
    <t>Name</t>
  </si>
  <si>
    <t>Opinion of Internal Auditor (to be signed at a minimum once every three years)</t>
  </si>
  <si>
    <t>Date de l'audit interne :</t>
  </si>
  <si>
    <t>Internal Audit Date</t>
  </si>
  <si>
    <t>Internal Auditor</t>
  </si>
  <si>
    <t>I have reviewed the effectiveness of the processes and internal controls in place for the LCR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</si>
  <si>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Le représentant désigné de la haute direction de l'institution financière ne doit pas participer directement à la préparation du formulaire LCR.</t>
  </si>
  <si>
    <t>The financial institution's designated senior management representative must not be directly involved in preparing the LCR form.</t>
  </si>
  <si>
    <t>Liquidity Adequacy Guideline</t>
  </si>
  <si>
    <t>Contact person:</t>
  </si>
  <si>
    <t xml:space="preserve">Les obligations d'entreprises non financière cotées entre BBB- à A+ </t>
  </si>
  <si>
    <t>Contreparties sont des entités souveraines, BMD or OP domestiques affectées d'une pondération de risque de 20% :</t>
  </si>
  <si>
    <t>Encaisse et actifs de niveau 1</t>
  </si>
  <si>
    <t>dont les actifs empruntés sont réutilisés (c.-à-d., sont réhypothéqués) dans des opérations visant à couvrir des positions courtes :</t>
  </si>
  <si>
    <t>Coins and banknotes</t>
  </si>
  <si>
    <t>2.6. Other contractual funding obligations:</t>
  </si>
  <si>
    <t>Divulgation</t>
  </si>
  <si>
    <t>Liquidity Coverage Ratio (LCR)</t>
  </si>
  <si>
    <t>Reporting</t>
  </si>
  <si>
    <t>Date de divulgation (aaaa-mm-jj) :</t>
  </si>
  <si>
    <t>Reporting date (yyyy-mm-dd):</t>
  </si>
  <si>
    <t>Emplacement utilisé</t>
  </si>
  <si>
    <t>Validation français</t>
  </si>
  <si>
    <t>Validation anglais</t>
  </si>
  <si>
    <t>DIVULGATION - RATIO DE LIQUIDITÉ À COURT TERME 
LCR (LIQUIDITY COVERAGE RATIO)</t>
  </si>
  <si>
    <t>DISCLOSURE - LIQUIDITY COVERAGE RATIO (LCR)</t>
  </si>
  <si>
    <t>Dépôts stables issus de partenariats</t>
  </si>
  <si>
    <t>Billets structurés de détail non négociables en bourse</t>
  </si>
  <si>
    <t>Retail structured notes - not exchange-tradeable</t>
  </si>
  <si>
    <t>Total des autres sorties de trésorerie</t>
  </si>
  <si>
    <t>Total other cash outflows</t>
  </si>
  <si>
    <t>2.7. Autres sorties de trésorerie</t>
  </si>
  <si>
    <t>2.7. Other cash outflows</t>
  </si>
  <si>
    <t>Deposits sourced through a partnership agreement where the full amount of the deposit is insured, the client has an established relationship with the third party, and the client’s account is transactional</t>
  </si>
  <si>
    <t>Retail structured notes that are not exchange tradeable</t>
  </si>
  <si>
    <t>Billets structurés de détail qui ne sont pas négociables en bourse.</t>
  </si>
  <si>
    <t>Dépôts provenant d'intermédiaires financiers non bancaires assortis de caractéristiques de détail sous-jacentes</t>
  </si>
  <si>
    <t>Non-bank financial intermediaries deposits with underlying retail characteristics</t>
  </si>
  <si>
    <t>Dépôts provenant d’Intermédiaires financiers non bancaires qui sont assortis de caractéristiques de détail sous-jacentes et motivés par des activités de détail, mais ne relèvent pas d’un accord effectif.</t>
  </si>
  <si>
    <t>Deposits from Non-bank financial intermediaries that have underlying retail characteristics and are driven by retail activities but without an effective agreement.</t>
  </si>
  <si>
    <t>Stable partnership deposits</t>
  </si>
  <si>
    <t>Total des dépôts à vue gérés directement par un tiers non affilié, tel que défini au paragraphe 74.
Cette catégorie doit également inclure, de manière temporaire, les billets négociables en bourse et les dépôts issus de partenariats classés comme étant moins stables.</t>
  </si>
  <si>
    <t>Total demand deposits managed by unaffiliated third-party, as defined in paragraph 74.
Temporarily, this category should also include Exchange tradeable notes (ETNs) and partnership deposits classified as less stable.</t>
  </si>
  <si>
    <r>
      <t>1</t>
    </r>
    <r>
      <rPr>
        <b/>
        <vertAlign val="superscript"/>
        <sz val="11"/>
        <color theme="1"/>
        <rFont val="Calibri"/>
        <family val="2"/>
        <scheme val="minor"/>
      </rPr>
      <t>er</t>
    </r>
    <r>
      <rPr>
        <b/>
        <sz val="11"/>
        <color theme="1"/>
        <rFont val="Calibri"/>
        <family val="2"/>
        <scheme val="minor"/>
      </rPr>
      <t xml:space="preserve"> Janvier 2027 (January 1, 2027)</t>
    </r>
  </si>
  <si>
    <t>NB : L'institution doit produire un formulaire distinct consolidé en dollars canadiens, de même que dans chaque devise significative.</t>
  </si>
  <si>
    <t>NB: The institution must file a separate form in Canadian dollars and in each significant currency.</t>
  </si>
  <si>
    <r>
      <t xml:space="preserve">Je confirme avoir lu et compris les chapitres 1 et 2, ainsi que l’Annexe 1 de la </t>
    </r>
    <r>
      <rPr>
        <i/>
        <sz val="11"/>
        <color theme="1"/>
        <rFont val="Arial"/>
        <family val="2"/>
      </rPr>
      <t>Ligne directrice sur les normes relatives à la suffisance des liquidités</t>
    </r>
    <r>
      <rPr>
        <sz val="11"/>
        <color theme="1"/>
        <rFont val="Arial"/>
        <family val="2"/>
      </rPr>
      <t xml:space="preserve"> ainsi que toute instruction pertinente émise par l'Autorité des marchés financiers (l'« Autorité »), que le formulaire est rempli conformément à ces documents et qu'il est exact et complet.</t>
    </r>
  </si>
  <si>
    <r>
      <t xml:space="preserve">I hereby confirm that I have read and understand Chapter 1 and 2, as well as Annex 1 of the </t>
    </r>
    <r>
      <rPr>
        <i/>
        <sz val="11"/>
        <color theme="1"/>
        <rFont val="Arial"/>
        <family val="2"/>
      </rPr>
      <t xml:space="preserve">Liquidity Adequacy Guideline, </t>
    </r>
    <r>
      <rPr>
        <sz val="11"/>
        <color theme="1"/>
        <rFont val="Arial"/>
        <family val="2"/>
      </rPr>
      <t>and any relevant instructions issued by the Autorité des marchés financiers (the "AMF"), that the form is completed in accordance with these documents and that it is accurate and complete.</t>
    </r>
  </si>
  <si>
    <t>Opinion de l'auditeur interne (à signer au moins une fois tous les trois ans)</t>
  </si>
  <si>
    <t>Champ contenant un résultat :</t>
  </si>
  <si>
    <t>Fr</t>
  </si>
  <si>
    <t>Dépôts provenant d’un accord de partenariat pour lesquels le montant intégral du dépôt est assuré, le client a une relation durable avec le tiers non affilié, et le compte du client est un compte transactionnel.</t>
  </si>
  <si>
    <t>Portion des réserves à la banque centrale pouvant être retirée en période de tension</t>
  </si>
  <si>
    <t>Opérations adossées à des actifs du niveau 1</t>
  </si>
  <si>
    <t>Opérations adossées à des actifs du niveau 2A</t>
  </si>
  <si>
    <t>Entrées contractuelles provenant de titres échéant dans les 30 jours et ne figurant pas ailleurs ci-haut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</si>
</sst>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 * #,##0_)\ &quot;$&quot;_ ;_ * \(#,##0\)\ &quot;$&quot;_ ;_ * &quot;-&quot;_)\ &quot;$&quot;_ ;_ @_ "/>
    <numFmt numFmtId="44" formatCode="_ * #,##0.00_)\ &quot;$&quot;_ ;_ * \(#,##0.00\)\ &quot;$&quot;_ ;_ * &quot;-&quot;??_)\ &quot;$&quot;_ ;_ @_ "/>
    <numFmt numFmtId="164" formatCode="_ * #,##0_)\ _$_ ;_ * \(#,##0\)\ _$_ ;_ * &quot;-&quot;_)\ _$_ ;_ @_ "/>
    <numFmt numFmtId="165" formatCode="_ * #,##0.00_)\ _$_ ;_ * \(#,##0.00\)\ _$_ ;_ * &quot;-&quot;??_)\ _$_ ;_ @_ "/>
    <numFmt numFmtId="166" formatCode=";;;"/>
    <numFmt numFmtId="167" formatCode="0.00000"/>
    <numFmt numFmtId="168" formatCode="_-* #,##0_-;\-* #,##0_-;_-* &quot;-&quot;??_-;_-@_-"/>
    <numFmt numFmtId="169" formatCode="#,##0.00000_);[Red]\(#,##0.00000\)"/>
    <numFmt numFmtId="170" formatCode="General;\-General"/>
  </numFmts>
  <fonts count="43">
    <font>
      <sz val="10"/>
      <color theme="1"/>
      <name val="Calibri"/>
      <family val="2"/>
    </font>
    <font>
      <sz val="10"/>
      <color theme="1"/>
      <name val="Arial"/>
      <family val="2"/>
    </font>
    <font>
      <sz val="11"/>
      <color theme="1"/>
      <name val="Calibri"/>
      <family val="2"/>
      <scheme val="minor"/>
    </font>
    <font>
      <b/>
      <sz val="20"/>
      <name val="Arial"/>
      <family val="2"/>
    </font>
    <font>
      <sz val="10"/>
      <name val="Arial"/>
      <family val="2"/>
    </font>
    <font>
      <b/>
      <sz val="12"/>
      <name val="Arial"/>
      <family val="2"/>
    </font>
    <font>
      <sz val="10"/>
      <color indexed="8"/>
      <name val="Arial"/>
      <family val="2"/>
    </font>
    <font>
      <b/>
      <sz val="10"/>
      <name val="Arial"/>
      <family val="2"/>
    </font>
    <font>
      <b/>
      <sz val="10"/>
      <color indexed="8"/>
      <name val="Arial"/>
      <family val="2"/>
    </font>
    <font>
      <sz val="11"/>
      <color theme="1"/>
      <name val="Calibri"/>
      <family val="2"/>
    </font>
    <font>
      <b/>
      <sz val="11"/>
      <name val="Calibri"/>
      <family val="2"/>
      <scheme val="minor"/>
    </font>
    <font>
      <sz val="8"/>
      <color theme="1"/>
      <name val="Arial"/>
      <family val="2"/>
    </font>
    <font>
      <b/>
      <sz val="14"/>
      <name val="Arial"/>
      <family val="2"/>
    </font>
    <font>
      <b/>
      <sz val="11"/>
      <name val="Arial"/>
      <family val="2"/>
    </font>
    <font>
      <b/>
      <sz val="11"/>
      <color theme="1"/>
      <name val="Calibri"/>
      <family val="2"/>
    </font>
    <font>
      <sz val="11"/>
      <name val="Arial"/>
      <family val="2"/>
    </font>
    <font>
      <sz val="11"/>
      <color indexed="8"/>
      <name val="Arial"/>
      <family val="2"/>
    </font>
    <font>
      <b/>
      <sz val="11"/>
      <color indexed="8"/>
      <name val="Arial"/>
      <family val="2"/>
    </font>
    <font>
      <b/>
      <sz val="14"/>
      <color theme="1"/>
      <name val="Calibri"/>
      <family val="2"/>
    </font>
    <font>
      <b/>
      <sz val="11"/>
      <color rgb="FF000000"/>
      <name val="Calibri"/>
      <family val="2"/>
      <scheme val="minor"/>
    </font>
    <font>
      <sz val="11"/>
      <color rgb="FF000000"/>
      <name val="Calibri"/>
      <family val="2"/>
      <scheme val="minor"/>
    </font>
    <font>
      <b/>
      <sz val="14"/>
      <color theme="1"/>
      <name val="Calibri"/>
      <family val="2"/>
      <scheme val="minor"/>
    </font>
    <font>
      <b/>
      <sz val="8"/>
      <color theme="1"/>
      <name val="Arial"/>
      <family val="2"/>
    </font>
    <font>
      <b/>
      <sz val="10"/>
      <color theme="1"/>
      <name val="Arial"/>
      <family val="2"/>
    </font>
    <font>
      <sz val="11"/>
      <name val="Calibri"/>
      <family val="2"/>
    </font>
    <font>
      <b/>
      <sz val="12"/>
      <color theme="1"/>
      <name val="Calibri"/>
      <family val="2"/>
    </font>
    <font>
      <u val="single"/>
      <sz val="10"/>
      <color theme="10"/>
      <name val="Calibri"/>
      <family val="2"/>
    </font>
    <font>
      <b/>
      <sz val="12"/>
      <color indexed="8"/>
      <name val="Arial"/>
      <family val="2"/>
    </font>
    <font>
      <b/>
      <sz val="14"/>
      <color indexed="8"/>
      <name val="Arial"/>
      <family val="2"/>
    </font>
    <font>
      <b/>
      <sz val="14"/>
      <color theme="1"/>
      <name val="Arial"/>
      <family val="2"/>
    </font>
    <font>
      <sz val="11"/>
      <color theme="1"/>
      <name val="Arial"/>
      <family val="2"/>
    </font>
    <font>
      <b/>
      <sz val="12"/>
      <color theme="1"/>
      <name val="Arial"/>
      <family val="2"/>
    </font>
    <font>
      <sz val="12"/>
      <color theme="1"/>
      <name val="Arial"/>
      <family val="2"/>
    </font>
    <font>
      <sz val="14"/>
      <color theme="1"/>
      <name val="Arial"/>
      <family val="2"/>
    </font>
    <font>
      <sz val="12"/>
      <color indexed="8"/>
      <name val="Arial"/>
      <family val="2"/>
    </font>
    <font>
      <b/>
      <sz val="10"/>
      <color theme="1"/>
      <name val="Calibri"/>
      <family val="2"/>
    </font>
    <font>
      <b/>
      <sz val="11"/>
      <color theme="1"/>
      <name val="Arial"/>
      <family val="2"/>
    </font>
    <font>
      <i/>
      <sz val="10"/>
      <color theme="1"/>
      <name val="Arial"/>
      <family val="2"/>
    </font>
    <font>
      <i/>
      <sz val="11"/>
      <color theme="1"/>
      <name val="Arial"/>
      <family val="2"/>
    </font>
    <font>
      <b/>
      <sz val="11"/>
      <color theme="1"/>
      <name val="Calibri"/>
      <family val="2"/>
      <scheme val="minor"/>
    </font>
    <font>
      <b/>
      <sz val="11"/>
      <color theme="1"/>
      <name val="Arial  "/>
      <family val="2"/>
    </font>
    <font>
      <b/>
      <vertAlign val="superscript"/>
      <sz val="11"/>
      <color theme="1"/>
      <name val="Calibri"/>
      <family val="2"/>
      <scheme val="minor"/>
    </font>
    <font>
      <sz val="8"/>
      <name val="Calibri"/>
      <family val="2"/>
    </font>
  </fonts>
  <fills count="17">
    <fill>
      <patternFill/>
    </fill>
    <fill>
      <patternFill patternType="gray125"/>
    </fill>
    <fill>
      <patternFill patternType="solid">
        <fgColor indexed="9"/>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theme="0"/>
        <bgColor indexed="64"/>
      </patternFill>
    </fill>
    <fill>
      <patternFill patternType="solid">
        <fgColor theme="3" tint="0.799860000610352"/>
        <bgColor indexed="64"/>
      </patternFill>
    </fill>
    <fill>
      <patternFill patternType="gray0625">
        <bgColor theme="0"/>
      </patternFill>
    </fill>
    <fill>
      <patternFill patternType="solid">
        <fgColor theme="0" tint="-0.249630004167557"/>
        <bgColor indexed="64"/>
      </patternFill>
    </fill>
    <fill>
      <patternFill patternType="solid">
        <fgColor theme="6" tint="0.599749982357025"/>
        <bgColor indexed="64"/>
      </patternFill>
    </fill>
    <fill>
      <patternFill patternType="solid">
        <fgColor rgb="FFD2A203"/>
        <bgColor indexed="64"/>
      </patternFill>
    </fill>
    <fill>
      <patternFill patternType="solid">
        <fgColor theme="0" tint="-0.249970003962517"/>
        <bgColor indexed="64"/>
      </patternFill>
    </fill>
    <fill>
      <patternFill patternType="solid">
        <fgColor indexed="65"/>
        <bgColor indexed="64"/>
      </patternFill>
    </fill>
    <fill>
      <patternFill patternType="solid">
        <fgColor theme="6"/>
        <bgColor indexed="64"/>
      </patternFill>
    </fill>
    <fill>
      <patternFill patternType="solid">
        <fgColor rgb="FF92D050"/>
        <bgColor indexed="64"/>
      </patternFill>
    </fill>
    <fill>
      <patternFill patternType="solid">
        <fgColor theme="3" tint="0.799979984760284"/>
        <bgColor indexed="64"/>
      </patternFill>
    </fill>
  </fills>
  <borders count="29">
    <border>
      <left/>
      <right/>
      <top/>
      <bottom/>
      <diagonal/>
    </border>
    <border>
      <left style="thin">
        <color auto="1"/>
      </left>
      <right/>
      <top/>
      <bottom/>
    </border>
    <border>
      <left style="thin">
        <color auto="1"/>
      </left>
      <right style="thin">
        <color auto="1"/>
      </right>
      <top style="thin">
        <color auto="1"/>
      </top>
      <bottom style="thin">
        <color auto="1"/>
      </bottom>
    </border>
    <border>
      <left style="thin">
        <color auto="1"/>
      </left>
      <right/>
      <top style="thin">
        <color auto="1"/>
      </top>
      <bottom style="thin">
        <color auto="1"/>
      </bottom>
    </border>
    <border>
      <left/>
      <right/>
      <top/>
      <bottom style="thin">
        <color auto="1"/>
      </bottom>
    </border>
    <border>
      <left/>
      <right/>
      <top style="thin">
        <color auto="1"/>
      </top>
      <bottom/>
    </border>
    <border>
      <left/>
      <right style="thin">
        <color auto="1"/>
      </right>
      <top/>
      <bottom style="thin">
        <color auto="1"/>
      </bottom>
    </border>
    <border>
      <left/>
      <right style="thin">
        <color auto="1"/>
      </right>
      <top/>
      <bottom/>
    </border>
    <border>
      <left style="thin">
        <color auto="1"/>
      </left>
      <right/>
      <top/>
      <bottom style="thin">
        <color auto="1"/>
      </bottom>
    </border>
    <border>
      <left/>
      <right style="thin">
        <color auto="1"/>
      </right>
      <top style="thin">
        <color auto="1"/>
      </top>
      <bottom/>
    </border>
    <border>
      <left style="thin">
        <color auto="1"/>
      </left>
      <right/>
      <top style="thin">
        <color auto="1"/>
      </top>
      <bottom/>
    </border>
    <border>
      <left style="thin">
        <color auto="1"/>
      </left>
      <right style="thin">
        <color auto="1"/>
      </right>
      <top style="thin">
        <color auto="1"/>
      </top>
      <bottom/>
    </border>
    <border>
      <left/>
      <right/>
      <top style="thin">
        <color auto="1"/>
      </top>
      <bottom style="thin">
        <color auto="1"/>
      </bottom>
    </border>
    <border>
      <left style="thin">
        <color auto="1"/>
      </left>
      <right style="thin">
        <color auto="1"/>
      </right>
      <top/>
      <bottom/>
    </border>
    <border>
      <left style="thin">
        <color auto="1"/>
      </left>
      <right style="thin">
        <color auto="1"/>
      </right>
      <top/>
      <bottom style="thin">
        <color auto="1"/>
      </bottom>
    </border>
    <border>
      <left style="mediumDashed">
        <color auto="1"/>
      </left>
      <right style="mediumDashed">
        <color auto="1"/>
      </right>
      <top style="mediumDashed">
        <color auto="1"/>
      </top>
      <bottom style="mediumDashed">
        <color auto="1"/>
      </bottom>
    </border>
    <border>
      <left/>
      <right style="thin">
        <color auto="1"/>
      </right>
      <top style="thin">
        <color auto="1"/>
      </top>
      <bottom style="thin">
        <color auto="1"/>
      </bottom>
    </border>
    <border>
      <left/>
      <right style="medium">
        <color auto="1"/>
      </right>
      <top/>
      <bottom/>
    </border>
    <border>
      <left style="medium">
        <color auto="1"/>
      </left>
      <right/>
      <top/>
      <bottom/>
    </border>
    <border>
      <left style="medium">
        <color auto="1"/>
      </left>
      <right/>
      <top style="thick">
        <color auto="1"/>
      </top>
      <bottom/>
    </border>
    <border>
      <left/>
      <right/>
      <top style="thick">
        <color auto="1"/>
      </top>
      <bottom/>
    </border>
    <border>
      <left/>
      <right style="thick">
        <color auto="1"/>
      </right>
      <top style="thick">
        <color auto="1"/>
      </top>
      <bottom/>
    </border>
    <border>
      <left/>
      <right style="thick">
        <color auto="1"/>
      </right>
      <top/>
      <bottom/>
    </border>
    <border>
      <left style="medium">
        <color auto="1"/>
      </left>
      <right/>
      <top/>
      <bottom style="thick">
        <color auto="1"/>
      </bottom>
    </border>
    <border>
      <left/>
      <right/>
      <top/>
      <bottom style="thick">
        <color auto="1"/>
      </bottom>
    </border>
    <border>
      <left/>
      <right style="thick">
        <color auto="1"/>
      </right>
      <top/>
      <bottom style="thick">
        <color auto="1"/>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s>
  <cellStyleXfs count="3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alignment/>
      <protection/>
    </xf>
    <xf numFmtId="0" fontId="0" fillId="0" borderId="0">
      <alignment/>
      <protection/>
    </xf>
    <xf numFmtId="0" fontId="3" fillId="2" borderId="1" applyNumberFormat="0" applyFill="0" applyBorder="0" applyProtection="0">
      <alignment/>
    </xf>
    <xf numFmtId="0" fontId="5" fillId="0" borderId="0" applyNumberFormat="0" applyFill="0" applyBorder="0" applyAlignment="0" applyProtection="0"/>
    <xf numFmtId="3" fontId="4" fillId="2" borderId="2" applyFont="0">
      <alignment horizontal="right" vertical="center"/>
      <protection/>
    </xf>
    <xf numFmtId="0" fontId="7" fillId="2" borderId="3" applyFont="0" applyBorder="0">
      <alignment horizontal="center" wrapText="1"/>
      <protection/>
    </xf>
    <xf numFmtId="0" fontId="4" fillId="3" borderId="2" applyNumberFormat="0" applyFont="0" applyBorder="0">
      <alignment horizontal="center" vertical="center"/>
      <protection/>
    </xf>
    <xf numFmtId="166" fontId="4" fillId="4" borderId="2">
      <alignment horizontal="right" vertical="center"/>
      <protection locked="0"/>
    </xf>
    <xf numFmtId="167" fontId="4" fillId="2" borderId="2" applyFont="0">
      <alignment horizontal="right" vertical="center"/>
      <protection/>
    </xf>
    <xf numFmtId="0" fontId="4" fillId="5" borderId="3" applyNumberFormat="0" applyFont="0" applyBorder="0" applyProtection="0">
      <alignment horizontal="left" vertical="center"/>
    </xf>
    <xf numFmtId="165" fontId="0" fillId="0" borderId="0" applyFont="0" applyFill="0" applyBorder="0" applyAlignment="0" applyProtection="0"/>
    <xf numFmtId="0" fontId="22" fillId="0" borderId="0">
      <alignment vertical="center"/>
      <protection/>
    </xf>
    <xf numFmtId="0" fontId="11" fillId="1" borderId="0">
      <alignment vertical="center"/>
      <protection/>
    </xf>
    <xf numFmtId="49" fontId="23" fillId="0" borderId="0">
      <alignment vertical="center"/>
      <protection/>
    </xf>
    <xf numFmtId="0" fontId="26" fillId="0" borderId="0" applyNumberFormat="0" applyFill="0" applyBorder="0" applyAlignment="0" applyProtection="0"/>
    <xf numFmtId="0" fontId="4" fillId="0" borderId="0">
      <alignment/>
      <protection/>
    </xf>
    <xf numFmtId="0" fontId="2" fillId="0" borderId="0">
      <alignment/>
      <protection/>
    </xf>
    <xf numFmtId="9" fontId="0" fillId="0" borderId="0" applyFont="0" applyFill="0" applyBorder="0" applyAlignment="0" applyProtection="0"/>
  </cellStyleXfs>
  <cellXfs count="902">
    <xf numFmtId="0" fontId="0" fillId="0" borderId="0" xfId="0"/>
    <xf numFmtId="0" fontId="15" fillId="2" borderId="4" xfId="21" applyFont="1" applyFill="1" applyBorder="1" applyAlignment="1">
      <alignment vertical="center"/>
      <protection/>
    </xf>
    <xf numFmtId="0" fontId="13" fillId="2" borderId="0" xfId="23" applyFont="1" applyFill="1" applyBorder="1" applyAlignment="1" applyProtection="1">
      <alignment horizontal="left"/>
      <protection/>
    </xf>
    <xf numFmtId="0" fontId="13" fillId="2" borderId="0" xfId="23" applyFont="1" applyFill="1" applyBorder="1" applyAlignment="1" applyProtection="1">
      <alignment horizontal="center" vertical="center"/>
      <protection/>
    </xf>
    <xf numFmtId="3" fontId="15" fillId="2" borderId="0" xfId="24" applyFont="1" applyBorder="1" applyAlignment="1">
      <alignment horizontal="right" vertical="center"/>
      <protection/>
    </xf>
    <xf numFmtId="0" fontId="15" fillId="2" borderId="4" xfId="21" applyFont="1" applyFill="1" applyBorder="1" applyAlignment="1">
      <alignment horizontal="center" vertical="center"/>
      <protection/>
    </xf>
    <xf numFmtId="3" fontId="16" fillId="2" borderId="0" xfId="27" applyNumberFormat="1" applyFont="1" applyFill="1" applyBorder="1" applyAlignment="1" applyProtection="1">
      <alignment horizontal="right"/>
      <protection/>
    </xf>
    <xf numFmtId="2" fontId="17" fillId="2" borderId="0" xfId="26" applyNumberFormat="1" applyFont="1" applyFill="1" applyBorder="1" applyAlignment="1">
      <alignment horizontal="center" wrapText="1"/>
      <protection/>
    </xf>
    <xf numFmtId="0" fontId="17" fillId="2" borderId="5" xfId="21" applyFont="1" applyFill="1" applyBorder="1" applyAlignment="1">
      <alignment horizontal="center" vertical="center" wrapText="1"/>
      <protection/>
    </xf>
    <xf numFmtId="3" fontId="16" fillId="2" borderId="5" xfId="27" applyNumberFormat="1" applyFont="1" applyFill="1" applyBorder="1" applyAlignment="1" applyProtection="1">
      <alignment horizontal="right"/>
      <protection/>
    </xf>
    <xf numFmtId="0" fontId="2" fillId="6" borderId="4" xfId="0" applyFont="1" applyFill="1" applyBorder="1"/>
    <xf numFmtId="0" fontId="2" fillId="6" borderId="4" xfId="0" applyFont="1" applyFill="1" applyBorder="1" applyAlignment="1">
      <alignment horizontal="left" vertical="center"/>
    </xf>
    <xf numFmtId="0" fontId="2" fillId="0" borderId="4" xfId="0" applyFont="1" applyBorder="1"/>
    <xf numFmtId="0" fontId="19" fillId="7" borderId="2" xfId="0" applyFont="1" applyFill="1" applyBorder="1" applyAlignment="1">
      <alignment horizontal="justify" vertical="center" wrapText="1"/>
    </xf>
    <xf numFmtId="0" fontId="2" fillId="6" borderId="2" xfId="0" applyFont="1" applyFill="1" applyBorder="1" applyAlignment="1">
      <alignment horizontal="left" vertical="center"/>
    </xf>
    <xf numFmtId="0" fontId="9" fillId="6" borderId="2" xfId="0" applyFont="1" applyFill="1" applyBorder="1" applyAlignment="1">
      <alignment horizontal="center" vertical="center" wrapText="1"/>
    </xf>
    <xf numFmtId="9" fontId="9" fillId="6" borderId="2" xfId="0" applyNumberFormat="1" applyFont="1" applyFill="1" applyBorder="1" applyAlignment="1">
      <alignment wrapText="1"/>
    </xf>
    <xf numFmtId="0" fontId="9" fillId="6" borderId="2" xfId="0" applyFont="1" applyFill="1" applyBorder="1" applyAlignment="1">
      <alignment wrapText="1"/>
    </xf>
    <xf numFmtId="9" fontId="9" fillId="6" borderId="2" xfId="0" applyNumberFormat="1" applyFont="1" applyFill="1" applyBorder="1" applyAlignment="1">
      <alignment horizontal="center" wrapText="1"/>
    </xf>
    <xf numFmtId="0" fontId="2" fillId="6" borderId="6" xfId="0" applyFont="1" applyFill="1" applyBorder="1"/>
    <xf numFmtId="0" fontId="9" fillId="6" borderId="7" xfId="0" applyFont="1" applyFill="1" applyBorder="1"/>
    <xf numFmtId="0" fontId="2" fillId="6" borderId="8" xfId="0" applyFont="1" applyFill="1" applyBorder="1"/>
    <xf numFmtId="0" fontId="18" fillId="6" borderId="1" xfId="0" applyFont="1" applyFill="1" applyBorder="1" applyAlignment="1">
      <alignment horizontal="center" vertical="center" wrapText="1"/>
    </xf>
    <xf numFmtId="0" fontId="9" fillId="6" borderId="7" xfId="0" applyFont="1" applyFill="1" applyBorder="1" applyAlignment="1">
      <alignment horizontal="center" vertical="center"/>
    </xf>
    <xf numFmtId="0" fontId="9" fillId="6" borderId="1" xfId="0" applyFont="1" applyFill="1" applyBorder="1" applyAlignment="1">
      <alignment wrapText="1"/>
    </xf>
    <xf numFmtId="0" fontId="9" fillId="6" borderId="7" xfId="0" applyFont="1" applyFill="1" applyBorder="1" applyAlignment="1">
      <alignment wrapText="1"/>
    </xf>
    <xf numFmtId="0" fontId="9" fillId="6" borderId="1" xfId="0" applyFont="1" applyFill="1" applyBorder="1" applyAlignment="1">
      <alignment vertical="top" wrapText="1"/>
    </xf>
    <xf numFmtId="0" fontId="9" fillId="6" borderId="7" xfId="0" applyFont="1" applyFill="1" applyBorder="1" applyAlignment="1">
      <alignment vertical="top" wrapText="1"/>
    </xf>
    <xf numFmtId="0" fontId="9" fillId="6" borderId="1" xfId="0" applyFont="1" applyFill="1" applyBorder="1"/>
    <xf numFmtId="0" fontId="9" fillId="6" borderId="8" xfId="0" applyFont="1" applyFill="1" applyBorder="1"/>
    <xf numFmtId="0" fontId="9" fillId="6" borderId="4" xfId="0" applyFont="1" applyFill="1" applyBorder="1"/>
    <xf numFmtId="0" fontId="9" fillId="6" borderId="4" xfId="0" applyFont="1" applyFill="1" applyBorder="1" applyAlignment="1">
      <alignment wrapText="1"/>
    </xf>
    <xf numFmtId="0" fontId="9" fillId="6" borderId="6" xfId="0" applyFont="1" applyFill="1" applyBorder="1"/>
    <xf numFmtId="0" fontId="13" fillId="8" borderId="5" xfId="23" applyFont="1" applyFill="1" applyBorder="1" applyAlignment="1" applyProtection="1">
      <alignment horizontal="left"/>
      <protection/>
    </xf>
    <xf numFmtId="0" fontId="15" fillId="8" borderId="5" xfId="21" applyFont="1" applyFill="1" applyBorder="1" applyAlignment="1">
      <alignment vertical="center"/>
      <protection/>
    </xf>
    <xf numFmtId="0" fontId="15" fillId="8" borderId="9" xfId="21" applyFont="1" applyFill="1" applyBorder="1" applyAlignment="1">
      <alignment vertical="center"/>
      <protection/>
    </xf>
    <xf numFmtId="3" fontId="15" fillId="8" borderId="10" xfId="24" applyFont="1" applyFill="1" applyBorder="1" applyAlignment="1">
      <alignment horizontal="right" vertical="center"/>
      <protection/>
    </xf>
    <xf numFmtId="0" fontId="2" fillId="9" borderId="2" xfId="0" applyFont="1" applyFill="1" applyBorder="1"/>
    <xf numFmtId="3" fontId="15" fillId="8" borderId="0" xfId="24" applyFont="1" applyFill="1" applyBorder="1" applyAlignment="1">
      <alignment horizontal="right" vertical="center"/>
      <protection/>
    </xf>
    <xf numFmtId="0" fontId="4" fillId="8" borderId="0" xfId="26" applyFont="1" applyFill="1" applyBorder="1" applyAlignment="1">
      <alignment horizontal="center" vertical="center"/>
      <protection/>
    </xf>
    <xf numFmtId="0" fontId="4" fillId="8" borderId="7" xfId="26" applyFont="1" applyFill="1" applyBorder="1" applyAlignment="1">
      <alignment horizontal="center" vertical="center"/>
      <protection/>
    </xf>
    <xf numFmtId="0" fontId="15" fillId="8" borderId="0" xfId="26" applyFont="1" applyFill="1" applyBorder="1" applyAlignment="1">
      <alignment horizontal="center" vertical="center"/>
      <protection/>
    </xf>
    <xf numFmtId="3" fontId="8" fillId="8" borderId="1" xfId="26" applyNumberFormat="1" applyFont="1" applyFill="1" applyBorder="1" applyAlignment="1">
      <alignment horizontal="center" vertical="center"/>
      <protection/>
    </xf>
    <xf numFmtId="0" fontId="15" fillId="8" borderId="7" xfId="26" applyFont="1" applyFill="1" applyBorder="1" applyAlignment="1">
      <alignment horizontal="center" vertical="center"/>
      <protection/>
    </xf>
    <xf numFmtId="0" fontId="4" fillId="8" borderId="4" xfId="26" applyFont="1" applyFill="1" applyBorder="1" applyAlignment="1">
      <alignment horizontal="center" vertical="center"/>
      <protection/>
    </xf>
    <xf numFmtId="0" fontId="15" fillId="8" borderId="10" xfId="26" applyFont="1" applyFill="1" applyBorder="1" applyAlignment="1">
      <alignment horizontal="center" vertical="center"/>
      <protection/>
    </xf>
    <xf numFmtId="0" fontId="15" fillId="8" borderId="5" xfId="26" applyFont="1" applyFill="1" applyBorder="1" applyAlignment="1">
      <alignment horizontal="center" vertical="center"/>
      <protection/>
    </xf>
    <xf numFmtId="0" fontId="15" fillId="8" borderId="9" xfId="26" applyFont="1" applyFill="1" applyBorder="1" applyAlignment="1">
      <alignment horizontal="center" vertical="center"/>
      <protection/>
    </xf>
    <xf numFmtId="0" fontId="15" fillId="8" borderId="4" xfId="26" applyFont="1" applyFill="1" applyBorder="1" applyAlignment="1">
      <alignment horizontal="center" vertical="center"/>
      <protection/>
    </xf>
    <xf numFmtId="0" fontId="15" fillId="8" borderId="6" xfId="26" applyFont="1" applyFill="1" applyBorder="1" applyAlignment="1">
      <alignment horizontal="center" vertical="center"/>
      <protection/>
    </xf>
    <xf numFmtId="0" fontId="15" fillId="8" borderId="1" xfId="26" applyFont="1" applyFill="1" applyBorder="1" applyAlignment="1">
      <alignment horizontal="center" vertical="center"/>
      <protection/>
    </xf>
    <xf numFmtId="0" fontId="13" fillId="8" borderId="1" xfId="26" applyFont="1" applyFill="1" applyBorder="1" applyAlignment="1">
      <alignment horizontal="center" vertical="center"/>
      <protection/>
    </xf>
    <xf numFmtId="3" fontId="15" fillId="8" borderId="0" xfId="26" applyNumberFormat="1" applyFont="1" applyFill="1" applyBorder="1" applyAlignment="1">
      <alignment horizontal="center" vertical="center"/>
      <protection/>
    </xf>
    <xf numFmtId="3" fontId="15" fillId="8" borderId="7" xfId="26" applyNumberFormat="1" applyFont="1" applyFill="1" applyBorder="1" applyAlignment="1">
      <alignment horizontal="center" vertical="center"/>
      <protection/>
    </xf>
    <xf numFmtId="0" fontId="19" fillId="8" borderId="2" xfId="0" applyFont="1" applyFill="1" applyBorder="1" applyAlignment="1">
      <alignment horizontal="justify" vertical="center" wrapText="1"/>
    </xf>
    <xf numFmtId="0" fontId="7" fillId="8" borderId="0" xfId="26" applyFont="1" applyFill="1" applyBorder="1" applyAlignment="1">
      <alignment horizontal="center" vertical="center"/>
      <protection/>
    </xf>
    <xf numFmtId="0" fontId="4" fillId="8" borderId="1" xfId="26" applyFont="1" applyFill="1" applyBorder="1" applyAlignment="1">
      <alignment horizontal="center" vertical="center"/>
      <protection/>
    </xf>
    <xf numFmtId="0" fontId="13" fillId="8" borderId="0" xfId="25" applyFont="1" applyFill="1" applyBorder="1" applyAlignment="1">
      <alignment horizontal="center" vertical="center" wrapText="1"/>
      <protection/>
    </xf>
    <xf numFmtId="0" fontId="13" fillId="8" borderId="7" xfId="25" applyFont="1" applyFill="1" applyBorder="1" applyAlignment="1">
      <alignment horizontal="center" vertical="center" wrapText="1"/>
      <protection/>
    </xf>
    <xf numFmtId="0" fontId="13" fillId="8" borderId="0" xfId="26" applyFont="1" applyFill="1" applyBorder="1" applyAlignment="1">
      <alignment horizontal="center" vertical="center"/>
      <protection/>
    </xf>
    <xf numFmtId="0" fontId="16" fillId="8" borderId="1" xfId="21" applyFont="1" applyFill="1" applyBorder="1" applyAlignment="1">
      <alignment horizontal="center" wrapText="1"/>
      <protection/>
    </xf>
    <xf numFmtId="2" fontId="16" fillId="8" borderId="0" xfId="27" applyNumberFormat="1" applyFont="1" applyFill="1" applyBorder="1" applyAlignment="1" applyProtection="1">
      <alignment horizontal="right" vertical="center"/>
      <protection/>
    </xf>
    <xf numFmtId="0" fontId="15" fillId="8" borderId="11" xfId="21" applyFont="1" applyFill="1" applyBorder="1" applyAlignment="1">
      <alignment vertical="center"/>
      <protection/>
    </xf>
    <xf numFmtId="0" fontId="13" fillId="8" borderId="10" xfId="21" applyFont="1" applyFill="1" applyBorder="1" applyAlignment="1">
      <alignment vertical="center"/>
      <protection/>
    </xf>
    <xf numFmtId="0" fontId="13" fillId="8" borderId="9" xfId="21" applyFont="1" applyFill="1" applyBorder="1" applyAlignment="1">
      <alignment vertical="center"/>
      <protection/>
    </xf>
    <xf numFmtId="0" fontId="13" fillId="8" borderId="1" xfId="21" applyFont="1" applyFill="1" applyBorder="1" applyAlignment="1">
      <alignment vertical="center"/>
      <protection/>
    </xf>
    <xf numFmtId="0" fontId="13" fillId="8" borderId="7" xfId="21" applyFont="1" applyFill="1" applyBorder="1" applyAlignment="1">
      <alignment vertical="center"/>
      <protection/>
    </xf>
    <xf numFmtId="3" fontId="6" fillId="8" borderId="1" xfId="26" applyNumberFormat="1" applyFont="1" applyFill="1" applyBorder="1" applyAlignment="1">
      <alignment horizontal="center" vertical="center"/>
      <protection/>
    </xf>
    <xf numFmtId="3" fontId="6" fillId="8" borderId="0" xfId="26" applyNumberFormat="1" applyFont="1" applyFill="1" applyBorder="1" applyAlignment="1">
      <alignment vertical="center"/>
      <protection/>
    </xf>
    <xf numFmtId="0" fontId="13" fillId="8" borderId="1" xfId="26" applyFont="1" applyFill="1" applyBorder="1" applyAlignment="1">
      <alignment vertical="center"/>
      <protection/>
    </xf>
    <xf numFmtId="0" fontId="13" fillId="8" borderId="0" xfId="26" applyFont="1" applyFill="1" applyBorder="1" applyAlignment="1">
      <alignment vertical="center"/>
      <protection/>
    </xf>
    <xf numFmtId="0" fontId="13" fillId="8" borderId="7" xfId="26" applyFont="1" applyFill="1" applyBorder="1" applyAlignment="1">
      <alignment vertical="center"/>
      <protection/>
    </xf>
    <xf numFmtId="0" fontId="4" fillId="8" borderId="10" xfId="26" applyFont="1" applyFill="1" applyBorder="1" applyAlignment="1">
      <alignment horizontal="center" vertical="center"/>
      <protection/>
    </xf>
    <xf numFmtId="3" fontId="16" fillId="8" borderId="5" xfId="21" applyNumberFormat="1" applyFont="1" applyFill="1" applyBorder="1">
      <alignment/>
      <protection/>
    </xf>
    <xf numFmtId="0" fontId="13" fillId="8" borderId="10" xfId="25" applyFont="1" applyFill="1" applyBorder="1" applyAlignment="1">
      <alignment vertical="center" wrapText="1"/>
      <protection/>
    </xf>
    <xf numFmtId="0" fontId="13" fillId="8" borderId="5" xfId="25" applyFont="1" applyFill="1" applyBorder="1" applyAlignment="1">
      <alignment vertical="center" wrapText="1"/>
      <protection/>
    </xf>
    <xf numFmtId="0" fontId="13" fillId="8" borderId="1" xfId="25" applyFont="1" applyFill="1" applyBorder="1" applyAlignment="1">
      <alignment vertical="center" wrapText="1"/>
      <protection/>
    </xf>
    <xf numFmtId="0" fontId="13" fillId="8" borderId="0" xfId="25" applyFont="1" applyFill="1" applyBorder="1" applyAlignment="1">
      <alignment vertical="center" wrapText="1"/>
      <protection/>
    </xf>
    <xf numFmtId="0" fontId="13" fillId="8" borderId="4" xfId="25" applyFont="1" applyFill="1" applyBorder="1" applyAlignment="1">
      <alignment vertical="center" wrapText="1"/>
      <protection/>
    </xf>
    <xf numFmtId="2" fontId="6" fillId="8" borderId="5" xfId="28" applyNumberFormat="1" applyFont="1" applyFill="1" applyBorder="1" applyAlignment="1">
      <alignment vertical="center"/>
      <protection/>
    </xf>
    <xf numFmtId="2" fontId="6" fillId="8" borderId="0" xfId="28" applyNumberFormat="1" applyFont="1" applyFill="1" applyBorder="1" applyAlignment="1">
      <alignment vertical="center"/>
      <protection/>
    </xf>
    <xf numFmtId="2" fontId="6" fillId="8" borderId="4" xfId="28" applyNumberFormat="1" applyFont="1" applyFill="1" applyBorder="1" applyAlignment="1">
      <alignment vertical="center"/>
      <protection/>
    </xf>
    <xf numFmtId="3" fontId="6" fillId="8" borderId="12" xfId="26" applyNumberFormat="1" applyFont="1" applyFill="1" applyBorder="1" applyAlignment="1">
      <alignment vertical="center"/>
      <protection/>
    </xf>
    <xf numFmtId="0" fontId="15" fillId="8" borderId="13" xfId="21" applyFont="1" applyFill="1" applyBorder="1" applyAlignment="1">
      <alignment vertical="center"/>
      <protection/>
    </xf>
    <xf numFmtId="0" fontId="8" fillId="8" borderId="11" xfId="21" applyFont="1" applyFill="1" applyBorder="1" applyAlignment="1">
      <alignment vertical="center" wrapText="1"/>
      <protection/>
    </xf>
    <xf numFmtId="0" fontId="8" fillId="8" borderId="13" xfId="21" applyFont="1" applyFill="1" applyBorder="1" applyAlignment="1">
      <alignment vertical="center" wrapText="1"/>
      <protection/>
    </xf>
    <xf numFmtId="0" fontId="15" fillId="2" borderId="14" xfId="25" applyFont="1" applyBorder="1" applyAlignment="1" quotePrefix="1">
      <alignment horizontal="center" vertical="center" wrapText="1"/>
      <protection/>
    </xf>
    <xf numFmtId="0" fontId="8" fillId="8" borderId="14" xfId="21" applyFont="1" applyFill="1" applyBorder="1" applyAlignment="1">
      <alignment vertical="center" wrapText="1"/>
      <protection/>
    </xf>
    <xf numFmtId="0" fontId="15" fillId="2" borderId="7" xfId="25" applyFont="1" applyBorder="1" applyAlignment="1" quotePrefix="1">
      <alignment horizontal="center" vertical="center" wrapText="1"/>
      <protection/>
    </xf>
    <xf numFmtId="0" fontId="1" fillId="6" borderId="11" xfId="0" applyFont="1" applyFill="1" applyBorder="1"/>
    <xf numFmtId="0" fontId="6" fillId="2" borderId="11" xfId="21" applyFont="1" applyFill="1" applyBorder="1" applyAlignment="1">
      <alignment vertical="center" wrapText="1"/>
      <protection/>
    </xf>
    <xf numFmtId="0" fontId="8" fillId="8" borderId="12" xfId="21" applyFont="1" applyFill="1" applyBorder="1" applyAlignment="1">
      <alignment vertical="center" wrapText="1"/>
      <protection/>
    </xf>
    <xf numFmtId="0" fontId="1" fillId="6" borderId="1" xfId="0" applyFont="1" applyFill="1" applyBorder="1"/>
    <xf numFmtId="0" fontId="6" fillId="2" borderId="14" xfId="21" applyFont="1" applyFill="1" applyBorder="1" applyAlignment="1">
      <alignment horizontal="left" vertical="center" wrapText="1"/>
      <protection/>
    </xf>
    <xf numFmtId="0" fontId="8" fillId="8" borderId="5" xfId="21" applyFont="1" applyFill="1" applyBorder="1" applyAlignment="1">
      <alignment vertical="center" wrapText="1"/>
      <protection/>
    </xf>
    <xf numFmtId="0" fontId="8" fillId="8" borderId="4" xfId="21" applyFont="1" applyFill="1" applyBorder="1" applyAlignment="1">
      <alignment vertical="center" wrapText="1"/>
      <protection/>
    </xf>
    <xf numFmtId="0" fontId="6" fillId="2" borderId="14" xfId="21" applyFont="1" applyFill="1" applyBorder="1" applyAlignment="1">
      <alignment vertical="center" wrapText="1"/>
      <protection/>
    </xf>
    <xf numFmtId="0" fontId="6" fillId="2" borderId="2" xfId="21" applyFont="1" applyFill="1" applyBorder="1" applyAlignment="1">
      <alignment vertical="center" wrapText="1"/>
      <protection/>
    </xf>
    <xf numFmtId="0" fontId="1" fillId="6" borderId="13" xfId="0" applyFont="1" applyFill="1" applyBorder="1"/>
    <xf numFmtId="0" fontId="6" fillId="2" borderId="2" xfId="21" applyFont="1" applyFill="1" applyBorder="1" applyAlignment="1">
      <alignment horizontal="left" vertical="center" wrapText="1"/>
      <protection/>
    </xf>
    <xf numFmtId="0" fontId="4" fillId="8" borderId="12" xfId="26" applyFont="1" applyFill="1" applyBorder="1" applyAlignment="1">
      <alignment horizontal="center" vertical="center"/>
      <protection/>
    </xf>
    <xf numFmtId="0" fontId="6" fillId="2" borderId="11" xfId="21" applyFont="1" applyFill="1" applyBorder="1" applyAlignment="1">
      <alignment horizontal="left" vertical="center" wrapText="1"/>
      <protection/>
    </xf>
    <xf numFmtId="0" fontId="6" fillId="0" borderId="11" xfId="21" applyFont="1" applyBorder="1" applyAlignment="1">
      <alignment vertical="center" wrapText="1"/>
      <protection/>
    </xf>
    <xf numFmtId="0" fontId="6" fillId="2" borderId="3" xfId="21" applyFont="1" applyFill="1" applyBorder="1" applyAlignment="1">
      <alignment vertical="center" wrapText="1"/>
      <protection/>
    </xf>
    <xf numFmtId="0" fontId="1" fillId="6" borderId="14" xfId="0" applyFont="1" applyFill="1" applyBorder="1"/>
    <xf numFmtId="0" fontId="15" fillId="6" borderId="2" xfId="25" applyFont="1" applyFill="1" applyBorder="1" applyAlignment="1">
      <alignment horizontal="center" vertical="center" wrapText="1"/>
      <protection/>
    </xf>
    <xf numFmtId="0" fontId="30" fillId="6" borderId="1" xfId="0" applyFont="1" applyFill="1" applyBorder="1"/>
    <xf numFmtId="0" fontId="15" fillId="2" borderId="2" xfId="25" applyFont="1" applyBorder="1" applyAlignment="1" quotePrefix="1">
      <alignment horizontal="center" vertical="center" wrapText="1"/>
      <protection/>
    </xf>
    <xf numFmtId="0" fontId="1" fillId="6" borderId="8" xfId="0" applyFont="1" applyFill="1" applyBorder="1"/>
    <xf numFmtId="0" fontId="15" fillId="2" borderId="13" xfId="25" applyFont="1" applyBorder="1" applyAlignment="1" quotePrefix="1">
      <alignment horizontal="center" vertical="center" wrapText="1"/>
      <protection/>
    </xf>
    <xf numFmtId="0" fontId="6" fillId="8" borderId="5" xfId="26" applyFont="1" applyFill="1" applyBorder="1" applyAlignment="1">
      <alignment horizontal="center" vertical="center"/>
      <protection/>
    </xf>
    <xf numFmtId="0" fontId="16" fillId="8" borderId="5" xfId="26" applyFont="1" applyFill="1" applyBorder="1" applyAlignment="1">
      <alignment horizontal="center" vertical="center"/>
      <protection/>
    </xf>
    <xf numFmtId="0" fontId="6" fillId="8" borderId="0" xfId="26" applyFont="1" applyFill="1" applyBorder="1" applyAlignment="1">
      <alignment horizontal="center" vertical="center"/>
      <protection/>
    </xf>
    <xf numFmtId="0" fontId="1" fillId="6" borderId="1" xfId="0" applyFont="1" applyFill="1" applyBorder="1" applyAlignment="1">
      <alignment horizontal="left"/>
    </xf>
    <xf numFmtId="0" fontId="4" fillId="2" borderId="14" xfId="21" applyFont="1" applyFill="1" applyBorder="1" applyAlignment="1">
      <alignment horizontal="left" vertical="center" wrapText="1"/>
      <protection/>
    </xf>
    <xf numFmtId="0" fontId="4" fillId="2" borderId="2" xfId="21" applyFont="1" applyFill="1" applyBorder="1" applyAlignment="1">
      <alignment horizontal="left" vertical="center" wrapText="1"/>
      <protection/>
    </xf>
    <xf numFmtId="0" fontId="4" fillId="8" borderId="5" xfId="26" applyFont="1" applyFill="1" applyBorder="1" applyAlignment="1">
      <alignment horizontal="center" vertical="center"/>
      <protection/>
    </xf>
    <xf numFmtId="0" fontId="4" fillId="2" borderId="14" xfId="21" applyFont="1" applyFill="1" applyBorder="1" applyAlignment="1">
      <alignment vertical="center" wrapText="1"/>
      <protection/>
    </xf>
    <xf numFmtId="0" fontId="4" fillId="2" borderId="11" xfId="21" applyFont="1" applyFill="1" applyBorder="1" applyAlignment="1">
      <alignment vertical="center" wrapText="1"/>
      <protection/>
    </xf>
    <xf numFmtId="0" fontId="1" fillId="0" borderId="1" xfId="0" applyFont="1" applyBorder="1"/>
    <xf numFmtId="0" fontId="6" fillId="0" borderId="2" xfId="21" applyFont="1" applyBorder="1" applyAlignment="1">
      <alignment vertical="center" wrapText="1"/>
      <protection/>
    </xf>
    <xf numFmtId="0" fontId="4" fillId="8" borderId="13" xfId="26" applyFont="1" applyFill="1" applyBorder="1" applyAlignment="1">
      <alignment horizontal="center" vertical="center"/>
      <protection/>
    </xf>
    <xf numFmtId="3" fontId="8" fillId="8" borderId="0" xfId="26" applyNumberFormat="1" applyFont="1" applyFill="1" applyBorder="1" applyAlignment="1">
      <alignment horizontal="center" vertical="center"/>
      <protection/>
    </xf>
    <xf numFmtId="0" fontId="8" fillId="8" borderId="5" xfId="21" applyFont="1" applyFill="1" applyBorder="1" applyAlignment="1">
      <alignment horizontal="left" vertical="center" wrapText="1"/>
      <protection/>
    </xf>
    <xf numFmtId="0" fontId="1" fillId="6" borderId="2" xfId="0" applyFont="1" applyFill="1" applyBorder="1"/>
    <xf numFmtId="0" fontId="6" fillId="2" borderId="2" xfId="21" applyFont="1" applyFill="1" applyBorder="1" applyAlignment="1">
      <alignment horizontal="center"/>
      <protection/>
    </xf>
    <xf numFmtId="3" fontId="8" fillId="8" borderId="0" xfId="26" applyNumberFormat="1" applyFont="1" applyFill="1" applyBorder="1" applyAlignment="1">
      <alignment horizontal="right" vertical="center" wrapText="1"/>
      <protection/>
    </xf>
    <xf numFmtId="0" fontId="4" fillId="2" borderId="2" xfId="21" applyFont="1" applyFill="1" applyBorder="1" applyAlignment="1">
      <alignment vertical="center" wrapText="1"/>
      <protection/>
    </xf>
    <xf numFmtId="3" fontId="8" fillId="8" borderId="5" xfId="26" applyNumberFormat="1" applyFont="1" applyFill="1" applyBorder="1" applyAlignment="1">
      <alignment horizontal="center" vertical="center"/>
      <protection/>
    </xf>
    <xf numFmtId="3" fontId="8" fillId="8" borderId="4" xfId="26" applyNumberFormat="1" applyFont="1" applyFill="1" applyBorder="1" applyAlignment="1">
      <alignment horizontal="center" vertical="center"/>
      <protection/>
    </xf>
    <xf numFmtId="0" fontId="6" fillId="2" borderId="10" xfId="21" applyFont="1" applyFill="1" applyBorder="1" applyAlignment="1">
      <alignment vertical="center" wrapText="1"/>
      <protection/>
    </xf>
    <xf numFmtId="0" fontId="4" fillId="8" borderId="11" xfId="21" applyFont="1" applyFill="1" applyBorder="1" applyAlignment="1">
      <alignment vertical="center"/>
      <protection/>
    </xf>
    <xf numFmtId="0" fontId="4" fillId="8" borderId="13" xfId="21" applyFont="1" applyFill="1" applyBorder="1" applyAlignment="1">
      <alignment vertical="center"/>
      <protection/>
    </xf>
    <xf numFmtId="3" fontId="6" fillId="8" borderId="0" xfId="26" applyNumberFormat="1" applyFont="1" applyFill="1" applyBorder="1" applyAlignment="1">
      <alignment horizontal="center" vertical="center"/>
      <protection/>
    </xf>
    <xf numFmtId="3" fontId="8" fillId="8" borderId="12" xfId="26" applyNumberFormat="1" applyFont="1" applyFill="1" applyBorder="1" applyAlignment="1">
      <alignment horizontal="center" vertical="center"/>
      <protection/>
    </xf>
    <xf numFmtId="2" fontId="6" fillId="8" borderId="0" xfId="26" applyNumberFormat="1" applyFont="1" applyFill="1" applyBorder="1" applyAlignment="1">
      <alignment horizontal="center" vertical="center"/>
      <protection/>
    </xf>
    <xf numFmtId="3" fontId="8" fillId="8" borderId="12" xfId="26" applyNumberFormat="1" applyFont="1" applyFill="1" applyBorder="1" applyAlignment="1">
      <alignment vertical="center"/>
      <protection/>
    </xf>
    <xf numFmtId="2" fontId="6" fillId="8" borderId="0" xfId="26" applyNumberFormat="1" applyFont="1" applyFill="1" applyBorder="1" applyAlignment="1">
      <alignment vertical="center"/>
      <protection/>
    </xf>
    <xf numFmtId="0" fontId="4" fillId="8" borderId="12" xfId="26" applyFont="1" applyFill="1" applyBorder="1" applyAlignment="1">
      <alignment vertical="center"/>
      <protection/>
    </xf>
    <xf numFmtId="3" fontId="6" fillId="8" borderId="7" xfId="26" applyNumberFormat="1" applyFont="1" applyFill="1" applyBorder="1" applyAlignment="1">
      <alignment horizontal="center" vertical="center"/>
      <protection/>
    </xf>
    <xf numFmtId="0" fontId="8" fillId="8" borderId="12" xfId="21" applyFont="1" applyFill="1" applyBorder="1" applyAlignment="1">
      <alignment horizontal="left" vertical="center"/>
      <protection/>
    </xf>
    <xf numFmtId="0" fontId="6" fillId="8" borderId="12" xfId="21" applyFont="1" applyFill="1" applyBorder="1" applyAlignment="1">
      <alignment horizontal="left" vertical="center"/>
      <protection/>
    </xf>
    <xf numFmtId="0" fontId="6" fillId="8" borderId="5" xfId="21" applyFont="1" applyFill="1" applyBorder="1" applyAlignment="1">
      <alignment horizontal="left" vertical="center"/>
      <protection/>
    </xf>
    <xf numFmtId="0" fontId="8" fillId="8" borderId="5" xfId="21" applyFont="1" applyFill="1" applyBorder="1" applyAlignment="1">
      <alignment horizontal="left" vertical="center"/>
      <protection/>
    </xf>
    <xf numFmtId="0" fontId="6" fillId="8" borderId="4" xfId="21" applyFont="1" applyFill="1" applyBorder="1" applyAlignment="1">
      <alignment horizontal="left" vertical="center"/>
      <protection/>
    </xf>
    <xf numFmtId="0" fontId="8" fillId="8" borderId="4" xfId="21" applyFont="1" applyFill="1" applyBorder="1" applyAlignment="1">
      <alignment horizontal="left" vertical="center"/>
      <protection/>
    </xf>
    <xf numFmtId="0" fontId="4" fillId="0" borderId="3" xfId="21" applyFont="1" applyBorder="1" applyAlignment="1">
      <alignment vertical="center" wrapText="1"/>
      <protection/>
    </xf>
    <xf numFmtId="3" fontId="6" fillId="8" borderId="4" xfId="26" applyNumberFormat="1" applyFont="1" applyFill="1" applyBorder="1" applyAlignment="1">
      <alignment vertical="center"/>
      <protection/>
    </xf>
    <xf numFmtId="0" fontId="6" fillId="2" borderId="3" xfId="21" applyFont="1" applyFill="1" applyBorder="1" applyAlignment="1">
      <alignment horizontal="center" vertical="center" wrapText="1"/>
      <protection/>
    </xf>
    <xf numFmtId="0" fontId="6" fillId="2" borderId="10" xfId="21" applyFont="1" applyFill="1" applyBorder="1" applyAlignment="1">
      <alignment horizontal="center" vertical="center" wrapText="1"/>
      <protection/>
    </xf>
    <xf numFmtId="0" fontId="6" fillId="2" borderId="8" xfId="21" applyFont="1" applyFill="1" applyBorder="1" applyAlignment="1">
      <alignment horizontal="center" vertical="center" wrapText="1"/>
      <protection/>
    </xf>
    <xf numFmtId="0" fontId="6" fillId="0" borderId="3" xfId="21" applyFont="1" applyBorder="1" applyAlignment="1">
      <alignment horizontal="center" vertical="center" wrapText="1"/>
      <protection/>
    </xf>
    <xf numFmtId="0" fontId="1" fillId="7" borderId="2" xfId="0" applyFont="1" applyFill="1" applyBorder="1" applyAlignment="1">
      <alignment horizontal="center" vertical="center"/>
    </xf>
    <xf numFmtId="0" fontId="1" fillId="6" borderId="2" xfId="0" applyFont="1" applyFill="1" applyBorder="1" applyAlignment="1">
      <alignment horizontal="center" vertical="center"/>
    </xf>
    <xf numFmtId="0" fontId="1" fillId="9" borderId="2" xfId="0" applyFont="1" applyFill="1" applyBorder="1" applyAlignment="1">
      <alignment horizontal="center" vertical="center"/>
    </xf>
    <xf numFmtId="0" fontId="1" fillId="10" borderId="2" xfId="0" applyFont="1" applyFill="1" applyBorder="1" applyAlignment="1">
      <alignment horizontal="center" vertical="center" wrapText="1"/>
    </xf>
    <xf numFmtId="0" fontId="6" fillId="0" borderId="11" xfId="21" applyFont="1" applyBorder="1" applyAlignment="1">
      <alignment horizontal="left" vertical="center" wrapText="1"/>
      <protection/>
    </xf>
    <xf numFmtId="0" fontId="6" fillId="0" borderId="10" xfId="21" applyFont="1" applyBorder="1" applyAlignment="1">
      <alignment horizontal="center" vertical="center" wrapText="1"/>
      <protection/>
    </xf>
    <xf numFmtId="0" fontId="4" fillId="2" borderId="11" xfId="21" applyFont="1" applyFill="1" applyBorder="1" applyAlignment="1">
      <alignment horizontal="left" vertical="center" wrapText="1"/>
      <protection/>
    </xf>
    <xf numFmtId="0" fontId="4" fillId="2" borderId="10" xfId="21" applyFont="1" applyFill="1" applyBorder="1" applyAlignment="1">
      <alignment horizontal="center" vertical="center" wrapText="1"/>
      <protection/>
    </xf>
    <xf numFmtId="0" fontId="27" fillId="0" borderId="1" xfId="21" applyFont="1" applyBorder="1" applyAlignment="1">
      <alignment horizontal="left" vertical="center" wrapText="1"/>
      <protection/>
    </xf>
    <xf numFmtId="0" fontId="15" fillId="2" borderId="9" xfId="25" applyFont="1" applyBorder="1" applyAlignment="1" quotePrefix="1">
      <alignment horizontal="center" vertical="center" wrapText="1"/>
      <protection/>
    </xf>
    <xf numFmtId="0" fontId="4" fillId="8" borderId="0" xfId="26" applyFont="1" applyFill="1" applyBorder="1" applyAlignment="1">
      <alignment horizontal="right" vertical="center"/>
      <protection/>
    </xf>
    <xf numFmtId="3" fontId="4" fillId="8" borderId="0" xfId="26" applyNumberFormat="1" applyFont="1" applyFill="1" applyBorder="1" applyAlignment="1">
      <alignment horizontal="right" vertical="center"/>
      <protection/>
    </xf>
    <xf numFmtId="0" fontId="7" fillId="0" borderId="3" xfId="21" applyFont="1" applyBorder="1" applyAlignment="1">
      <alignment horizontal="center" vertical="center"/>
      <protection/>
    </xf>
    <xf numFmtId="3" fontId="4" fillId="8" borderId="4" xfId="26" applyNumberFormat="1" applyFont="1" applyFill="1" applyBorder="1" applyAlignment="1">
      <alignment horizontal="center" vertical="center"/>
      <protection/>
    </xf>
    <xf numFmtId="0" fontId="32" fillId="0" borderId="1" xfId="0" applyFont="1" applyBorder="1"/>
    <xf numFmtId="0" fontId="6" fillId="0" borderId="2" xfId="21" applyFont="1" applyBorder="1" applyAlignment="1">
      <alignment horizontal="left" vertical="center" wrapText="1"/>
      <protection/>
    </xf>
    <xf numFmtId="0" fontId="7" fillId="6" borderId="3" xfId="21" applyFont="1" applyFill="1" applyBorder="1" applyAlignment="1">
      <alignment horizontal="center" vertical="center"/>
      <protection/>
    </xf>
    <xf numFmtId="0" fontId="29" fillId="6" borderId="1" xfId="0" applyFont="1" applyFill="1" applyBorder="1" applyAlignment="1">
      <alignment vertical="center"/>
    </xf>
    <xf numFmtId="3" fontId="4" fillId="8" borderId="0" xfId="26" applyNumberFormat="1" applyFont="1" applyFill="1" applyBorder="1" applyAlignment="1">
      <alignment horizontal="center" vertical="center"/>
      <protection/>
    </xf>
    <xf numFmtId="3" fontId="8" fillId="8" borderId="5" xfId="26" applyNumberFormat="1" applyFont="1" applyFill="1" applyBorder="1" applyAlignment="1">
      <alignment horizontal="center" vertical="center" wrapText="1"/>
      <protection/>
    </xf>
    <xf numFmtId="3" fontId="8" fillId="8" borderId="0" xfId="26" applyNumberFormat="1" applyFont="1" applyFill="1" applyBorder="1" applyAlignment="1">
      <alignment horizontal="center" vertical="center" wrapText="1"/>
      <protection/>
    </xf>
    <xf numFmtId="0" fontId="4" fillId="0" borderId="12" xfId="21" applyFont="1" applyBorder="1" applyAlignment="1">
      <alignment horizontal="center" vertical="center"/>
      <protection/>
    </xf>
    <xf numFmtId="3" fontId="8" fillId="8" borderId="12" xfId="26" applyNumberFormat="1" applyFont="1" applyFill="1" applyBorder="1" applyAlignment="1">
      <alignment horizontal="right" vertical="center" wrapText="1"/>
      <protection/>
    </xf>
    <xf numFmtId="3" fontId="8" fillId="8" borderId="0" xfId="26" applyNumberFormat="1" applyFont="1" applyFill="1" applyBorder="1" applyAlignment="1">
      <alignment vertical="center"/>
      <protection/>
    </xf>
    <xf numFmtId="0" fontId="4" fillId="8" borderId="0" xfId="26" applyFont="1" applyFill="1" applyBorder="1" applyAlignment="1">
      <alignment vertical="center"/>
      <protection/>
    </xf>
    <xf numFmtId="3" fontId="6" fillId="8" borderId="4" xfId="26" applyNumberFormat="1" applyFont="1" applyFill="1" applyBorder="1" applyAlignment="1">
      <alignment horizontal="center" vertical="center"/>
      <protection/>
    </xf>
    <xf numFmtId="0" fontId="4" fillId="2" borderId="4" xfId="21" applyFont="1" applyFill="1" applyBorder="1" applyAlignment="1">
      <alignment vertical="center"/>
      <protection/>
    </xf>
    <xf numFmtId="0" fontId="4" fillId="0" borderId="4" xfId="21" applyFont="1" applyBorder="1" applyAlignment="1">
      <alignment horizontal="center" vertical="center"/>
      <protection/>
    </xf>
    <xf numFmtId="0" fontId="5" fillId="2" borderId="10" xfId="23" applyFill="1" applyBorder="1" applyAlignment="1" applyProtection="1">
      <alignment vertical="center"/>
      <protection/>
    </xf>
    <xf numFmtId="0" fontId="5" fillId="2" borderId="5" xfId="23" applyFill="1" applyBorder="1" applyAlignment="1" applyProtection="1">
      <alignment vertical="center"/>
      <protection/>
    </xf>
    <xf numFmtId="0" fontId="5" fillId="8" borderId="11" xfId="23" applyFill="1" applyBorder="1" applyAlignment="1" applyProtection="1">
      <alignment vertical="center"/>
      <protection/>
    </xf>
    <xf numFmtId="0" fontId="5" fillId="8" borderId="10" xfId="23" applyFill="1" applyBorder="1" applyAlignment="1" applyProtection="1">
      <alignment vertical="center"/>
      <protection/>
    </xf>
    <xf numFmtId="0" fontId="5" fillId="8" borderId="5" xfId="23" applyFill="1" applyBorder="1" applyAlignment="1" applyProtection="1">
      <alignment vertical="center"/>
      <protection/>
    </xf>
    <xf numFmtId="0" fontId="5" fillId="8" borderId="9" xfId="23" applyFill="1" applyBorder="1" applyAlignment="1" applyProtection="1">
      <alignment vertical="center"/>
      <protection/>
    </xf>
    <xf numFmtId="0" fontId="15" fillId="2" borderId="11" xfId="25" applyFont="1" applyBorder="1" applyAlignment="1" quotePrefix="1">
      <alignment horizontal="center" vertical="center" wrapText="1"/>
      <protection/>
    </xf>
    <xf numFmtId="0" fontId="5" fillId="8" borderId="13" xfId="23" applyFill="1" applyBorder="1" applyAlignment="1" applyProtection="1">
      <alignment vertical="center"/>
      <protection/>
    </xf>
    <xf numFmtId="0" fontId="5" fillId="8" borderId="1" xfId="23" applyFill="1" applyBorder="1" applyAlignment="1" applyProtection="1">
      <alignment vertical="center"/>
      <protection/>
    </xf>
    <xf numFmtId="0" fontId="5" fillId="8" borderId="0" xfId="23" applyFill="1" applyBorder="1" applyAlignment="1" applyProtection="1">
      <alignment vertical="center"/>
      <protection/>
    </xf>
    <xf numFmtId="0" fontId="5" fillId="8" borderId="7" xfId="23" applyFill="1" applyBorder="1" applyAlignment="1" applyProtection="1">
      <alignment vertical="center"/>
      <protection/>
    </xf>
    <xf numFmtId="3" fontId="6" fillId="8" borderId="5" xfId="26" applyNumberFormat="1" applyFont="1" applyFill="1" applyBorder="1" applyAlignment="1">
      <alignment vertical="center"/>
      <protection/>
    </xf>
    <xf numFmtId="4" fontId="6" fillId="8" borderId="0" xfId="26" applyNumberFormat="1" applyFont="1" applyFill="1" applyBorder="1" applyAlignment="1">
      <alignment vertical="center"/>
      <protection/>
    </xf>
    <xf numFmtId="0" fontId="4" fillId="8" borderId="4" xfId="26" applyFont="1" applyFill="1" applyBorder="1" applyAlignment="1">
      <alignment vertical="center"/>
      <protection/>
    </xf>
    <xf numFmtId="4" fontId="6" fillId="8" borderId="4" xfId="26" applyNumberFormat="1" applyFont="1" applyFill="1" applyBorder="1" applyAlignment="1">
      <alignment vertical="center"/>
      <protection/>
    </xf>
    <xf numFmtId="0" fontId="4" fillId="6" borderId="12" xfId="21" applyFont="1" applyFill="1" applyBorder="1" applyAlignment="1">
      <alignment horizontal="center" vertical="center"/>
      <protection/>
    </xf>
    <xf numFmtId="0" fontId="4" fillId="8" borderId="5" xfId="26" applyFont="1" applyFill="1" applyBorder="1" applyAlignment="1">
      <alignment vertical="center"/>
      <protection/>
    </xf>
    <xf numFmtId="4" fontId="6" fillId="8" borderId="12" xfId="26" applyNumberFormat="1" applyFont="1" applyFill="1" applyBorder="1" applyAlignment="1">
      <alignment horizontal="center" vertical="center"/>
      <protection/>
    </xf>
    <xf numFmtId="0" fontId="4" fillId="6" borderId="12" xfId="21" applyFont="1" applyFill="1" applyBorder="1" applyAlignment="1">
      <alignment vertical="center"/>
      <protection/>
    </xf>
    <xf numFmtId="0" fontId="4" fillId="6" borderId="12" xfId="21" applyFont="1" applyFill="1" applyBorder="1" applyAlignment="1" quotePrefix="1">
      <alignment horizontal="center" vertical="center"/>
      <protection/>
    </xf>
    <xf numFmtId="4" fontId="6" fillId="8" borderId="0" xfId="26" applyNumberFormat="1" applyFont="1" applyFill="1" applyBorder="1" applyAlignment="1">
      <alignment horizontal="center" vertical="center"/>
      <protection/>
    </xf>
    <xf numFmtId="1" fontId="6" fillId="8" borderId="7" xfId="26" applyNumberFormat="1" applyFont="1" applyFill="1" applyBorder="1" applyAlignment="1">
      <alignment horizontal="center" vertical="center"/>
      <protection/>
    </xf>
    <xf numFmtId="4" fontId="6" fillId="8" borderId="5" xfId="26" applyNumberFormat="1" applyFont="1" applyFill="1" applyBorder="1" applyAlignment="1">
      <alignment vertical="center"/>
      <protection/>
    </xf>
    <xf numFmtId="4" fontId="6" fillId="8" borderId="1" xfId="26" applyNumberFormat="1" applyFont="1" applyFill="1" applyBorder="1" applyAlignment="1">
      <alignment vertical="center"/>
      <protection/>
    </xf>
    <xf numFmtId="3" fontId="8" fillId="8" borderId="7" xfId="26" applyNumberFormat="1" applyFont="1" applyFill="1" applyBorder="1" applyAlignment="1">
      <alignment vertical="center"/>
      <protection/>
    </xf>
    <xf numFmtId="0" fontId="4" fillId="6" borderId="4" xfId="21" applyFont="1" applyFill="1" applyBorder="1" applyAlignment="1">
      <alignment horizontal="center" vertical="center"/>
      <protection/>
    </xf>
    <xf numFmtId="0" fontId="4" fillId="6" borderId="5" xfId="21" applyFont="1" applyFill="1" applyBorder="1" applyAlignment="1">
      <alignment horizontal="center" vertical="center"/>
      <protection/>
    </xf>
    <xf numFmtId="4" fontId="6" fillId="8" borderId="12" xfId="26" applyNumberFormat="1" applyFont="1" applyFill="1" applyBorder="1" applyAlignment="1">
      <alignment horizontal="right" vertical="center"/>
      <protection/>
    </xf>
    <xf numFmtId="2" fontId="6" fillId="8" borderId="5" xfId="26" applyNumberFormat="1" applyFont="1" applyFill="1" applyBorder="1" applyAlignment="1">
      <alignment vertical="center"/>
      <protection/>
    </xf>
    <xf numFmtId="2" fontId="6" fillId="8" borderId="4" xfId="26" applyNumberFormat="1" applyFont="1" applyFill="1" applyBorder="1" applyAlignment="1">
      <alignment vertical="center"/>
      <protection/>
    </xf>
    <xf numFmtId="0" fontId="13" fillId="8" borderId="11" xfId="25" applyFont="1" applyFill="1" applyBorder="1" applyAlignment="1">
      <alignment horizontal="center" vertical="center" wrapText="1"/>
      <protection/>
    </xf>
    <xf numFmtId="0" fontId="30" fillId="6" borderId="1" xfId="0" applyFont="1" applyFill="1" applyBorder="1" applyAlignment="1">
      <alignment horizontal="center" vertical="center"/>
    </xf>
    <xf numFmtId="0" fontId="30" fillId="6" borderId="4" xfId="0" applyFont="1" applyFill="1" applyBorder="1" applyAlignment="1">
      <alignment horizontal="center" vertical="center"/>
    </xf>
    <xf numFmtId="0" fontId="30" fillId="6" borderId="6" xfId="0" applyFont="1" applyFill="1" applyBorder="1" applyAlignment="1">
      <alignment horizontal="center" vertical="center"/>
    </xf>
    <xf numFmtId="0" fontId="13" fillId="8" borderId="14" xfId="25" applyFont="1" applyFill="1" applyBorder="1" applyAlignment="1">
      <alignment horizontal="center" vertical="center" wrapText="1"/>
      <protection/>
    </xf>
    <xf numFmtId="0" fontId="6" fillId="6" borderId="14" xfId="21" applyFont="1" applyFill="1" applyBorder="1" applyAlignment="1">
      <alignment horizontal="left" vertical="center" wrapText="1"/>
      <protection/>
    </xf>
    <xf numFmtId="0" fontId="6" fillId="6" borderId="2" xfId="21" applyFont="1" applyFill="1" applyBorder="1" applyAlignment="1">
      <alignment horizontal="left" vertical="center" wrapText="1"/>
      <protection/>
    </xf>
    <xf numFmtId="0" fontId="30" fillId="11" borderId="2" xfId="0" applyFont="1" applyFill="1" applyBorder="1" applyAlignment="1">
      <alignment horizontal="center" vertical="center" wrapText="1"/>
    </xf>
    <xf numFmtId="0" fontId="1" fillId="6" borderId="2" xfId="0" applyFont="1" applyFill="1" applyBorder="1" applyAlignment="1">
      <alignment vertical="center" wrapText="1"/>
    </xf>
    <xf numFmtId="0" fontId="1" fillId="6" borderId="2"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4" fillId="0" borderId="2" xfId="0" applyFont="1" applyBorder="1" applyAlignment="1">
      <alignment vertical="center" wrapText="1"/>
    </xf>
    <xf numFmtId="0" fontId="6" fillId="0" borderId="13" xfId="21" applyFont="1" applyBorder="1" applyAlignment="1">
      <alignment vertical="center" wrapText="1"/>
      <protection/>
    </xf>
    <xf numFmtId="0" fontId="4" fillId="0" borderId="14" xfId="21" applyFont="1" applyBorder="1" applyAlignment="1">
      <alignment horizontal="center" vertical="center"/>
      <protection/>
    </xf>
    <xf numFmtId="0" fontId="15" fillId="0" borderId="2" xfId="26" applyFont="1" applyFill="1" applyBorder="1" applyAlignment="1" quotePrefix="1">
      <alignment horizontal="center" vertical="center"/>
      <protection/>
    </xf>
    <xf numFmtId="0" fontId="6" fillId="0" borderId="2" xfId="21" applyFont="1" applyBorder="1" applyAlignment="1">
      <alignment horizontal="center" vertical="center" wrapText="1"/>
      <protection/>
    </xf>
    <xf numFmtId="0" fontId="31" fillId="0" borderId="1" xfId="0" applyFont="1" applyBorder="1" applyAlignment="1">
      <alignment horizontal="left" wrapText="1"/>
    </xf>
    <xf numFmtId="0" fontId="15" fillId="0" borderId="4" xfId="26" applyFont="1" applyFill="1" applyBorder="1" applyAlignment="1">
      <alignment horizontal="center" vertical="center"/>
      <protection/>
    </xf>
    <xf numFmtId="0" fontId="15" fillId="0" borderId="14" xfId="26" applyFont="1" applyFill="1" applyBorder="1" applyAlignment="1">
      <alignment horizontal="center" vertical="center" wrapText="1"/>
      <protection/>
    </xf>
    <xf numFmtId="0" fontId="6" fillId="0" borderId="14" xfId="21" applyFont="1" applyBorder="1" applyAlignment="1">
      <alignment horizontal="left" vertical="center" wrapText="1"/>
      <protection/>
    </xf>
    <xf numFmtId="0" fontId="7" fillId="0" borderId="10" xfId="26" applyFont="1" applyFill="1" applyBorder="1" applyAlignment="1">
      <alignment horizontal="center" vertical="center"/>
      <protection/>
    </xf>
    <xf numFmtId="2" fontId="6" fillId="0" borderId="11" xfId="28" applyNumberFormat="1" applyFont="1" applyFill="1" applyBorder="1" applyAlignment="1">
      <alignment horizontal="center" vertical="center"/>
      <protection/>
    </xf>
    <xf numFmtId="0" fontId="23" fillId="0" borderId="3" xfId="0" applyFont="1" applyBorder="1" applyAlignment="1">
      <alignment horizontal="left" wrapText="1"/>
    </xf>
    <xf numFmtId="0" fontId="1" fillId="0" borderId="2" xfId="0" applyFont="1" applyBorder="1" applyAlignment="1">
      <alignment horizontal="left" vertical="center" wrapText="1"/>
    </xf>
    <xf numFmtId="0" fontId="8" fillId="0" borderId="2" xfId="21" applyFont="1" applyBorder="1" applyAlignment="1">
      <alignment vertical="center" wrapText="1"/>
      <protection/>
    </xf>
    <xf numFmtId="0" fontId="27" fillId="0" borderId="3" xfId="21" applyFont="1" applyBorder="1" applyAlignment="1">
      <alignment horizontal="right" vertical="center"/>
      <protection/>
    </xf>
    <xf numFmtId="0" fontId="8" fillId="0" borderId="2" xfId="21" applyFont="1" applyBorder="1" applyAlignment="1">
      <alignment horizontal="left" vertical="center" wrapText="1"/>
      <protection/>
    </xf>
    <xf numFmtId="0" fontId="27" fillId="0" borderId="2" xfId="21" applyFont="1" applyBorder="1" applyAlignment="1">
      <alignment horizontal="right" vertical="center"/>
      <protection/>
    </xf>
    <xf numFmtId="0" fontId="28" fillId="0" borderId="3" xfId="21" applyFont="1" applyBorder="1" applyAlignment="1">
      <alignment horizontal="right" vertical="center" wrapText="1"/>
      <protection/>
    </xf>
    <xf numFmtId="0" fontId="6" fillId="0" borderId="2" xfId="21" applyFont="1" applyBorder="1" applyAlignment="1">
      <alignment horizontal="right" vertical="center" wrapText="1"/>
      <protection/>
    </xf>
    <xf numFmtId="0" fontId="34" fillId="0" borderId="2" xfId="21" applyFont="1" applyBorder="1" applyAlignment="1">
      <alignment horizontal="right" vertical="center"/>
      <protection/>
    </xf>
    <xf numFmtId="0" fontId="6" fillId="0" borderId="2" xfId="21" applyFont="1" applyBorder="1" applyAlignment="1" quotePrefix="1">
      <alignment horizontal="center" vertical="center"/>
      <protection/>
    </xf>
    <xf numFmtId="0" fontId="6" fillId="0" borderId="2" xfId="21" applyFont="1" applyBorder="1" applyAlignment="1">
      <alignment horizontal="center" vertical="center"/>
      <protection/>
    </xf>
    <xf numFmtId="0" fontId="4" fillId="0" borderId="2" xfId="21" applyFont="1" applyBorder="1" applyAlignment="1">
      <alignment horizontal="left" vertical="center" indent="1"/>
      <protection/>
    </xf>
    <xf numFmtId="0" fontId="27" fillId="0" borderId="2" xfId="21" applyFont="1" applyBorder="1" applyAlignment="1">
      <alignment horizontal="center" vertical="center"/>
      <protection/>
    </xf>
    <xf numFmtId="0" fontId="4" fillId="0" borderId="2" xfId="0" applyFont="1" applyBorder="1" applyAlignment="1">
      <alignment horizontal="center" vertical="center"/>
    </xf>
    <xf numFmtId="0" fontId="27" fillId="0" borderId="2" xfId="21" applyFont="1" applyBorder="1" applyAlignment="1">
      <alignment horizontal="left" vertical="center"/>
      <protection/>
    </xf>
    <xf numFmtId="0" fontId="27" fillId="0" borderId="5" xfId="21" applyFont="1" applyBorder="1" applyAlignment="1">
      <alignment horizontal="right" vertical="center"/>
      <protection/>
    </xf>
    <xf numFmtId="0" fontId="34" fillId="0" borderId="11" xfId="21" applyFont="1" applyBorder="1" applyAlignment="1">
      <alignment horizontal="right" vertical="center"/>
      <protection/>
    </xf>
    <xf numFmtId="0" fontId="34" fillId="0" borderId="14" xfId="21" applyFont="1" applyBorder="1" applyAlignment="1">
      <alignment horizontal="right" vertical="center"/>
      <protection/>
    </xf>
    <xf numFmtId="0" fontId="34" fillId="0" borderId="14" xfId="21" applyFont="1" applyBorder="1" applyAlignment="1">
      <alignment horizontal="center" vertical="center" wrapText="1"/>
      <protection/>
    </xf>
    <xf numFmtId="0" fontId="4" fillId="0" borderId="2" xfId="26" applyFont="1" applyFill="1" applyBorder="1" applyAlignment="1" quotePrefix="1">
      <alignment horizontal="center" vertical="center"/>
      <protection/>
    </xf>
    <xf numFmtId="2" fontId="6" fillId="0" borderId="2" xfId="21" applyNumberFormat="1" applyFont="1" applyBorder="1" applyAlignment="1">
      <alignment horizontal="center" vertical="center"/>
      <protection/>
    </xf>
    <xf numFmtId="0" fontId="36" fillId="0" borderId="15" xfId="0" applyFont="1" applyBorder="1"/>
    <xf numFmtId="0" fontId="30" fillId="0" borderId="6" xfId="36" applyFont="1" applyBorder="1">
      <alignment/>
      <protection/>
    </xf>
    <xf numFmtId="0" fontId="30" fillId="0" borderId="4" xfId="36" applyFont="1" applyBorder="1">
      <alignment/>
      <protection/>
    </xf>
    <xf numFmtId="0" fontId="30" fillId="0" borderId="7" xfId="36" applyFont="1" applyBorder="1">
      <alignment/>
      <protection/>
    </xf>
    <xf numFmtId="0" fontId="30" fillId="0" borderId="1" xfId="36" applyFont="1" applyBorder="1">
      <alignment/>
      <protection/>
    </xf>
    <xf numFmtId="0" fontId="36" fillId="0" borderId="1" xfId="36" applyFont="1" applyBorder="1">
      <alignment/>
      <protection/>
    </xf>
    <xf numFmtId="0" fontId="30" fillId="0" borderId="9" xfId="36" applyFont="1" applyBorder="1">
      <alignment/>
      <protection/>
    </xf>
    <xf numFmtId="0" fontId="30" fillId="0" borderId="5" xfId="36" applyFont="1" applyBorder="1">
      <alignment/>
      <protection/>
    </xf>
    <xf numFmtId="0" fontId="30" fillId="0" borderId="10" xfId="36" applyFont="1" applyBorder="1">
      <alignment/>
      <protection/>
    </xf>
    <xf numFmtId="0" fontId="30" fillId="0" borderId="1" xfId="36" applyFont="1" applyBorder="1" applyAlignment="1">
      <alignment vertical="top"/>
      <protection/>
    </xf>
    <xf numFmtId="168" fontId="11" fillId="6" borderId="0" xfId="30" applyNumberFormat="1" applyFont="1" applyFill="1" applyBorder="1" applyAlignment="1" applyProtection="1">
      <alignment horizontal="center" vertical="center"/>
      <protection/>
    </xf>
    <xf numFmtId="0" fontId="8" fillId="0" borderId="8" xfId="21" applyFont="1" applyBorder="1" applyAlignment="1">
      <alignment horizontal="center" vertical="center" wrapText="1"/>
      <protection/>
    </xf>
    <xf numFmtId="0" fontId="8" fillId="6" borderId="3" xfId="21" applyFont="1" applyFill="1" applyBorder="1" applyAlignment="1">
      <alignment horizontal="center" vertical="center" wrapText="1"/>
      <protection/>
    </xf>
    <xf numFmtId="0" fontId="8" fillId="0" borderId="3" xfId="21" applyFont="1" applyBorder="1" applyAlignment="1">
      <alignment horizontal="center" vertical="center" wrapText="1"/>
      <protection/>
    </xf>
    <xf numFmtId="0" fontId="8" fillId="6" borderId="10" xfId="21" applyFont="1" applyFill="1" applyBorder="1" applyAlignment="1">
      <alignment horizontal="center" vertical="center" wrapText="1"/>
      <protection/>
    </xf>
    <xf numFmtId="3" fontId="17" fillId="8" borderId="0" xfId="26" applyNumberFormat="1" applyFont="1" applyFill="1" applyBorder="1" applyAlignment="1">
      <alignment horizontal="center" vertical="center"/>
      <protection/>
    </xf>
    <xf numFmtId="0" fontId="7" fillId="6" borderId="12" xfId="21" applyFont="1" applyFill="1" applyBorder="1" applyAlignment="1">
      <alignment horizontal="center" vertical="center"/>
      <protection/>
    </xf>
    <xf numFmtId="0" fontId="4" fillId="0" borderId="5" xfId="21" applyFont="1" applyBorder="1" applyAlignment="1">
      <alignment horizontal="center" vertical="center"/>
      <protection/>
    </xf>
    <xf numFmtId="0" fontId="15" fillId="0" borderId="4" xfId="21" applyFont="1" applyBorder="1" applyAlignment="1">
      <alignment horizontal="center" vertical="center"/>
      <protection/>
    </xf>
    <xf numFmtId="0" fontId="6" fillId="0" borderId="8" xfId="21" applyFont="1" applyBorder="1" applyAlignment="1">
      <alignment horizontal="center" vertical="center" wrapText="1"/>
      <protection/>
    </xf>
    <xf numFmtId="0" fontId="15" fillId="0" borderId="12" xfId="26" applyFont="1" applyFill="1" applyBorder="1" applyAlignment="1">
      <alignment horizontal="center" vertical="center"/>
      <protection/>
    </xf>
    <xf numFmtId="0" fontId="4" fillId="0" borderId="12" xfId="26" applyFont="1" applyFill="1" applyBorder="1" applyAlignment="1">
      <alignment horizontal="center" vertical="center"/>
      <protection/>
    </xf>
    <xf numFmtId="0" fontId="15" fillId="0" borderId="11" xfId="26" applyFont="1" applyFill="1" applyBorder="1" applyAlignment="1" quotePrefix="1">
      <alignment horizontal="center" vertical="center"/>
      <protection/>
    </xf>
    <xf numFmtId="0" fontId="15" fillId="0" borderId="11" xfId="26" applyFont="1" applyFill="1" applyBorder="1" applyAlignment="1">
      <alignment horizontal="center" vertical="center"/>
      <protection/>
    </xf>
    <xf numFmtId="0" fontId="4" fillId="2" borderId="8" xfId="21" applyFont="1" applyFill="1" applyBorder="1" applyAlignment="1">
      <alignment horizontal="center" vertical="center" wrapText="1"/>
      <protection/>
    </xf>
    <xf numFmtId="0" fontId="4" fillId="2" borderId="3" xfId="21" applyFont="1" applyFill="1" applyBorder="1" applyAlignment="1">
      <alignment horizontal="center" vertical="center" wrapText="1"/>
      <protection/>
    </xf>
    <xf numFmtId="0" fontId="4" fillId="0" borderId="3" xfId="21" applyFont="1" applyBorder="1" applyAlignment="1">
      <alignment horizontal="center" vertical="center"/>
      <protection/>
    </xf>
    <xf numFmtId="0" fontId="4" fillId="0" borderId="3" xfId="21" applyFont="1" applyBorder="1" applyAlignment="1">
      <alignment horizontal="center" vertical="center" wrapText="1"/>
      <protection/>
    </xf>
    <xf numFmtId="0" fontId="6" fillId="2" borderId="8" xfId="21" applyFont="1" applyFill="1" applyBorder="1" applyAlignment="1">
      <alignment horizontal="center" vertical="center"/>
      <protection/>
    </xf>
    <xf numFmtId="0" fontId="6" fillId="2" borderId="3" xfId="21" applyFont="1" applyFill="1" applyBorder="1" applyAlignment="1">
      <alignment horizontal="center" vertical="center"/>
      <protection/>
    </xf>
    <xf numFmtId="0" fontId="4" fillId="0" borderId="12" xfId="21" applyFont="1" applyBorder="1" applyAlignment="1" quotePrefix="1">
      <alignment horizontal="center" vertical="center"/>
      <protection/>
    </xf>
    <xf numFmtId="0" fontId="6" fillId="2" borderId="10" xfId="21" applyFont="1" applyFill="1" applyBorder="1" applyAlignment="1">
      <alignment horizontal="center" vertical="center"/>
      <protection/>
    </xf>
    <xf numFmtId="0" fontId="4" fillId="0" borderId="5" xfId="21" applyFont="1" applyBorder="1" applyAlignment="1" quotePrefix="1">
      <alignment horizontal="center" vertical="center"/>
      <protection/>
    </xf>
    <xf numFmtId="0" fontId="4" fillId="0" borderId="12" xfId="21" applyFont="1" applyBorder="1" applyAlignment="1">
      <alignment vertical="center"/>
      <protection/>
    </xf>
    <xf numFmtId="0" fontId="4" fillId="0" borderId="8" xfId="21" applyFont="1" applyBorder="1" applyAlignment="1">
      <alignment horizontal="center" vertical="center" wrapText="1"/>
      <protection/>
    </xf>
    <xf numFmtId="0" fontId="4" fillId="0" borderId="10" xfId="21" applyFont="1" applyBorder="1" applyAlignment="1">
      <alignment horizontal="center" vertical="center" wrapText="1"/>
      <protection/>
    </xf>
    <xf numFmtId="2" fontId="8" fillId="8" borderId="0" xfId="26" applyNumberFormat="1" applyFont="1" applyFill="1" applyBorder="1" applyAlignment="1">
      <alignment horizontal="center" vertical="center"/>
      <protection/>
    </xf>
    <xf numFmtId="0" fontId="7" fillId="0" borderId="12" xfId="21" applyFont="1" applyBorder="1" applyAlignment="1">
      <alignment horizontal="center" vertical="center"/>
      <protection/>
    </xf>
    <xf numFmtId="0" fontId="8" fillId="2" borderId="10" xfId="21" applyFont="1" applyFill="1" applyBorder="1" applyAlignment="1">
      <alignment horizontal="center" vertical="center" wrapText="1"/>
      <protection/>
    </xf>
    <xf numFmtId="0" fontId="7" fillId="0" borderId="5" xfId="21" applyFont="1" applyBorder="1" applyAlignment="1">
      <alignment horizontal="center" vertical="center"/>
      <protection/>
    </xf>
    <xf numFmtId="3" fontId="8" fillId="8" borderId="0" xfId="26" applyNumberFormat="1" applyFont="1" applyFill="1" applyBorder="1" applyAlignment="1">
      <alignment vertical="center" wrapText="1"/>
      <protection/>
    </xf>
    <xf numFmtId="0" fontId="27" fillId="0" borderId="11" xfId="21" applyFont="1" applyBorder="1" applyAlignment="1">
      <alignment horizontal="right" vertical="center"/>
      <protection/>
    </xf>
    <xf numFmtId="0" fontId="6" fillId="0" borderId="14" xfId="21" applyFont="1" applyBorder="1" applyAlignment="1">
      <alignment horizontal="right" vertical="center" wrapText="1"/>
      <protection/>
    </xf>
    <xf numFmtId="0" fontId="8" fillId="6" borderId="8" xfId="21" applyFont="1" applyFill="1" applyBorder="1" applyAlignment="1">
      <alignment horizontal="center" vertical="center" wrapText="1"/>
      <protection/>
    </xf>
    <xf numFmtId="0" fontId="6" fillId="0" borderId="3" xfId="21" applyFont="1" applyBorder="1" applyAlignment="1">
      <alignment horizontal="right" vertical="center"/>
      <protection/>
    </xf>
    <xf numFmtId="0" fontId="8" fillId="0" borderId="3" xfId="21" applyFont="1" applyBorder="1" applyAlignment="1">
      <alignment horizontal="right" vertical="center"/>
      <protection/>
    </xf>
    <xf numFmtId="0" fontId="6" fillId="0" borderId="16" xfId="21" applyFont="1" applyBorder="1" applyAlignment="1">
      <alignment horizontal="right" vertical="center"/>
      <protection/>
    </xf>
    <xf numFmtId="38" fontId="15" fillId="0" borderId="11" xfId="27" applyNumberFormat="1" applyFont="1" applyFill="1" applyBorder="1" applyAlignment="1" applyProtection="1">
      <alignment horizontal="center" vertical="center"/>
      <protection/>
    </xf>
    <xf numFmtId="38" fontId="15" fillId="0" borderId="11" xfId="27" applyNumberFormat="1" applyFont="1" applyFill="1" applyBorder="1" applyAlignment="1" applyProtection="1">
      <alignment vertical="center"/>
      <protection/>
    </xf>
    <xf numFmtId="38" fontId="4" fillId="0" borderId="11" xfId="27" applyNumberFormat="1" applyFill="1" applyBorder="1" applyAlignment="1" applyProtection="1" quotePrefix="1">
      <alignment horizontal="center" vertical="center"/>
      <protection/>
    </xf>
    <xf numFmtId="0" fontId="31" fillId="0" borderId="15" xfId="0" applyFont="1" applyBorder="1" applyProtection="1">
      <protection locked="0"/>
    </xf>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15" fillId="2" borderId="1" xfId="25" applyFont="1" applyBorder="1" applyAlignment="1" quotePrefix="1">
      <alignment horizontal="center" vertical="center" wrapText="1"/>
      <protection/>
    </xf>
    <xf numFmtId="2" fontId="6" fillId="8" borderId="6" xfId="26" applyNumberFormat="1" applyFont="1" applyFill="1" applyBorder="1" applyAlignment="1">
      <alignment horizontal="center" vertical="center"/>
      <protection/>
    </xf>
    <xf numFmtId="0" fontId="8" fillId="8" borderId="0" xfId="26" applyFont="1" applyFill="1" applyBorder="1" applyAlignment="1">
      <alignment horizontal="center" vertical="center"/>
      <protection/>
    </xf>
    <xf numFmtId="2" fontId="6" fillId="0" borderId="13" xfId="28" applyNumberFormat="1" applyFont="1" applyFill="1" applyBorder="1" applyAlignment="1">
      <alignment horizontal="center" vertical="center"/>
      <protection/>
    </xf>
    <xf numFmtId="0" fontId="8" fillId="8" borderId="0" xfId="26" applyFont="1" applyFill="1" applyBorder="1" applyAlignment="1">
      <alignment horizontal="center" vertical="center" wrapText="1"/>
      <protection/>
    </xf>
    <xf numFmtId="2" fontId="6" fillId="0" borderId="1" xfId="28" applyNumberFormat="1" applyFont="1" applyFill="1" applyBorder="1" applyAlignment="1">
      <alignment horizontal="center" vertical="center"/>
      <protection/>
    </xf>
    <xf numFmtId="3" fontId="6" fillId="8" borderId="13" xfId="26" applyNumberFormat="1" applyFont="1" applyFill="1" applyBorder="1" applyAlignment="1">
      <alignment horizontal="center" vertical="center"/>
      <protection/>
    </xf>
    <xf numFmtId="0" fontId="4" fillId="0" borderId="2" xfId="21" applyFont="1" applyBorder="1" applyAlignment="1">
      <alignment horizontal="center" vertical="center" wrapText="1"/>
      <protection/>
    </xf>
    <xf numFmtId="0" fontId="6" fillId="0" borderId="12" xfId="21" applyFont="1" applyBorder="1" applyAlignment="1">
      <alignment horizontal="right" vertical="center"/>
      <protection/>
    </xf>
    <xf numFmtId="4" fontId="4" fillId="0" borderId="11" xfId="27" applyNumberFormat="1" applyFill="1" applyBorder="1" applyAlignment="1" applyProtection="1">
      <alignment horizontal="center" vertical="center"/>
      <protection/>
    </xf>
    <xf numFmtId="4" fontId="6" fillId="0" borderId="11" xfId="28" applyNumberFormat="1" applyFont="1" applyFill="1" applyBorder="1" applyAlignment="1">
      <alignment horizontal="center" vertical="center"/>
      <protection/>
    </xf>
    <xf numFmtId="2" fontId="6" fillId="0" borderId="11" xfId="26" applyNumberFormat="1" applyFont="1" applyFill="1" applyBorder="1" applyAlignment="1">
      <alignment horizontal="center" vertical="center" wrapText="1"/>
      <protection/>
    </xf>
    <xf numFmtId="2" fontId="6" fillId="0" borderId="2" xfId="26" applyNumberFormat="1" applyFont="1" applyFill="1" applyBorder="1" applyAlignment="1">
      <alignment horizontal="center" vertical="center" wrapText="1"/>
      <protection/>
    </xf>
    <xf numFmtId="4" fontId="6" fillId="0" borderId="11" xfId="26" applyNumberFormat="1" applyFont="1" applyFill="1" applyBorder="1" applyAlignment="1">
      <alignment horizontal="center" vertical="center" wrapText="1"/>
      <protection/>
    </xf>
    <xf numFmtId="4" fontId="6" fillId="0" borderId="2" xfId="26" applyNumberFormat="1" applyFont="1" applyFill="1" applyBorder="1" applyAlignment="1">
      <alignment horizontal="center" vertical="center" wrapText="1"/>
      <protection/>
    </xf>
    <xf numFmtId="2" fontId="6" fillId="0" borderId="11" xfId="21" applyNumberFormat="1" applyFont="1" applyBorder="1" applyAlignment="1">
      <alignment horizontal="center" vertical="center"/>
      <protection/>
    </xf>
    <xf numFmtId="0" fontId="8" fillId="8" borderId="10" xfId="21" applyFont="1" applyFill="1" applyBorder="1" applyAlignment="1">
      <alignment horizontal="center" vertical="center" wrapText="1"/>
      <protection/>
    </xf>
    <xf numFmtId="3" fontId="8" fillId="8" borderId="1" xfId="26" applyNumberFormat="1" applyFont="1" applyFill="1" applyBorder="1" applyAlignment="1">
      <alignment horizontal="center" vertical="center" wrapText="1"/>
      <protection/>
    </xf>
    <xf numFmtId="0" fontId="7" fillId="8" borderId="1" xfId="21" applyFont="1" applyFill="1" applyBorder="1" applyAlignment="1">
      <alignment horizontal="center" vertical="center" wrapText="1"/>
      <protection/>
    </xf>
    <xf numFmtId="0" fontId="8" fillId="8" borderId="1" xfId="21" applyFont="1" applyFill="1" applyBorder="1" applyAlignment="1">
      <alignment horizontal="center" vertical="center"/>
      <protection/>
    </xf>
    <xf numFmtId="0" fontId="6" fillId="8" borderId="1" xfId="21" applyFont="1" applyFill="1" applyBorder="1" applyAlignment="1">
      <alignment horizontal="center" vertical="center"/>
      <protection/>
    </xf>
    <xf numFmtId="3" fontId="8" fillId="8" borderId="10" xfId="26" applyNumberFormat="1" applyFont="1" applyFill="1" applyBorder="1" applyAlignment="1">
      <alignment horizontal="center" vertical="center" wrapText="1"/>
      <protection/>
    </xf>
    <xf numFmtId="0" fontId="27" fillId="0" borderId="11" xfId="21" applyFont="1" applyBorder="1" applyAlignment="1">
      <alignment horizontal="center" vertical="center"/>
      <protection/>
    </xf>
    <xf numFmtId="0" fontId="6" fillId="0" borderId="14" xfId="21" applyFont="1" applyBorder="1" applyAlignment="1">
      <alignment horizontal="center" vertical="center" wrapText="1"/>
      <protection/>
    </xf>
    <xf numFmtId="3" fontId="16" fillId="2" borderId="0" xfId="27" applyNumberFormat="1" applyFont="1" applyFill="1" applyBorder="1" applyAlignment="1" applyProtection="1">
      <alignment horizontal="center"/>
      <protection/>
    </xf>
    <xf numFmtId="3" fontId="6" fillId="8" borderId="10" xfId="26" applyNumberFormat="1" applyFont="1" applyFill="1" applyBorder="1" applyAlignment="1">
      <alignment horizontal="center" vertical="center"/>
      <protection/>
    </xf>
    <xf numFmtId="0" fontId="33" fillId="0" borderId="5" xfId="0" applyFont="1" applyBorder="1" applyAlignment="1">
      <alignment horizontal="center"/>
    </xf>
    <xf numFmtId="0" fontId="34" fillId="0" borderId="2" xfId="21" applyFont="1" applyBorder="1" applyAlignment="1">
      <alignment horizontal="center" vertical="center"/>
      <protection/>
    </xf>
    <xf numFmtId="0" fontId="34" fillId="0" borderId="14" xfId="21" applyFont="1" applyBorder="1" applyAlignment="1">
      <alignment horizontal="center" vertical="center"/>
      <protection/>
    </xf>
    <xf numFmtId="0" fontId="34" fillId="0" borderId="11" xfId="21" applyFont="1" applyBorder="1" applyAlignment="1">
      <alignment horizontal="center" vertical="center"/>
      <protection/>
    </xf>
    <xf numFmtId="0" fontId="13" fillId="8" borderId="5" xfId="23" applyFont="1" applyFill="1" applyBorder="1" applyAlignment="1" applyProtection="1">
      <alignment horizontal="center"/>
      <protection/>
    </xf>
    <xf numFmtId="3" fontId="6" fillId="8" borderId="12" xfId="26" applyNumberFormat="1" applyFont="1" applyFill="1" applyBorder="1" applyAlignment="1">
      <alignment horizontal="center" vertical="center"/>
      <protection/>
    </xf>
    <xf numFmtId="3" fontId="15" fillId="8" borderId="5" xfId="24" applyFont="1" applyFill="1" applyBorder="1" applyAlignment="1">
      <alignment horizontal="center" vertical="center"/>
      <protection/>
    </xf>
    <xf numFmtId="0" fontId="8" fillId="8" borderId="5" xfId="21" applyFont="1" applyFill="1" applyBorder="1" applyAlignment="1">
      <alignment horizontal="center" vertical="center" wrapText="1"/>
      <protection/>
    </xf>
    <xf numFmtId="0" fontId="13" fillId="8" borderId="5" xfId="21" applyFont="1" applyFill="1" applyBorder="1" applyAlignment="1">
      <alignment horizontal="center" vertical="center"/>
      <protection/>
    </xf>
    <xf numFmtId="3" fontId="16" fillId="8" borderId="5" xfId="21" applyNumberFormat="1" applyFont="1" applyFill="1" applyBorder="1" applyAlignment="1">
      <alignment horizontal="center"/>
      <protection/>
    </xf>
    <xf numFmtId="3" fontId="15" fillId="2" borderId="0" xfId="24" applyFont="1" applyBorder="1" applyAlignment="1">
      <alignment horizontal="center" vertical="center"/>
      <protection/>
    </xf>
    <xf numFmtId="3" fontId="6" fillId="8" borderId="5" xfId="26" applyNumberFormat="1" applyFont="1" applyFill="1" applyBorder="1" applyAlignment="1">
      <alignment horizontal="center" vertical="center"/>
      <protection/>
    </xf>
    <xf numFmtId="0" fontId="13" fillId="8" borderId="5" xfId="25" applyFont="1" applyFill="1" applyBorder="1" applyAlignment="1">
      <alignment horizontal="center" vertical="center" wrapText="1"/>
      <protection/>
    </xf>
    <xf numFmtId="0" fontId="13" fillId="8" borderId="2" xfId="25" applyFont="1" applyFill="1" applyBorder="1" applyAlignment="1">
      <alignment horizontal="center" vertical="center" wrapText="1"/>
      <protection/>
    </xf>
    <xf numFmtId="0" fontId="13" fillId="8" borderId="4" xfId="25" applyFont="1" applyFill="1" applyBorder="1" applyAlignment="1">
      <alignment horizontal="center" vertical="center" wrapText="1"/>
      <protection/>
    </xf>
    <xf numFmtId="3" fontId="8" fillId="6" borderId="7" xfId="27" applyNumberFormat="1" applyFont="1" applyFill="1" applyBorder="1" applyAlignment="1" applyProtection="1">
      <alignment horizontal="center" vertical="center"/>
      <protection/>
    </xf>
    <xf numFmtId="3" fontId="8" fillId="6" borderId="9" xfId="27" applyNumberFormat="1" applyFont="1" applyFill="1" applyBorder="1" applyAlignment="1" applyProtection="1">
      <alignment horizontal="center" vertical="center"/>
      <protection/>
    </xf>
    <xf numFmtId="3" fontId="6" fillId="0" borderId="7" xfId="27" applyNumberFormat="1" applyFont="1" applyFill="1" applyBorder="1" applyAlignment="1" applyProtection="1">
      <alignment horizontal="center" vertical="center"/>
      <protection/>
    </xf>
    <xf numFmtId="0" fontId="6" fillId="8" borderId="7" xfId="21" applyFont="1" applyFill="1" applyBorder="1" applyAlignment="1">
      <alignment horizontal="center" vertical="center"/>
      <protection/>
    </xf>
    <xf numFmtId="1" fontId="6" fillId="8" borderId="0" xfId="26" applyNumberFormat="1" applyFont="1" applyFill="1" applyBorder="1" applyAlignment="1">
      <alignment horizontal="center" vertical="center"/>
      <protection/>
    </xf>
    <xf numFmtId="0" fontId="30" fillId="6" borderId="7" xfId="0" applyFont="1" applyFill="1" applyBorder="1" applyAlignment="1">
      <alignment horizontal="center"/>
    </xf>
    <xf numFmtId="0" fontId="15" fillId="2" borderId="7" xfId="21" applyFont="1" applyFill="1" applyBorder="1" applyAlignment="1">
      <alignment horizontal="center" vertical="center"/>
      <protection/>
    </xf>
    <xf numFmtId="0" fontId="15" fillId="2" borderId="6" xfId="21" applyFont="1" applyFill="1" applyBorder="1" applyAlignment="1">
      <alignment horizontal="center" vertical="center"/>
      <protection/>
    </xf>
    <xf numFmtId="3" fontId="6" fillId="8" borderId="9" xfId="26" applyNumberFormat="1" applyFont="1" applyFill="1" applyBorder="1" applyAlignment="1">
      <alignment horizontal="center" vertical="center"/>
      <protection/>
    </xf>
    <xf numFmtId="3" fontId="8" fillId="8" borderId="7" xfId="26" applyNumberFormat="1" applyFont="1" applyFill="1" applyBorder="1" applyAlignment="1">
      <alignment horizontal="center" vertical="center"/>
      <protection/>
    </xf>
    <xf numFmtId="4" fontId="6" fillId="8" borderId="7" xfId="26" applyNumberFormat="1" applyFont="1" applyFill="1" applyBorder="1" applyAlignment="1">
      <alignment horizontal="center" vertical="center"/>
      <protection/>
    </xf>
    <xf numFmtId="0" fontId="13" fillId="8" borderId="6" xfId="25" applyFont="1" applyFill="1" applyBorder="1" applyAlignment="1">
      <alignment horizontal="center" vertical="center" wrapText="1"/>
      <protection/>
    </xf>
    <xf numFmtId="0" fontId="33" fillId="0" borderId="9" xfId="0" applyFont="1" applyBorder="1" applyAlignment="1">
      <alignment horizontal="center"/>
    </xf>
    <xf numFmtId="2" fontId="6" fillId="8" borderId="9" xfId="28" applyNumberFormat="1" applyFont="1" applyFill="1" applyBorder="1" applyAlignment="1">
      <alignment horizontal="center" vertical="center"/>
      <protection/>
    </xf>
    <xf numFmtId="2" fontId="6" fillId="8" borderId="7" xfId="28" applyNumberFormat="1" applyFont="1" applyFill="1" applyBorder="1" applyAlignment="1">
      <alignment horizontal="center" vertical="center"/>
      <protection/>
    </xf>
    <xf numFmtId="2" fontId="6" fillId="8" borderId="6" xfId="28" applyNumberFormat="1" applyFont="1" applyFill="1" applyBorder="1" applyAlignment="1">
      <alignment horizontal="center" vertical="center"/>
      <protection/>
    </xf>
    <xf numFmtId="0" fontId="13" fillId="8" borderId="9" xfId="25" applyFont="1" applyFill="1" applyBorder="1" applyAlignment="1">
      <alignment horizontal="center" vertical="center" wrapText="1"/>
      <protection/>
    </xf>
    <xf numFmtId="0" fontId="20" fillId="0" borderId="1" xfId="0" applyFont="1" applyBorder="1" applyAlignment="1">
      <alignment horizontal="justify" vertical="center"/>
    </xf>
    <xf numFmtId="0" fontId="2" fillId="6" borderId="7" xfId="0" applyFont="1" applyFill="1" applyBorder="1"/>
    <xf numFmtId="0" fontId="20" fillId="0" borderId="8" xfId="0" applyFont="1" applyBorder="1" applyAlignment="1">
      <alignment horizontal="justify" vertical="center"/>
    </xf>
    <xf numFmtId="0" fontId="36" fillId="0" borderId="1" xfId="36" applyFont="1" applyBorder="1" applyAlignment="1">
      <alignment horizontal="center"/>
      <protection/>
    </xf>
    <xf numFmtId="0" fontId="36" fillId="0" borderId="7" xfId="36" applyFont="1" applyBorder="1" applyAlignment="1">
      <alignment horizontal="center"/>
      <protection/>
    </xf>
    <xf numFmtId="0" fontId="8" fillId="2" borderId="3" xfId="21" applyFont="1" applyFill="1" applyBorder="1" applyAlignment="1">
      <alignment vertical="center" wrapText="1"/>
      <protection/>
    </xf>
    <xf numFmtId="0" fontId="8" fillId="2" borderId="12" xfId="21" applyFont="1" applyFill="1" applyBorder="1" applyAlignment="1">
      <alignment vertical="center" wrapText="1"/>
      <protection/>
    </xf>
    <xf numFmtId="0" fontId="27" fillId="0" borderId="12" xfId="21" applyFont="1" applyBorder="1" applyAlignment="1">
      <alignment horizontal="right" vertical="center"/>
      <protection/>
    </xf>
    <xf numFmtId="0" fontId="12" fillId="2" borderId="10" xfId="23" applyFont="1" applyFill="1" applyBorder="1" applyAlignment="1" applyProtection="1">
      <alignment/>
      <protection/>
    </xf>
    <xf numFmtId="0" fontId="33" fillId="0" borderId="5" xfId="0" applyFont="1" applyBorder="1"/>
    <xf numFmtId="0" fontId="5" fillId="2" borderId="8" xfId="23" applyFill="1" applyBorder="1" applyAlignment="1" applyProtection="1">
      <alignment horizontal="left" vertical="center" wrapText="1"/>
      <protection/>
    </xf>
    <xf numFmtId="0" fontId="5" fillId="2" borderId="4" xfId="23" applyFill="1" applyBorder="1" applyAlignment="1" applyProtection="1">
      <alignment horizontal="left" vertical="center" wrapText="1"/>
      <protection/>
    </xf>
    <xf numFmtId="0" fontId="5" fillId="2" borderId="4" xfId="23" applyFill="1" applyBorder="1" applyAlignment="1" applyProtection="1">
      <alignment horizontal="left" vertical="center"/>
      <protection/>
    </xf>
    <xf numFmtId="0" fontId="4" fillId="8" borderId="11" xfId="21" applyFont="1" applyFill="1" applyBorder="1" applyAlignment="1">
      <alignment horizontal="center" vertical="center"/>
      <protection/>
    </xf>
    <xf numFmtId="0" fontId="4" fillId="8" borderId="14" xfId="21" applyFont="1" applyFill="1" applyBorder="1" applyAlignment="1">
      <alignment horizontal="center" vertical="center"/>
      <protection/>
    </xf>
    <xf numFmtId="0" fontId="15" fillId="2" borderId="2" xfId="25" applyFont="1" applyBorder="1" applyAlignment="1">
      <alignment horizontal="center" vertical="center" wrapText="1"/>
      <protection/>
    </xf>
    <xf numFmtId="0" fontId="15" fillId="2" borderId="16" xfId="25" applyFont="1" applyBorder="1" applyAlignment="1">
      <alignment horizontal="center" vertical="center" wrapText="1"/>
      <protection/>
    </xf>
    <xf numFmtId="0" fontId="32" fillId="0" borderId="2" xfId="0" applyFont="1" applyBorder="1"/>
    <xf numFmtId="0" fontId="27" fillId="2" borderId="12" xfId="21" applyFont="1" applyFill="1" applyBorder="1" applyAlignment="1">
      <alignment horizontal="right" vertical="center"/>
      <protection/>
    </xf>
    <xf numFmtId="3" fontId="15" fillId="8" borderId="5" xfId="24" applyFont="1" applyFill="1" applyBorder="1" applyAlignment="1">
      <alignment horizontal="right" vertical="center"/>
      <protection/>
    </xf>
    <xf numFmtId="0" fontId="8" fillId="8" borderId="1" xfId="21" applyFont="1" applyFill="1" applyBorder="1" applyAlignment="1">
      <alignment horizontal="center" vertical="center" wrapText="1"/>
      <protection/>
    </xf>
    <xf numFmtId="0" fontId="5" fillId="2" borderId="2" xfId="23" applyFill="1" applyBorder="1" applyAlignment="1" applyProtection="1">
      <alignment horizontal="left" vertical="center"/>
      <protection/>
    </xf>
    <xf numFmtId="0" fontId="8" fillId="0" borderId="3" xfId="21" applyFont="1" applyBorder="1" applyAlignment="1">
      <alignment vertical="center" wrapText="1"/>
      <protection/>
    </xf>
    <xf numFmtId="0" fontId="5" fillId="2" borderId="1" xfId="23" applyFill="1" applyBorder="1" applyAlignment="1" applyProtection="1">
      <alignment horizontal="left" vertical="center"/>
      <protection/>
    </xf>
    <xf numFmtId="0" fontId="5" fillId="2" borderId="0" xfId="23" applyFill="1" applyBorder="1" applyAlignment="1" applyProtection="1">
      <alignment horizontal="left" vertical="center"/>
      <protection/>
    </xf>
    <xf numFmtId="0" fontId="15" fillId="2" borderId="12" xfId="25" applyFont="1" applyBorder="1" applyAlignment="1">
      <alignment horizontal="center" vertical="center" wrapText="1"/>
      <protection/>
    </xf>
    <xf numFmtId="0" fontId="6" fillId="2" borderId="3" xfId="21" applyFont="1" applyFill="1" applyBorder="1" applyAlignment="1">
      <alignment horizontal="left" vertical="center" wrapText="1"/>
      <protection/>
    </xf>
    <xf numFmtId="0" fontId="4" fillId="8" borderId="13" xfId="21" applyFont="1" applyFill="1" applyBorder="1" applyAlignment="1">
      <alignment horizontal="center" vertical="center"/>
      <protection/>
    </xf>
    <xf numFmtId="0" fontId="13" fillId="8" borderId="5" xfId="21" applyFont="1" applyFill="1" applyBorder="1" applyAlignment="1">
      <alignment vertical="center"/>
      <protection/>
    </xf>
    <xf numFmtId="0" fontId="27" fillId="0" borderId="4" xfId="21" applyFont="1" applyBorder="1" applyAlignment="1">
      <alignment horizontal="left" vertical="center" wrapText="1"/>
      <protection/>
    </xf>
    <xf numFmtId="0" fontId="27" fillId="0" borderId="12" xfId="21" applyFont="1" applyBorder="1" applyAlignment="1">
      <alignment horizontal="center" vertical="center"/>
      <protection/>
    </xf>
    <xf numFmtId="0" fontId="27" fillId="0" borderId="16" xfId="21" applyFont="1" applyBorder="1" applyAlignment="1">
      <alignment horizontal="center" vertical="center"/>
      <protection/>
    </xf>
    <xf numFmtId="38" fontId="4" fillId="7" borderId="11" xfId="27" applyNumberFormat="1" applyFill="1" applyBorder="1" applyAlignment="1" applyProtection="1">
      <alignment horizontal="center" vertical="center"/>
      <protection locked="0"/>
    </xf>
    <xf numFmtId="3" fontId="6" fillId="6" borderId="11" xfId="27" applyNumberFormat="1" applyFont="1" applyFill="1" applyBorder="1" applyAlignment="1" applyProtection="1">
      <alignment horizontal="center" vertical="center"/>
      <protection/>
    </xf>
    <xf numFmtId="3" fontId="8" fillId="6" borderId="11" xfId="27" applyNumberFormat="1" applyFont="1" applyFill="1" applyBorder="1" applyAlignment="1" applyProtection="1">
      <alignment horizontal="center" vertical="center"/>
      <protection/>
    </xf>
    <xf numFmtId="3" fontId="8" fillId="0" borderId="11" xfId="27" applyNumberFormat="1" applyFont="1" applyFill="1" applyBorder="1" applyAlignment="1" applyProtection="1">
      <alignment horizontal="center" vertical="center"/>
      <protection/>
    </xf>
    <xf numFmtId="0" fontId="15" fillId="0" borderId="2" xfId="26" applyNumberFormat="1" applyFont="1" applyFill="1" applyBorder="1" applyAlignment="1">
      <alignment horizontal="center" vertical="center"/>
      <protection/>
    </xf>
    <xf numFmtId="3" fontId="15" fillId="0" borderId="2" xfId="26" applyNumberFormat="1" applyFont="1" applyFill="1" applyBorder="1" applyAlignment="1">
      <alignment horizontal="center" vertical="center"/>
      <protection/>
    </xf>
    <xf numFmtId="3" fontId="6" fillId="0" borderId="11" xfId="27" applyNumberFormat="1" applyFont="1" applyFill="1" applyBorder="1" applyAlignment="1" applyProtection="1">
      <alignment horizontal="center" vertical="center"/>
      <protection/>
    </xf>
    <xf numFmtId="3" fontId="4" fillId="6" borderId="11" xfId="27" applyNumberFormat="1" applyFill="1" applyBorder="1" applyAlignment="1" applyProtection="1">
      <alignment horizontal="center" vertical="center"/>
      <protection/>
    </xf>
    <xf numFmtId="169" fontId="4" fillId="7" borderId="11" xfId="27" applyNumberFormat="1" applyFill="1" applyBorder="1" applyAlignment="1" applyProtection="1">
      <alignment horizontal="center" vertical="center"/>
      <protection locked="0"/>
    </xf>
    <xf numFmtId="3" fontId="7" fillId="6" borderId="11" xfId="27" applyNumberFormat="1" applyFont="1" applyFill="1" applyBorder="1" applyAlignment="1" applyProtection="1">
      <alignment horizontal="center" vertical="center"/>
      <protection/>
    </xf>
    <xf numFmtId="0" fontId="6" fillId="7" borderId="11" xfId="21" applyFont="1" applyFill="1" applyBorder="1" applyAlignment="1" applyProtection="1">
      <alignment horizontal="center" vertical="center"/>
      <protection locked="0"/>
    </xf>
    <xf numFmtId="0" fontId="6" fillId="7" borderId="2" xfId="21" applyFont="1" applyFill="1" applyBorder="1" applyAlignment="1" applyProtection="1">
      <alignment horizontal="center" vertical="center"/>
      <protection locked="0"/>
    </xf>
    <xf numFmtId="0" fontId="8" fillId="0" borderId="11" xfId="21" applyFont="1" applyBorder="1" applyAlignment="1">
      <alignment horizontal="center" vertical="center"/>
      <protection/>
    </xf>
    <xf numFmtId="0" fontId="8" fillId="0" borderId="2" xfId="21" applyFont="1" applyBorder="1" applyAlignment="1">
      <alignment horizontal="center" vertical="center"/>
      <protection/>
    </xf>
    <xf numFmtId="0" fontId="4" fillId="0" borderId="2" xfId="21" applyFont="1" applyBorder="1" applyAlignment="1">
      <alignment horizontal="center" vertical="center"/>
      <protection/>
    </xf>
    <xf numFmtId="0" fontId="8" fillId="0" borderId="2" xfId="21" applyFont="1" applyBorder="1" applyAlignment="1">
      <alignment horizontal="left" vertical="center"/>
      <protection/>
    </xf>
    <xf numFmtId="0" fontId="4" fillId="0" borderId="13" xfId="25" applyFont="1" applyFill="1" applyBorder="1" applyAlignment="1" quotePrefix="1">
      <alignment horizontal="center" vertical="center" wrapText="1"/>
      <protection/>
    </xf>
    <xf numFmtId="0" fontId="4" fillId="0" borderId="11" xfId="25" applyFont="1" applyFill="1" applyBorder="1" applyAlignment="1" quotePrefix="1">
      <alignment horizontal="center" vertical="center" wrapText="1"/>
      <protection/>
    </xf>
    <xf numFmtId="0" fontId="4" fillId="0" borderId="7" xfId="25" applyFont="1" applyFill="1" applyBorder="1" applyAlignment="1" quotePrefix="1">
      <alignment horizontal="center" vertical="center" wrapText="1"/>
      <protection/>
    </xf>
    <xf numFmtId="0" fontId="27" fillId="0" borderId="13" xfId="21" applyFont="1" applyBorder="1" applyAlignment="1">
      <alignment horizontal="right" vertical="center"/>
      <protection/>
    </xf>
    <xf numFmtId="0" fontId="6" fillId="0" borderId="2" xfId="21" applyFont="1" applyBorder="1" applyAlignment="1">
      <alignment horizontal="left" vertical="center"/>
      <protection/>
    </xf>
    <xf numFmtId="0" fontId="27" fillId="0" borderId="14" xfId="21" applyFont="1" applyBorder="1" applyAlignment="1">
      <alignment horizontal="right" vertical="center"/>
      <protection/>
    </xf>
    <xf numFmtId="0" fontId="4" fillId="8" borderId="9" xfId="26" applyFont="1" applyFill="1" applyBorder="1" applyAlignment="1">
      <alignment horizontal="center" vertical="center"/>
      <protection/>
    </xf>
    <xf numFmtId="0" fontId="6" fillId="0" borderId="12" xfId="21" applyFont="1" applyBorder="1" applyAlignment="1">
      <alignment horizontal="left" vertical="center"/>
      <protection/>
    </xf>
    <xf numFmtId="0" fontId="6" fillId="0" borderId="12" xfId="21" applyFont="1" applyBorder="1" applyAlignment="1">
      <alignment horizontal="left" vertical="center" wrapText="1"/>
      <protection/>
    </xf>
    <xf numFmtId="3" fontId="7" fillId="12" borderId="11" xfId="27" applyNumberFormat="1" applyFont="1" applyFill="1" applyBorder="1" applyAlignment="1" applyProtection="1">
      <alignment horizontal="center" vertical="center"/>
      <protection/>
    </xf>
    <xf numFmtId="10" fontId="8" fillId="12" borderId="2" xfId="37" applyNumberFormat="1" applyFont="1" applyFill="1" applyBorder="1" applyAlignment="1" applyProtection="1">
      <alignment horizontal="center" vertical="center"/>
      <protection/>
    </xf>
    <xf numFmtId="0" fontId="1" fillId="0" borderId="2" xfId="0" applyFont="1" applyBorder="1"/>
    <xf numFmtId="0" fontId="5" fillId="2" borderId="0" xfId="23" applyFill="1" applyBorder="1" applyAlignment="1" applyProtection="1">
      <alignment horizontal="center" vertical="center"/>
      <protection/>
    </xf>
    <xf numFmtId="0" fontId="15" fillId="8" borderId="8" xfId="26" applyFont="1" applyFill="1" applyBorder="1" applyAlignment="1">
      <alignment horizontal="center" vertical="center"/>
      <protection/>
    </xf>
    <xf numFmtId="0" fontId="5" fillId="2" borderId="2" xfId="23" applyFill="1" applyBorder="1" applyAlignment="1" applyProtection="1">
      <alignment horizontal="center" vertical="center"/>
      <protection/>
    </xf>
    <xf numFmtId="0" fontId="6" fillId="3" borderId="1" xfId="26" applyFont="1" applyBorder="1" applyAlignment="1">
      <alignment horizontal="center" vertical="center"/>
      <protection/>
    </xf>
    <xf numFmtId="0" fontId="8" fillId="2" borderId="12" xfId="21" applyFont="1" applyFill="1" applyBorder="1" applyAlignment="1">
      <alignment horizontal="center" vertical="center" wrapText="1"/>
      <protection/>
    </xf>
    <xf numFmtId="0" fontId="6" fillId="3" borderId="3" xfId="26" applyFont="1" applyBorder="1" applyAlignment="1">
      <alignment horizontal="center" vertical="center"/>
      <protection/>
    </xf>
    <xf numFmtId="0" fontId="5" fillId="2" borderId="6" xfId="23" applyFill="1" applyBorder="1" applyAlignment="1" applyProtection="1">
      <alignment horizontal="center" vertical="center" wrapText="1"/>
      <protection/>
    </xf>
    <xf numFmtId="0" fontId="5" fillId="2" borderId="4" xfId="23" applyFill="1" applyBorder="1" applyAlignment="1" applyProtection="1">
      <alignment horizontal="center" vertical="center"/>
      <protection/>
    </xf>
    <xf numFmtId="0" fontId="27" fillId="0" borderId="6" xfId="21" applyFont="1" applyBorder="1" applyAlignment="1">
      <alignment horizontal="center" vertical="center" wrapText="1"/>
      <protection/>
    </xf>
    <xf numFmtId="0" fontId="32" fillId="0" borderId="14" xfId="0" applyFont="1" applyBorder="1" applyAlignment="1">
      <alignment horizontal="center"/>
    </xf>
    <xf numFmtId="0" fontId="13" fillId="2" borderId="0" xfId="23" applyFont="1" applyFill="1" applyBorder="1" applyAlignment="1" applyProtection="1">
      <alignment horizontal="center"/>
      <protection/>
    </xf>
    <xf numFmtId="0" fontId="5" fillId="2" borderId="4" xfId="23" applyFill="1" applyBorder="1" applyAlignment="1" applyProtection="1">
      <alignment horizontal="center" vertical="center" wrapText="1"/>
      <protection/>
    </xf>
    <xf numFmtId="0" fontId="6" fillId="0" borderId="12" xfId="21" applyFont="1" applyBorder="1" applyAlignment="1">
      <alignment horizontal="center" vertical="center" wrapText="1"/>
      <protection/>
    </xf>
    <xf numFmtId="0" fontId="5" fillId="2" borderId="5" xfId="23" applyFill="1" applyBorder="1" applyAlignment="1" applyProtection="1">
      <alignment horizontal="center" vertical="center"/>
      <protection/>
    </xf>
    <xf numFmtId="0" fontId="6" fillId="0" borderId="3" xfId="21" applyFont="1" applyBorder="1" applyAlignment="1">
      <alignment horizontal="center" vertical="center"/>
      <protection/>
    </xf>
    <xf numFmtId="0" fontId="6" fillId="0" borderId="10" xfId="21" applyFont="1" applyBorder="1" applyAlignment="1">
      <alignment horizontal="center" vertical="center"/>
      <protection/>
    </xf>
    <xf numFmtId="0" fontId="8" fillId="0" borderId="3" xfId="21" applyFont="1" applyBorder="1" applyAlignment="1">
      <alignment horizontal="center" vertical="center"/>
      <protection/>
    </xf>
    <xf numFmtId="0" fontId="2" fillId="6" borderId="0" xfId="0" applyFont="1" applyFill="1"/>
    <xf numFmtId="0" fontId="20" fillId="0" borderId="0" xfId="0" applyFont="1" applyAlignment="1">
      <alignment horizontal="justify" vertical="center"/>
    </xf>
    <xf numFmtId="0" fontId="2" fillId="6" borderId="0" xfId="0" applyFont="1" applyFill="1" applyAlignment="1">
      <alignment horizontal="left" vertical="center"/>
    </xf>
    <xf numFmtId="0" fontId="2" fillId="0" borderId="0" xfId="0" applyFont="1"/>
    <xf numFmtId="0" fontId="2" fillId="13" borderId="0" xfId="0" applyFont="1" applyFill="1"/>
    <xf numFmtId="0" fontId="30" fillId="0" borderId="0" xfId="36" applyFont="1">
      <alignment/>
      <protection/>
    </xf>
    <xf numFmtId="0" fontId="36" fillId="0" borderId="0" xfId="36" applyFont="1" applyAlignment="1">
      <alignment horizontal="center"/>
      <protection/>
    </xf>
    <xf numFmtId="0" fontId="38" fillId="0" borderId="0" xfId="36" applyFont="1">
      <alignment/>
      <protection/>
    </xf>
    <xf numFmtId="0" fontId="1" fillId="0" borderId="0" xfId="0" applyFont="1" applyAlignment="1">
      <alignment horizontal="center" vertical="center"/>
    </xf>
    <xf numFmtId="0" fontId="30" fillId="6" borderId="0" xfId="0" applyFont="1" applyFill="1"/>
    <xf numFmtId="0" fontId="11" fillId="9" borderId="0" xfId="32" applyFill="1" applyAlignment="1">
      <alignment horizontal="center" vertical="center"/>
      <protection/>
    </xf>
    <xf numFmtId="38" fontId="4" fillId="7" borderId="2" xfId="27" applyNumberFormat="1" applyFill="1" applyAlignment="1" applyProtection="1">
      <alignment horizontal="center" vertical="center"/>
      <protection locked="0"/>
    </xf>
    <xf numFmtId="2" fontId="6" fillId="0" borderId="2" xfId="28" applyNumberFormat="1" applyFont="1" applyFill="1" applyAlignment="1">
      <alignment horizontal="center" vertical="center"/>
      <protection/>
    </xf>
    <xf numFmtId="3" fontId="6" fillId="6" borderId="2" xfId="27" applyNumberFormat="1" applyFont="1" applyFill="1" applyAlignment="1" applyProtection="1">
      <alignment horizontal="center" vertical="center"/>
      <protection/>
    </xf>
    <xf numFmtId="0" fontId="1" fillId="6" borderId="0" xfId="0" applyFont="1" applyFill="1"/>
    <xf numFmtId="0" fontId="8" fillId="8" borderId="0" xfId="21" applyFont="1" applyFill="1" applyAlignment="1">
      <alignment vertical="center" wrapText="1"/>
      <protection/>
    </xf>
    <xf numFmtId="0" fontId="8" fillId="8" borderId="0" xfId="21" applyFont="1" applyFill="1" applyAlignment="1">
      <alignment horizontal="center" vertical="center" wrapText="1"/>
      <protection/>
    </xf>
    <xf numFmtId="0" fontId="4" fillId="6" borderId="0" xfId="21" applyFont="1" applyFill="1" applyAlignment="1">
      <alignment horizontal="center" vertical="center"/>
      <protection/>
    </xf>
    <xf numFmtId="3" fontId="8" fillId="6" borderId="2" xfId="27" applyNumberFormat="1" applyFont="1" applyFill="1" applyAlignment="1" applyProtection="1">
      <alignment horizontal="center" vertical="center"/>
      <protection/>
    </xf>
    <xf numFmtId="3" fontId="8" fillId="0" borderId="2" xfId="27" applyNumberFormat="1" applyFont="1" applyFill="1" applyAlignment="1" applyProtection="1">
      <alignment horizontal="center" vertical="center"/>
      <protection/>
    </xf>
    <xf numFmtId="0" fontId="13" fillId="8" borderId="0" xfId="21" applyFont="1" applyFill="1" applyAlignment="1">
      <alignment horizontal="center" vertical="center"/>
      <protection/>
    </xf>
    <xf numFmtId="0" fontId="13" fillId="8" borderId="0" xfId="21" applyFont="1" applyFill="1" applyAlignment="1">
      <alignment vertical="center"/>
      <protection/>
    </xf>
    <xf numFmtId="0" fontId="4" fillId="2" borderId="0" xfId="21" applyFont="1" applyFill="1" applyAlignment="1">
      <alignment vertical="center"/>
      <protection/>
    </xf>
    <xf numFmtId="0" fontId="4" fillId="2" borderId="0" xfId="21" applyFont="1" applyFill="1" applyAlignment="1">
      <alignment horizontal="center" vertical="center"/>
      <protection/>
    </xf>
    <xf numFmtId="0" fontId="4" fillId="0" borderId="0" xfId="21" applyFont="1" applyAlignment="1">
      <alignment horizontal="center" vertical="center"/>
      <protection/>
    </xf>
    <xf numFmtId="0" fontId="11" fillId="0" borderId="0" xfId="0" applyFont="1" applyAlignment="1">
      <alignment horizontal="center" vertical="center"/>
    </xf>
    <xf numFmtId="0" fontId="11" fillId="6" borderId="0" xfId="0" applyFont="1" applyFill="1" applyAlignment="1">
      <alignment horizontal="center" vertical="center"/>
    </xf>
    <xf numFmtId="0" fontId="15" fillId="2" borderId="0" xfId="21" applyFont="1" applyFill="1" applyAlignment="1">
      <alignment vertical="center"/>
      <protection/>
    </xf>
    <xf numFmtId="0" fontId="15" fillId="2" borderId="0" xfId="21" applyFont="1" applyFill="1" applyAlignment="1">
      <alignment horizontal="center" vertical="center"/>
      <protection/>
    </xf>
    <xf numFmtId="0" fontId="30" fillId="0" borderId="0" xfId="0" applyFont="1"/>
    <xf numFmtId="38" fontId="4" fillId="0" borderId="2" xfId="27" applyNumberFormat="1" applyFill="1" applyAlignment="1" applyProtection="1" quotePrefix="1">
      <alignment horizontal="center" vertical="center"/>
      <protection/>
    </xf>
    <xf numFmtId="40" fontId="4" fillId="0" borderId="2" xfId="27" applyNumberFormat="1" applyFill="1" applyAlignment="1" applyProtection="1">
      <alignment vertical="center"/>
      <protection/>
    </xf>
    <xf numFmtId="38" fontId="4" fillId="0" borderId="2" xfId="27" applyNumberFormat="1" applyFill="1" applyAlignment="1" applyProtection="1">
      <alignment horizontal="center" vertical="center"/>
      <protection/>
    </xf>
    <xf numFmtId="38" fontId="4" fillId="0" borderId="2" xfId="27" applyNumberFormat="1" applyFill="1" applyAlignment="1" applyProtection="1">
      <alignment vertical="center"/>
      <protection/>
    </xf>
    <xf numFmtId="0" fontId="1" fillId="0" borderId="0" xfId="0" applyFont="1"/>
    <xf numFmtId="0" fontId="29" fillId="6" borderId="0" xfId="0" applyFont="1" applyFill="1"/>
    <xf numFmtId="0" fontId="32" fillId="0" borderId="0" xfId="0" applyFont="1" applyAlignment="1">
      <alignment horizontal="center" vertical="center"/>
    </xf>
    <xf numFmtId="0" fontId="6" fillId="2" borderId="0" xfId="21" applyFont="1" applyFill="1" applyAlignment="1">
      <alignment horizontal="left" vertical="center" wrapText="1" indent="2"/>
      <protection/>
    </xf>
    <xf numFmtId="0" fontId="8" fillId="8" borderId="0" xfId="21" applyFont="1" applyFill="1" applyAlignment="1">
      <alignment horizontal="left" vertical="center" wrapText="1"/>
      <protection/>
    </xf>
    <xf numFmtId="0" fontId="7" fillId="8" borderId="0" xfId="21" applyFont="1" applyFill="1" applyAlignment="1">
      <alignment vertical="center" wrapText="1"/>
      <protection/>
    </xf>
    <xf numFmtId="0" fontId="8" fillId="8" borderId="0" xfId="21" applyFont="1" applyFill="1" applyAlignment="1">
      <alignment horizontal="left" vertical="center"/>
      <protection/>
    </xf>
    <xf numFmtId="0" fontId="4" fillId="8" borderId="0" xfId="21" applyFont="1" applyFill="1" applyAlignment="1">
      <alignment vertical="center"/>
      <protection/>
    </xf>
    <xf numFmtId="0" fontId="4" fillId="8" borderId="0" xfId="21" applyFont="1" applyFill="1" applyAlignment="1">
      <alignment horizontal="center" vertical="center"/>
      <protection/>
    </xf>
    <xf numFmtId="0" fontId="8" fillId="8" borderId="0" xfId="21" applyFont="1" applyFill="1" applyAlignment="1">
      <alignment horizontal="center" vertical="center"/>
      <protection/>
    </xf>
    <xf numFmtId="0" fontId="6" fillId="8" borderId="0" xfId="21" applyFont="1" applyFill="1" applyAlignment="1">
      <alignment horizontal="center" vertical="center"/>
      <protection/>
    </xf>
    <xf numFmtId="0" fontId="6" fillId="8" borderId="0" xfId="21" applyFont="1" applyFill="1" applyAlignment="1">
      <alignment horizontal="left" vertical="center"/>
      <protection/>
    </xf>
    <xf numFmtId="0" fontId="16" fillId="8" borderId="0" xfId="21" applyFont="1" applyFill="1" applyAlignment="1">
      <alignment vertical="center"/>
      <protection/>
    </xf>
    <xf numFmtId="0" fontId="16" fillId="2" borderId="0" xfId="21" applyFont="1" applyFill="1" applyAlignment="1">
      <alignment horizontal="left"/>
      <protection/>
    </xf>
    <xf numFmtId="0" fontId="16" fillId="2" borderId="0" xfId="21" applyFont="1" applyFill="1" applyAlignment="1">
      <alignment horizontal="center" vertical="center" wrapText="1"/>
      <protection/>
    </xf>
    <xf numFmtId="0" fontId="16" fillId="2" borderId="0" xfId="21" applyFont="1" applyFill="1" applyAlignment="1">
      <alignment horizontal="center" wrapText="1"/>
      <protection/>
    </xf>
    <xf numFmtId="0" fontId="16" fillId="2" borderId="0" xfId="21" applyFont="1" applyFill="1" applyAlignment="1">
      <alignment horizontal="left" wrapText="1" indent="1"/>
      <protection/>
    </xf>
    <xf numFmtId="3" fontId="6" fillId="2" borderId="0" xfId="21" applyNumberFormat="1" applyFont="1" applyFill="1" applyAlignment="1">
      <alignment vertical="center"/>
      <protection/>
    </xf>
    <xf numFmtId="3" fontId="16" fillId="2" borderId="0" xfId="21" applyNumberFormat="1" applyFont="1" applyFill="1" applyAlignment="1">
      <alignment horizontal="center" vertical="center"/>
      <protection/>
    </xf>
    <xf numFmtId="3" fontId="16" fillId="8" borderId="0" xfId="21" applyNumberFormat="1" applyFont="1" applyFill="1">
      <alignment/>
      <protection/>
    </xf>
    <xf numFmtId="3" fontId="16" fillId="8" borderId="0" xfId="21" applyNumberFormat="1" applyFont="1" applyFill="1" applyAlignment="1">
      <alignment horizontal="center"/>
      <protection/>
    </xf>
    <xf numFmtId="3" fontId="16" fillId="8" borderId="0" xfId="21" applyNumberFormat="1" applyFont="1" applyFill="1" applyAlignment="1">
      <alignment horizontal="right"/>
      <protection/>
    </xf>
    <xf numFmtId="3" fontId="6" fillId="0" borderId="2" xfId="27" applyNumberFormat="1" applyFont="1" applyFill="1" applyAlignment="1" applyProtection="1">
      <alignment horizontal="center" vertical="center"/>
      <protection/>
    </xf>
    <xf numFmtId="0" fontId="13" fillId="2" borderId="0" xfId="21" applyFont="1" applyFill="1" applyAlignment="1">
      <alignment horizontal="center" vertical="center"/>
      <protection/>
    </xf>
    <xf numFmtId="0" fontId="13" fillId="2" borderId="0" xfId="21" applyFont="1" applyFill="1" applyAlignment="1">
      <alignment vertical="center"/>
      <protection/>
    </xf>
    <xf numFmtId="0" fontId="29" fillId="6" borderId="0" xfId="0" applyFont="1" applyFill="1" applyAlignment="1">
      <alignment vertical="center"/>
    </xf>
    <xf numFmtId="0" fontId="29" fillId="6" borderId="0" xfId="0" applyFont="1" applyFill="1" applyAlignment="1">
      <alignment horizontal="center" vertical="center"/>
    </xf>
    <xf numFmtId="0" fontId="30" fillId="6" borderId="0" xfId="0" applyFont="1" applyFill="1" applyAlignment="1">
      <alignment horizontal="center"/>
    </xf>
    <xf numFmtId="38" fontId="7" fillId="7" borderId="2" xfId="27" applyNumberFormat="1" applyFont="1" applyFill="1" applyAlignment="1" applyProtection="1">
      <alignment horizontal="center" vertical="center"/>
      <protection locked="0"/>
    </xf>
    <xf numFmtId="0" fontId="17" fillId="6" borderId="2" xfId="27" applyNumberFormat="1" applyFont="1" applyFill="1" applyAlignment="1" applyProtection="1">
      <alignment horizontal="center" vertical="center"/>
      <protection/>
    </xf>
    <xf numFmtId="0" fontId="1" fillId="6" borderId="0" xfId="0" applyFont="1" applyFill="1" applyAlignment="1">
      <alignment horizontal="right"/>
    </xf>
    <xf numFmtId="3" fontId="7" fillId="9" borderId="2" xfId="27" applyNumberFormat="1" applyFont="1" applyFill="1" applyAlignment="1" applyProtection="1">
      <alignment horizontal="center" vertical="center"/>
      <protection/>
    </xf>
    <xf numFmtId="0" fontId="17" fillId="2" borderId="0" xfId="21" applyFont="1" applyFill="1" applyAlignment="1">
      <alignment horizontal="center" vertical="center" wrapText="1"/>
      <protection/>
    </xf>
    <xf numFmtId="0" fontId="16" fillId="2" borderId="0" xfId="21" applyFont="1" applyFill="1" applyAlignment="1">
      <alignment vertical="center"/>
      <protection/>
    </xf>
    <xf numFmtId="0" fontId="6" fillId="2" borderId="0" xfId="21" applyFont="1" applyFill="1" applyAlignment="1">
      <alignment vertical="center"/>
      <protection/>
    </xf>
    <xf numFmtId="0" fontId="16" fillId="2" borderId="0" xfId="21" applyFont="1" applyFill="1" applyAlignment="1">
      <alignment horizontal="center" vertical="center"/>
      <protection/>
    </xf>
    <xf numFmtId="0" fontId="15" fillId="8" borderId="0" xfId="21" applyFont="1" applyFill="1" applyAlignment="1">
      <alignment vertical="center"/>
      <protection/>
    </xf>
    <xf numFmtId="169" fontId="4" fillId="7" borderId="2" xfId="27" applyNumberFormat="1" applyFill="1" applyAlignment="1" applyProtection="1">
      <alignment horizontal="center" vertical="center"/>
      <protection locked="0"/>
    </xf>
    <xf numFmtId="4" fontId="4" fillId="0" borderId="2" xfId="27" applyNumberFormat="1" applyFill="1" applyAlignment="1" applyProtection="1">
      <alignment horizontal="center" vertical="center"/>
      <protection/>
    </xf>
    <xf numFmtId="3" fontId="7" fillId="6" borderId="2" xfId="27" applyNumberFormat="1" applyFont="1" applyFill="1" applyAlignment="1" applyProtection="1">
      <alignment horizontal="center" vertical="center"/>
      <protection/>
    </xf>
    <xf numFmtId="4" fontId="6" fillId="0" borderId="2" xfId="28" applyNumberFormat="1" applyFont="1" applyFill="1" applyAlignment="1">
      <alignment horizontal="center" vertical="center"/>
      <protection/>
    </xf>
    <xf numFmtId="0" fontId="15" fillId="6" borderId="0" xfId="21" applyFont="1" applyFill="1" applyAlignment="1">
      <alignment vertical="center"/>
      <protection/>
    </xf>
    <xf numFmtId="0" fontId="15" fillId="6" borderId="0" xfId="21" applyFont="1" applyFill="1" applyAlignment="1">
      <alignment horizontal="center" vertical="center"/>
      <protection/>
    </xf>
    <xf numFmtId="0" fontId="4" fillId="6" borderId="0" xfId="21" applyFont="1" applyFill="1" applyAlignment="1">
      <alignment vertical="center"/>
      <protection/>
    </xf>
    <xf numFmtId="0" fontId="9" fillId="6" borderId="0" xfId="0" applyFont="1" applyFill="1"/>
    <xf numFmtId="0" fontId="9" fillId="6" borderId="0" xfId="0" applyFont="1" applyFill="1" applyAlignment="1">
      <alignment horizontal="center" vertical="center" wrapText="1"/>
    </xf>
    <xf numFmtId="0" fontId="9" fillId="6" borderId="0" xfId="0" applyFont="1" applyFill="1" applyAlignment="1">
      <alignment vertical="top"/>
    </xf>
    <xf numFmtId="0" fontId="9" fillId="14" borderId="0" xfId="0" applyFont="1" applyFill="1" applyAlignment="1">
      <alignment vertical="top"/>
    </xf>
    <xf numFmtId="0" fontId="9" fillId="15" borderId="0" xfId="0" applyFont="1" applyFill="1" applyAlignment="1">
      <alignment vertical="top"/>
    </xf>
    <xf numFmtId="0" fontId="30" fillId="6" borderId="0" xfId="0" applyFont="1" applyFill="1" applyAlignment="1">
      <alignment horizontal="left" vertical="top"/>
    </xf>
    <xf numFmtId="0" fontId="30" fillId="6" borderId="0" xfId="0" applyFont="1" applyFill="1" applyAlignment="1">
      <alignment vertical="top" wrapText="1"/>
    </xf>
    <xf numFmtId="0" fontId="30" fillId="6" borderId="0" xfId="0" applyFont="1" applyFill="1" applyAlignment="1">
      <alignment horizontal="left"/>
    </xf>
    <xf numFmtId="0" fontId="30" fillId="6" borderId="0" xfId="0" applyFont="1" applyFill="1" applyAlignment="1">
      <alignment wrapText="1"/>
    </xf>
    <xf numFmtId="0" fontId="9" fillId="6" borderId="0" xfId="0" applyFont="1" applyFill="1" applyAlignment="1">
      <alignment horizontal="center" vertical="center"/>
    </xf>
    <xf numFmtId="0" fontId="9" fillId="6" borderId="0" xfId="0" applyFont="1" applyFill="1" applyAlignment="1">
      <alignment horizontal="left" wrapText="1"/>
    </xf>
    <xf numFmtId="0" fontId="9" fillId="6" borderId="0" xfId="0" applyFont="1" applyFill="1" applyAlignment="1">
      <alignment wrapText="1"/>
    </xf>
    <xf numFmtId="0" fontId="9" fillId="6" borderId="0" xfId="0" applyFont="1" applyFill="1" applyAlignment="1">
      <alignment vertical="top" wrapText="1"/>
    </xf>
    <xf numFmtId="0" fontId="14" fillId="6" borderId="0" xfId="0" applyFont="1" applyFill="1" applyAlignment="1">
      <alignment wrapText="1"/>
    </xf>
    <xf numFmtId="0" fontId="23" fillId="0" borderId="0" xfId="0" applyFont="1" applyAlignment="1">
      <alignment horizontal="left" vertical="top" wrapText="1"/>
    </xf>
    <xf numFmtId="0" fontId="35"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wrapText="1"/>
    </xf>
    <xf numFmtId="2" fontId="1" fillId="0" borderId="0" xfId="0" applyNumberFormat="1" applyFont="1" applyAlignment="1">
      <alignment horizontal="left" vertical="top" wrapText="1"/>
    </xf>
    <xf numFmtId="0" fontId="4" fillId="0" borderId="0" xfId="0" applyFont="1" applyAlignment="1">
      <alignment horizontal="left" vertical="top" wrapText="1"/>
    </xf>
    <xf numFmtId="38" fontId="1" fillId="0" borderId="0" xfId="0" applyNumberFormat="1" applyFont="1" applyAlignment="1">
      <alignment horizontal="left" vertical="top" wrapText="1"/>
    </xf>
    <xf numFmtId="3" fontId="1" fillId="0" borderId="0" xfId="0" applyNumberFormat="1" applyFont="1" applyAlignment="1">
      <alignment horizontal="left" vertical="top" wrapText="1"/>
    </xf>
    <xf numFmtId="0" fontId="6" fillId="0" borderId="0" xfId="21" applyFont="1" applyAlignment="1">
      <alignment horizontal="left" vertical="center"/>
      <protection/>
    </xf>
    <xf numFmtId="0" fontId="6" fillId="0" borderId="0" xfId="21" applyFont="1" applyAlignment="1">
      <alignment horizontal="left" vertical="center" wrapText="1"/>
      <protection/>
    </xf>
    <xf numFmtId="0" fontId="30" fillId="0" borderId="0" xfId="0" applyFont="1" applyAlignment="1">
      <alignment wrapText="1"/>
    </xf>
    <xf numFmtId="0" fontId="30" fillId="0" borderId="0" xfId="0" applyFont="1" applyAlignment="1">
      <alignment vertical="top" wrapText="1"/>
    </xf>
    <xf numFmtId="0" fontId="6" fillId="2" borderId="8" xfId="21" applyFont="1" applyFill="1" applyBorder="1" applyAlignment="1">
      <alignment vertical="center" wrapText="1"/>
      <protection/>
    </xf>
    <xf numFmtId="0" fontId="6" fillId="2" borderId="12" xfId="21" applyFont="1" applyFill="1" applyBorder="1" applyAlignment="1">
      <alignment horizontal="center" vertical="center" wrapText="1"/>
      <protection/>
    </xf>
    <xf numFmtId="38" fontId="4" fillId="7" borderId="14" xfId="27" applyNumberFormat="1" applyFill="1" applyBorder="1" applyAlignment="1" applyProtection="1">
      <alignment horizontal="center" vertical="center"/>
      <protection locked="0"/>
    </xf>
    <xf numFmtId="38" fontId="4" fillId="7" borderId="13" xfId="27" applyNumberFormat="1" applyFill="1" applyBorder="1" applyAlignment="1" applyProtection="1">
      <alignment horizontal="center" vertical="center"/>
      <protection locked="0"/>
    </xf>
    <xf numFmtId="3" fontId="6" fillId="6" borderId="13" xfId="27" applyNumberFormat="1" applyFont="1" applyFill="1" applyBorder="1" applyAlignment="1" applyProtection="1">
      <alignment horizontal="center" vertical="center"/>
      <protection/>
    </xf>
    <xf numFmtId="3" fontId="6" fillId="6" borderId="14" xfId="27" applyNumberFormat="1" applyFont="1" applyFill="1" applyBorder="1" applyAlignment="1" applyProtection="1">
      <alignment horizontal="center" vertical="center"/>
      <protection/>
    </xf>
    <xf numFmtId="0" fontId="7" fillId="6" borderId="5" xfId="21" applyFont="1" applyFill="1" applyBorder="1" applyAlignment="1">
      <alignment horizontal="center" vertical="center"/>
      <protection/>
    </xf>
    <xf numFmtId="0" fontId="7" fillId="6" borderId="12" xfId="21" applyFont="1" applyFill="1" applyBorder="1" applyAlignment="1">
      <alignment vertical="center"/>
      <protection/>
    </xf>
    <xf numFmtId="0" fontId="6" fillId="0" borderId="3" xfId="21" applyFont="1" applyBorder="1" applyAlignment="1">
      <alignment horizontal="right" vertical="center" wrapText="1"/>
      <protection/>
    </xf>
    <xf numFmtId="3" fontId="7" fillId="6" borderId="10" xfId="27" applyNumberFormat="1" applyFont="1" applyFill="1" applyBorder="1" applyAlignment="1" applyProtection="1">
      <alignment horizontal="center" vertical="center"/>
      <protection/>
    </xf>
    <xf numFmtId="3" fontId="7" fillId="6" borderId="3" xfId="27" applyNumberFormat="1" applyFont="1" applyFill="1" applyBorder="1" applyAlignment="1" applyProtection="1">
      <alignment horizontal="center" vertical="center"/>
      <protection/>
    </xf>
    <xf numFmtId="0" fontId="6" fillId="16" borderId="2" xfId="21" applyFont="1" applyFill="1" applyBorder="1" applyAlignment="1" applyProtection="1">
      <alignment horizontal="right" vertical="center"/>
      <protection locked="0"/>
    </xf>
    <xf numFmtId="38" fontId="7" fillId="12" borderId="2" xfId="27" applyNumberFormat="1" applyFont="1" applyFill="1" applyAlignment="1" applyProtection="1">
      <alignment horizontal="center" vertical="center"/>
      <protection/>
    </xf>
    <xf numFmtId="3" fontId="8" fillId="12" borderId="13" xfId="27" applyNumberFormat="1" applyFont="1" applyFill="1" applyBorder="1" applyAlignment="1" applyProtection="1">
      <alignment horizontal="center" vertical="center"/>
      <protection/>
    </xf>
    <xf numFmtId="0" fontId="6" fillId="16" borderId="11" xfId="21" applyFont="1" applyFill="1" applyBorder="1" applyAlignment="1" applyProtection="1">
      <alignment horizontal="right" vertical="center"/>
      <protection locked="0"/>
    </xf>
    <xf numFmtId="2" fontId="16" fillId="8" borderId="6" xfId="26" applyNumberFormat="1" applyFont="1" applyFill="1" applyBorder="1" applyAlignment="1">
      <alignment horizontal="center" vertical="center"/>
      <protection/>
    </xf>
    <xf numFmtId="49" fontId="0" fillId="0" borderId="0" xfId="0" applyNumberFormat="1" applyAlignment="1">
      <alignment horizontal="left"/>
    </xf>
    <xf numFmtId="0" fontId="0" fillId="0" borderId="0" xfId="0" applyAlignment="1">
      <alignment horizontal="left"/>
    </xf>
    <xf numFmtId="170" fontId="0" fillId="0" borderId="0" xfId="0" applyNumberFormat="1" applyAlignment="1">
      <alignment horizontal="left"/>
    </xf>
    <xf numFmtId="49" fontId="0" fillId="0" borderId="0" xfId="0" applyNumberFormat="1" applyAlignment="1" quotePrefix="1">
      <alignment horizontal="left"/>
    </xf>
    <xf numFmtId="0" fontId="16" fillId="0" borderId="2" xfId="21" applyFont="1" applyBorder="1" applyAlignment="1">
      <alignment horizontal="center" vertical="center"/>
      <protection/>
    </xf>
    <xf numFmtId="0" fontId="16" fillId="0" borderId="14" xfId="21" applyFont="1" applyBorder="1" applyAlignment="1">
      <alignment horizontal="center" vertical="center"/>
      <protection/>
    </xf>
    <xf numFmtId="3" fontId="16" fillId="0" borderId="14" xfId="27" applyNumberFormat="1" applyFont="1" applyFill="1" applyBorder="1" applyAlignment="1" applyProtection="1">
      <alignment horizontal="center" vertical="center" wrapText="1"/>
      <protection/>
    </xf>
    <xf numFmtId="0" fontId="39" fillId="0" borderId="18" xfId="0" applyFont="1" applyBorder="1" applyAlignment="1">
      <alignment horizontal="center"/>
    </xf>
    <xf numFmtId="0" fontId="39" fillId="0" borderId="0" xfId="0" applyFont="1" applyAlignment="1">
      <alignment horizontal="center"/>
    </xf>
    <xf numFmtId="0" fontId="39" fillId="0" borderId="22" xfId="0" applyFont="1" applyBorder="1" applyAlignment="1">
      <alignment horizontal="center"/>
    </xf>
    <xf numFmtId="0" fontId="40" fillId="0" borderId="18" xfId="0" applyFont="1" applyBorder="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0" fillId="0" borderId="2" xfId="0" applyFont="1" applyBorder="1" applyAlignment="1">
      <alignment horizontal="justify" vertical="center" wrapText="1"/>
    </xf>
    <xf numFmtId="0" fontId="19" fillId="0" borderId="10"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9" xfId="0" applyFont="1" applyBorder="1" applyAlignment="1">
      <alignment horizontal="justify" vertical="center" wrapText="1"/>
    </xf>
    <xf numFmtId="0" fontId="19" fillId="0" borderId="1" xfId="0" applyFont="1" applyBorder="1" applyAlignment="1">
      <alignment horizontal="justify" vertical="center" wrapText="1"/>
    </xf>
    <xf numFmtId="0" fontId="19" fillId="0" borderId="0" xfId="0" applyFont="1" applyAlignment="1">
      <alignment horizontal="justify" vertical="center" wrapText="1"/>
    </xf>
    <xf numFmtId="0" fontId="19" fillId="0" borderId="7" xfId="0" applyFont="1" applyBorder="1" applyAlignment="1">
      <alignment horizontal="justify" vertical="center" wrapText="1"/>
    </xf>
    <xf numFmtId="0" fontId="19" fillId="0" borderId="8" xfId="0" applyFont="1" applyBorder="1" applyAlignment="1">
      <alignment horizontal="justify" vertical="center" wrapText="1"/>
    </xf>
    <xf numFmtId="0" fontId="19" fillId="0" borderId="4" xfId="0" applyFont="1" applyBorder="1" applyAlignment="1">
      <alignment horizontal="justify" vertical="center" wrapText="1"/>
    </xf>
    <xf numFmtId="0" fontId="19" fillId="0" borderId="6" xfId="0" applyFont="1" applyBorder="1" applyAlignment="1">
      <alignment horizontal="justify" vertical="center" wrapText="1"/>
    </xf>
    <xf numFmtId="0" fontId="25" fillId="11" borderId="1" xfId="0" applyFont="1" applyFill="1" applyBorder="1" applyAlignment="1">
      <alignment horizontal="left" vertical="center" wrapText="1"/>
    </xf>
    <xf numFmtId="0" fontId="25" fillId="11" borderId="0" xfId="0" applyFont="1" applyFill="1" applyAlignment="1">
      <alignment horizontal="left" vertical="center" wrapText="1"/>
    </xf>
    <xf numFmtId="0" fontId="25" fillId="11" borderId="7" xfId="0" applyFont="1" applyFill="1" applyBorder="1" applyAlignment="1">
      <alignment horizontal="left" vertical="center" wrapText="1"/>
    </xf>
    <xf numFmtId="0" fontId="20" fillId="0" borderId="1" xfId="0" applyFont="1" applyBorder="1" applyAlignment="1">
      <alignment horizontal="justify" vertical="center"/>
    </xf>
    <xf numFmtId="0" fontId="20" fillId="0" borderId="0" xfId="0" applyFont="1" applyAlignment="1">
      <alignment horizontal="justify" vertical="center"/>
    </xf>
    <xf numFmtId="0" fontId="20" fillId="0" borderId="7" xfId="0" applyFont="1" applyBorder="1" applyAlignment="1">
      <alignment horizontal="justify" vertical="center"/>
    </xf>
    <xf numFmtId="0" fontId="10" fillId="0" borderId="8" xfId="0" applyFont="1" applyBorder="1" applyAlignment="1">
      <alignment horizontal="left" vertical="center" indent="3"/>
    </xf>
    <xf numFmtId="0" fontId="10" fillId="0" borderId="4" xfId="0" applyFont="1" applyBorder="1" applyAlignment="1">
      <alignment horizontal="left" vertical="center" indent="3"/>
    </xf>
    <xf numFmtId="0" fontId="10" fillId="0" borderId="6" xfId="0" applyFont="1" applyBorder="1" applyAlignment="1">
      <alignment horizontal="left" vertical="center" indent="3"/>
    </xf>
    <xf numFmtId="0" fontId="20" fillId="0" borderId="5" xfId="0" applyFont="1" applyBorder="1" applyAlignment="1">
      <alignment horizontal="left" vertical="center" wrapText="1"/>
    </xf>
    <xf numFmtId="0" fontId="20" fillId="0" borderId="9" xfId="0" applyFont="1" applyBorder="1" applyAlignment="1">
      <alignment horizontal="left" vertical="center" wrapText="1"/>
    </xf>
    <xf numFmtId="0" fontId="20" fillId="0" borderId="4" xfId="0" applyFont="1" applyBorder="1" applyAlignment="1">
      <alignment horizontal="left" vertical="center" wrapText="1"/>
    </xf>
    <xf numFmtId="0" fontId="20" fillId="0" borderId="6" xfId="0" applyFont="1" applyBorder="1" applyAlignment="1">
      <alignment horizontal="left" vertical="center" wrapText="1"/>
    </xf>
    <xf numFmtId="0" fontId="19" fillId="0" borderId="10" xfId="0" applyFont="1" applyBorder="1" applyAlignment="1">
      <alignment horizontal="justify" vertical="center"/>
    </xf>
    <xf numFmtId="0" fontId="19" fillId="0" borderId="5" xfId="0" applyFont="1" applyBorder="1" applyAlignment="1">
      <alignment horizontal="justify" vertical="center"/>
    </xf>
    <xf numFmtId="0" fontId="19" fillId="0" borderId="9" xfId="0" applyFont="1" applyBorder="1" applyAlignment="1">
      <alignment horizontal="justify" vertical="center"/>
    </xf>
    <xf numFmtId="0" fontId="19" fillId="0" borderId="8" xfId="0" applyFont="1" applyBorder="1" applyAlignment="1">
      <alignment horizontal="justify" vertical="center"/>
    </xf>
    <xf numFmtId="0" fontId="19" fillId="0" borderId="4" xfId="0" applyFont="1" applyBorder="1" applyAlignment="1">
      <alignment horizontal="justify" vertical="center"/>
    </xf>
    <xf numFmtId="0" fontId="19" fillId="0" borderId="6" xfId="0" applyFont="1" applyBorder="1" applyAlignment="1">
      <alignment horizontal="justify" vertical="center"/>
    </xf>
    <xf numFmtId="0" fontId="20" fillId="0" borderId="10" xfId="0" applyFont="1" applyBorder="1" applyAlignment="1">
      <alignment horizontal="justify" vertical="center" wrapText="1"/>
    </xf>
    <xf numFmtId="0" fontId="20" fillId="0" borderId="5"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8" xfId="0" applyFont="1" applyBorder="1" applyAlignment="1">
      <alignment horizontal="justify" vertical="center" wrapText="1"/>
    </xf>
    <xf numFmtId="0" fontId="20" fillId="0" borderId="4" xfId="0" applyFont="1" applyBorder="1" applyAlignment="1">
      <alignment horizontal="justify" vertical="center" wrapText="1"/>
    </xf>
    <xf numFmtId="0" fontId="20" fillId="0" borderId="6" xfId="0" applyFont="1" applyBorder="1" applyAlignment="1">
      <alignment horizontal="justify" vertical="center" wrapText="1"/>
    </xf>
    <xf numFmtId="0" fontId="20" fillId="0" borderId="5" xfId="0" applyFont="1" applyBorder="1" applyAlignment="1">
      <alignment horizontal="justify" vertical="center"/>
    </xf>
    <xf numFmtId="0" fontId="20" fillId="0" borderId="9" xfId="0" applyFont="1" applyBorder="1" applyAlignment="1">
      <alignment horizontal="justify" vertical="center"/>
    </xf>
    <xf numFmtId="0" fontId="20" fillId="0" borderId="4" xfId="0" applyFont="1" applyBorder="1" applyAlignment="1">
      <alignment horizontal="justify" vertical="center"/>
    </xf>
    <xf numFmtId="0" fontId="20" fillId="0" borderId="6" xfId="0" applyFont="1" applyBorder="1" applyAlignment="1">
      <alignment horizontal="justify" vertical="center"/>
    </xf>
    <xf numFmtId="0" fontId="21" fillId="6" borderId="10" xfId="0" applyFont="1" applyFill="1" applyBorder="1" applyAlignment="1">
      <alignment horizontal="center" vertical="center" wrapText="1"/>
    </xf>
    <xf numFmtId="0" fontId="21" fillId="6" borderId="5" xfId="0" applyFont="1" applyFill="1" applyBorder="1" applyAlignment="1">
      <alignment horizontal="center" vertical="center"/>
    </xf>
    <xf numFmtId="0" fontId="21" fillId="6" borderId="9" xfId="0" applyFont="1" applyFill="1" applyBorder="1" applyAlignment="1">
      <alignment horizontal="center" vertical="center"/>
    </xf>
    <xf numFmtId="0" fontId="2" fillId="6" borderId="1" xfId="0" applyFont="1" applyFill="1" applyBorder="1"/>
    <xf numFmtId="0" fontId="2" fillId="6" borderId="0" xfId="0" applyFont="1" applyFill="1"/>
    <xf numFmtId="0" fontId="2" fillId="6" borderId="7" xfId="0" applyFont="1" applyFill="1" applyBorder="1"/>
    <xf numFmtId="0" fontId="20" fillId="0" borderId="8" xfId="0" applyFont="1" applyBorder="1" applyAlignment="1">
      <alignment horizontal="justify" vertical="center"/>
    </xf>
    <xf numFmtId="0" fontId="36" fillId="0" borderId="1" xfId="36" applyFont="1" applyBorder="1" applyAlignment="1">
      <alignment horizontal="center"/>
      <protection/>
    </xf>
    <xf numFmtId="0" fontId="36" fillId="0" borderId="0" xfId="36" applyFont="1" applyAlignment="1">
      <alignment horizontal="center"/>
      <protection/>
    </xf>
    <xf numFmtId="0" fontId="36" fillId="0" borderId="7" xfId="36" applyFont="1" applyBorder="1" applyAlignment="1">
      <alignment horizontal="center"/>
      <protection/>
    </xf>
    <xf numFmtId="0" fontId="30" fillId="7" borderId="8" xfId="36" applyFont="1" applyFill="1" applyBorder="1" applyAlignment="1" applyProtection="1">
      <alignment horizontal="center" vertical="center"/>
      <protection locked="0"/>
    </xf>
    <xf numFmtId="0" fontId="30" fillId="7" borderId="4" xfId="36" applyFont="1" applyFill="1" applyBorder="1" applyAlignment="1" applyProtection="1">
      <alignment horizontal="center" vertical="center"/>
      <protection locked="0"/>
    </xf>
    <xf numFmtId="0" fontId="30" fillId="0" borderId="10" xfId="36" applyFont="1" applyBorder="1" applyAlignment="1">
      <alignment horizontal="center"/>
      <protection/>
    </xf>
    <xf numFmtId="0" fontId="30" fillId="0" borderId="5" xfId="36" applyFont="1" applyBorder="1" applyAlignment="1">
      <alignment horizontal="center"/>
      <protection/>
    </xf>
    <xf numFmtId="0" fontId="30" fillId="7" borderId="6" xfId="36" applyFont="1" applyFill="1" applyBorder="1" applyAlignment="1" applyProtection="1">
      <alignment horizontal="center" vertical="center"/>
      <protection locked="0"/>
    </xf>
    <xf numFmtId="0" fontId="30" fillId="0" borderId="9" xfId="36" applyFont="1" applyBorder="1" applyAlignment="1">
      <alignment horizontal="center"/>
      <protection/>
    </xf>
    <xf numFmtId="0" fontId="1" fillId="0" borderId="1" xfId="36" applyFont="1" applyBorder="1" applyAlignment="1">
      <alignment horizontal="left" vertical="top" wrapText="1"/>
      <protection/>
    </xf>
    <xf numFmtId="0" fontId="1" fillId="0" borderId="0" xfId="36" applyFont="1" applyAlignment="1">
      <alignment horizontal="left" vertical="top" wrapText="1"/>
      <protection/>
    </xf>
    <xf numFmtId="0" fontId="1" fillId="0" borderId="7" xfId="36" applyFont="1" applyBorder="1" applyAlignment="1">
      <alignment horizontal="left" vertical="top" wrapText="1"/>
      <protection/>
    </xf>
    <xf numFmtId="0" fontId="30" fillId="0" borderId="1" xfId="36" applyFont="1" applyBorder="1" applyAlignment="1">
      <alignment horizontal="left" vertical="center" wrapText="1"/>
      <protection/>
    </xf>
    <xf numFmtId="0" fontId="30" fillId="0" borderId="0" xfId="36" applyFont="1" applyAlignment="1">
      <alignment horizontal="left" vertical="center" wrapText="1"/>
      <protection/>
    </xf>
    <xf numFmtId="0" fontId="30" fillId="0" borderId="7" xfId="36" applyFont="1" applyBorder="1" applyAlignment="1">
      <alignment horizontal="left" vertical="center" wrapText="1"/>
      <protection/>
    </xf>
    <xf numFmtId="0" fontId="30" fillId="7" borderId="4" xfId="36" applyFont="1" applyFill="1" applyBorder="1" applyAlignment="1" applyProtection="1">
      <alignment horizontal="left" vertical="center"/>
      <protection locked="0"/>
    </xf>
    <xf numFmtId="0" fontId="30" fillId="7" borderId="6" xfId="36" applyFont="1" applyFill="1" applyBorder="1" applyAlignment="1" applyProtection="1">
      <alignment horizontal="left" vertical="center"/>
      <protection locked="0"/>
    </xf>
    <xf numFmtId="0" fontId="31" fillId="0" borderId="1" xfId="36" applyFont="1" applyBorder="1" applyAlignment="1">
      <alignment horizontal="center"/>
      <protection/>
    </xf>
    <xf numFmtId="0" fontId="31" fillId="0" borderId="0" xfId="36" applyFont="1" applyAlignment="1">
      <alignment horizontal="center"/>
      <protection/>
    </xf>
    <xf numFmtId="0" fontId="31" fillId="0" borderId="7" xfId="36" applyFont="1" applyBorder="1" applyAlignment="1">
      <alignment horizontal="center"/>
      <protection/>
    </xf>
    <xf numFmtId="0" fontId="27" fillId="0" borderId="3" xfId="21" applyFont="1" applyBorder="1" applyAlignment="1">
      <alignment horizontal="left" vertical="center"/>
      <protection/>
    </xf>
    <xf numFmtId="0" fontId="27" fillId="0" borderId="12" xfId="21" applyFont="1" applyBorder="1" applyAlignment="1">
      <alignment horizontal="left" vertical="center"/>
      <protection/>
    </xf>
    <xf numFmtId="0" fontId="27" fillId="0" borderId="16" xfId="21" applyFont="1" applyBorder="1" applyAlignment="1">
      <alignment horizontal="left" vertical="center"/>
      <protection/>
    </xf>
    <xf numFmtId="0" fontId="27" fillId="0" borderId="3" xfId="21" applyFont="1" applyBorder="1" applyAlignment="1">
      <alignment horizontal="left" vertical="center" wrapText="1"/>
      <protection/>
    </xf>
    <xf numFmtId="0" fontId="27" fillId="0" borderId="12" xfId="21" applyFont="1" applyBorder="1" applyAlignment="1">
      <alignment horizontal="left" vertical="center" wrapText="1"/>
      <protection/>
    </xf>
    <xf numFmtId="0" fontId="27" fillId="0" borderId="16" xfId="21" applyFont="1" applyBorder="1" applyAlignment="1">
      <alignment horizontal="left" vertical="center" wrapText="1"/>
      <protection/>
    </xf>
    <xf numFmtId="0" fontId="12" fillId="0" borderId="3" xfId="22" applyFont="1" applyFill="1" applyBorder="1" applyProtection="1">
      <alignment/>
      <protection/>
    </xf>
    <xf numFmtId="0" fontId="12" fillId="0" borderId="12" xfId="22" applyFont="1" applyFill="1" applyBorder="1" applyProtection="1">
      <alignment/>
      <protection/>
    </xf>
    <xf numFmtId="14" fontId="12" fillId="7" borderId="10" xfId="22" applyNumberFormat="1" applyFont="1" applyFill="1" applyBorder="1" applyAlignment="1" applyProtection="1">
      <alignment horizontal="left"/>
      <protection hidden="1" locked="0"/>
    </xf>
    <xf numFmtId="14" fontId="12" fillId="7" borderId="5" xfId="22" applyNumberFormat="1" applyFont="1" applyFill="1" applyBorder="1" applyAlignment="1" applyProtection="1">
      <alignment horizontal="left"/>
      <protection hidden="1" locked="0"/>
    </xf>
    <xf numFmtId="14" fontId="12" fillId="7" borderId="9" xfId="22" applyNumberFormat="1" applyFont="1" applyFill="1" applyBorder="1" applyAlignment="1" applyProtection="1">
      <alignment horizontal="left"/>
      <protection hidden="1" locked="0"/>
    </xf>
    <xf numFmtId="0" fontId="8" fillId="2" borderId="3" xfId="21" applyFont="1" applyFill="1" applyBorder="1" applyAlignment="1">
      <alignment vertical="center" wrapText="1"/>
      <protection/>
    </xf>
    <xf numFmtId="0" fontId="8" fillId="2" borderId="12" xfId="21" applyFont="1" applyFill="1" applyBorder="1" applyAlignment="1">
      <alignment vertical="center" wrapText="1"/>
      <protection/>
    </xf>
    <xf numFmtId="0" fontId="8" fillId="2" borderId="16" xfId="21" applyFont="1" applyFill="1" applyBorder="1" applyAlignment="1">
      <alignment vertical="center" wrapText="1"/>
      <protection/>
    </xf>
    <xf numFmtId="0" fontId="12" fillId="2" borderId="3" xfId="23" applyFont="1" applyFill="1" applyBorder="1" applyAlignment="1" applyProtection="1">
      <alignment/>
      <protection/>
    </xf>
    <xf numFmtId="0" fontId="12" fillId="2" borderId="12" xfId="23" applyFont="1" applyFill="1" applyBorder="1" applyAlignment="1" applyProtection="1">
      <alignment/>
      <protection/>
    </xf>
    <xf numFmtId="0" fontId="12" fillId="2" borderId="5" xfId="23" applyFont="1" applyFill="1" applyBorder="1" applyAlignment="1" applyProtection="1">
      <alignment/>
      <protection/>
    </xf>
    <xf numFmtId="0" fontId="12" fillId="2" borderId="16" xfId="23" applyFont="1" applyFill="1" applyBorder="1" applyAlignment="1" applyProtection="1">
      <alignment/>
      <protection/>
    </xf>
    <xf numFmtId="0" fontId="27" fillId="0" borderId="12" xfId="21" applyFont="1" applyBorder="1" applyAlignment="1">
      <alignment horizontal="right" vertical="center"/>
      <protection/>
    </xf>
    <xf numFmtId="0" fontId="27" fillId="0" borderId="4" xfId="21" applyFont="1" applyBorder="1" applyAlignment="1">
      <alignment horizontal="right" vertical="center"/>
      <protection/>
    </xf>
    <xf numFmtId="0" fontId="27" fillId="0" borderId="6" xfId="21" applyFont="1" applyBorder="1" applyAlignment="1">
      <alignment horizontal="right" vertical="center"/>
      <protection/>
    </xf>
    <xf numFmtId="0" fontId="27" fillId="0" borderId="12" xfId="21" applyFont="1" applyBorder="1" applyAlignment="1">
      <alignment horizontal="right" vertical="center" wrapText="1"/>
      <protection/>
    </xf>
    <xf numFmtId="0" fontId="27" fillId="0" borderId="4" xfId="21" applyFont="1" applyBorder="1" applyAlignment="1">
      <alignment horizontal="right" vertical="center" wrapText="1"/>
      <protection/>
    </xf>
    <xf numFmtId="0" fontId="15" fillId="2" borderId="11" xfId="25" applyFont="1" applyBorder="1" applyAlignment="1">
      <alignment horizontal="center" vertical="center" wrapText="1"/>
      <protection/>
    </xf>
    <xf numFmtId="0" fontId="15" fillId="2" borderId="14" xfId="25" applyFont="1" applyBorder="1" applyAlignment="1">
      <alignment horizontal="center" vertical="center" wrapText="1"/>
      <protection/>
    </xf>
    <xf numFmtId="0" fontId="8" fillId="2" borderId="2" xfId="21" applyFont="1" applyFill="1" applyBorder="1" applyAlignment="1">
      <alignment vertical="center" wrapText="1"/>
      <protection/>
    </xf>
    <xf numFmtId="0" fontId="12" fillId="2" borderId="10" xfId="23" applyFont="1" applyFill="1" applyBorder="1" applyAlignment="1" applyProtection="1">
      <alignment/>
      <protection/>
    </xf>
    <xf numFmtId="0" fontId="33" fillId="0" borderId="5" xfId="0" applyFont="1" applyBorder="1"/>
    <xf numFmtId="0" fontId="33" fillId="0" borderId="9" xfId="0" applyFont="1" applyBorder="1"/>
    <xf numFmtId="0" fontId="30" fillId="6" borderId="3" xfId="0" applyFont="1" applyFill="1" applyBorder="1" applyAlignment="1">
      <alignment horizontal="center" vertical="center"/>
    </xf>
    <xf numFmtId="0" fontId="30" fillId="6" borderId="12" xfId="0" applyFont="1" applyFill="1" applyBorder="1" applyAlignment="1">
      <alignment horizontal="center" vertical="center"/>
    </xf>
    <xf numFmtId="0" fontId="30" fillId="6" borderId="16" xfId="0" applyFont="1" applyFill="1" applyBorder="1" applyAlignment="1">
      <alignment horizontal="center" vertical="center"/>
    </xf>
    <xf numFmtId="0" fontId="5" fillId="2" borderId="3" xfId="23" applyFill="1" applyBorder="1" applyAlignment="1" applyProtection="1">
      <alignment horizontal="left" vertical="center"/>
      <protection/>
    </xf>
    <xf numFmtId="0" fontId="5" fillId="2" borderId="12" xfId="23" applyFill="1" applyBorder="1" applyAlignment="1" applyProtection="1">
      <alignment horizontal="left" vertical="center"/>
      <protection/>
    </xf>
    <xf numFmtId="0" fontId="5" fillId="2" borderId="16" xfId="23" applyFill="1" applyBorder="1" applyAlignment="1" applyProtection="1">
      <alignment horizontal="left" vertical="center"/>
      <protection/>
    </xf>
    <xf numFmtId="0" fontId="5" fillId="2" borderId="10" xfId="23" applyFill="1" applyBorder="1" applyAlignment="1" applyProtection="1">
      <alignment horizontal="left" vertical="center" wrapText="1"/>
      <protection/>
    </xf>
    <xf numFmtId="0" fontId="5" fillId="2" borderId="5" xfId="23" applyFill="1" applyBorder="1" applyAlignment="1" applyProtection="1">
      <alignment horizontal="left" vertical="center" wrapText="1"/>
      <protection/>
    </xf>
    <xf numFmtId="0" fontId="5" fillId="2" borderId="9" xfId="23" applyFill="1" applyBorder="1" applyAlignment="1" applyProtection="1">
      <alignment horizontal="left" vertical="center" wrapText="1"/>
      <protection/>
    </xf>
    <xf numFmtId="0" fontId="5" fillId="2" borderId="8" xfId="23" applyFill="1" applyBorder="1" applyAlignment="1" applyProtection="1">
      <alignment horizontal="left" vertical="center" wrapText="1"/>
      <protection/>
    </xf>
    <xf numFmtId="0" fontId="5" fillId="2" borderId="4" xfId="23" applyFill="1" applyBorder="1" applyAlignment="1" applyProtection="1">
      <alignment horizontal="left" vertical="center" wrapText="1"/>
      <protection/>
    </xf>
    <xf numFmtId="0" fontId="5" fillId="2" borderId="6" xfId="23" applyFill="1" applyBorder="1" applyAlignment="1" applyProtection="1">
      <alignment horizontal="left" vertical="center" wrapText="1"/>
      <protection/>
    </xf>
    <xf numFmtId="0" fontId="15" fillId="2" borderId="7" xfId="25" applyFont="1" applyBorder="1" applyAlignment="1">
      <alignment horizontal="center" vertical="center" wrapText="1"/>
      <protection/>
    </xf>
    <xf numFmtId="0" fontId="15" fillId="2" borderId="6" xfId="25" applyFont="1" applyBorder="1" applyAlignment="1">
      <alignment horizontal="center" vertical="center" wrapText="1"/>
      <protection/>
    </xf>
    <xf numFmtId="0" fontId="15" fillId="2" borderId="13" xfId="25" applyFont="1" applyBorder="1" applyAlignment="1">
      <alignment horizontal="center" vertical="center" wrapText="1"/>
      <protection/>
    </xf>
    <xf numFmtId="0" fontId="5" fillId="2" borderId="10" xfId="23" applyFill="1" applyBorder="1" applyAlignment="1" applyProtection="1">
      <alignment horizontal="left" vertical="center"/>
      <protection/>
    </xf>
    <xf numFmtId="0" fontId="5" fillId="2" borderId="5" xfId="23" applyFill="1" applyBorder="1" applyAlignment="1" applyProtection="1">
      <alignment horizontal="left" vertical="center"/>
      <protection/>
    </xf>
    <xf numFmtId="0" fontId="5" fillId="2" borderId="9" xfId="23" applyFill="1" applyBorder="1" applyAlignment="1" applyProtection="1">
      <alignment horizontal="left" vertical="center"/>
      <protection/>
    </xf>
    <xf numFmtId="0" fontId="5" fillId="2" borderId="8" xfId="23" applyFill="1" applyBorder="1" applyAlignment="1" applyProtection="1">
      <alignment horizontal="left" vertical="center"/>
      <protection/>
    </xf>
    <xf numFmtId="0" fontId="5" fillId="2" borderId="4" xfId="23" applyFill="1" applyBorder="1" applyAlignment="1" applyProtection="1">
      <alignment horizontal="left" vertical="center"/>
      <protection/>
    </xf>
    <xf numFmtId="0" fontId="5" fillId="2" borderId="6" xfId="23" applyFill="1" applyBorder="1" applyAlignment="1" applyProtection="1">
      <alignment horizontal="left" vertical="center"/>
      <protection/>
    </xf>
    <xf numFmtId="0" fontId="8" fillId="2" borderId="10" xfId="21" applyFont="1" applyFill="1" applyBorder="1" applyAlignment="1">
      <alignment horizontal="left" vertical="center" wrapText="1"/>
      <protection/>
    </xf>
    <xf numFmtId="0" fontId="8" fillId="2" borderId="5" xfId="21" applyFont="1" applyFill="1" applyBorder="1" applyAlignment="1">
      <alignment horizontal="left" vertical="center" wrapText="1"/>
      <protection/>
    </xf>
    <xf numFmtId="0" fontId="8" fillId="2" borderId="9" xfId="21" applyFont="1" applyFill="1" applyBorder="1" applyAlignment="1">
      <alignment horizontal="left" vertical="center" wrapText="1"/>
      <protection/>
    </xf>
    <xf numFmtId="0" fontId="8" fillId="2" borderId="3" xfId="21" applyFont="1" applyFill="1" applyBorder="1" applyAlignment="1">
      <alignment horizontal="left" vertical="center" wrapText="1"/>
      <protection/>
    </xf>
    <xf numFmtId="0" fontId="8" fillId="2" borderId="12" xfId="21" applyFont="1" applyFill="1" applyBorder="1" applyAlignment="1">
      <alignment horizontal="left" vertical="center" wrapText="1"/>
      <protection/>
    </xf>
    <xf numFmtId="0" fontId="8" fillId="2" borderId="16" xfId="21" applyFont="1" applyFill="1" applyBorder="1" applyAlignment="1">
      <alignment horizontal="left" vertical="center" wrapText="1"/>
      <protection/>
    </xf>
    <xf numFmtId="0" fontId="27" fillId="0" borderId="3" xfId="21" applyFont="1" applyBorder="1" applyAlignment="1">
      <alignment horizontal="right" vertical="center" wrapText="1"/>
      <protection/>
    </xf>
    <xf numFmtId="0" fontId="27" fillId="0" borderId="6" xfId="21" applyFont="1" applyBorder="1" applyAlignment="1">
      <alignment horizontal="right" vertical="center" wrapText="1"/>
      <protection/>
    </xf>
    <xf numFmtId="0" fontId="1" fillId="6" borderId="3" xfId="0" applyFont="1" applyFill="1" applyBorder="1" applyAlignment="1">
      <alignment horizontal="center" vertical="center"/>
    </xf>
    <xf numFmtId="0" fontId="1" fillId="6" borderId="12" xfId="0" applyFont="1" applyFill="1" applyBorder="1" applyAlignment="1">
      <alignment horizontal="center" vertical="center"/>
    </xf>
    <xf numFmtId="0" fontId="1" fillId="6" borderId="16" xfId="0" applyFont="1" applyFill="1" applyBorder="1" applyAlignment="1">
      <alignment horizontal="center" vertical="center"/>
    </xf>
    <xf numFmtId="0" fontId="16" fillId="8" borderId="12" xfId="21" applyFont="1" applyFill="1" applyBorder="1" applyAlignment="1">
      <alignment vertical="center"/>
      <protection/>
    </xf>
    <xf numFmtId="0" fontId="16" fillId="8" borderId="5" xfId="21" applyFont="1" applyFill="1" applyBorder="1" applyAlignment="1">
      <alignment vertical="center"/>
      <protection/>
    </xf>
    <xf numFmtId="2" fontId="16" fillId="8" borderId="12" xfId="27" applyNumberFormat="1" applyFont="1" applyFill="1" applyBorder="1" applyAlignment="1" applyProtection="1">
      <alignment horizontal="right" vertical="center"/>
      <protection/>
    </xf>
    <xf numFmtId="2" fontId="16" fillId="8" borderId="5" xfId="27" applyNumberFormat="1" applyFont="1" applyFill="1" applyBorder="1" applyAlignment="1" applyProtection="1">
      <alignment horizontal="right" vertical="center"/>
      <protection/>
    </xf>
    <xf numFmtId="0" fontId="16" fillId="8" borderId="3" xfId="21" applyFont="1" applyFill="1" applyBorder="1" applyAlignment="1">
      <alignment horizontal="center" wrapText="1"/>
      <protection/>
    </xf>
    <xf numFmtId="0" fontId="16" fillId="8" borderId="10" xfId="21" applyFont="1" applyFill="1" applyBorder="1" applyAlignment="1">
      <alignment horizontal="center" wrapText="1"/>
      <protection/>
    </xf>
    <xf numFmtId="0" fontId="4" fillId="8" borderId="11" xfId="21" applyFont="1" applyFill="1" applyBorder="1" applyAlignment="1">
      <alignment horizontal="center" vertical="center"/>
      <protection/>
    </xf>
    <xf numFmtId="0" fontId="4" fillId="8" borderId="14" xfId="21" applyFont="1" applyFill="1" applyBorder="1" applyAlignment="1">
      <alignment horizontal="center" vertical="center"/>
      <protection/>
    </xf>
    <xf numFmtId="0" fontId="28" fillId="6" borderId="3" xfId="29" applyFont="1" applyFill="1" applyBorder="1" applyAlignment="1" applyProtection="1">
      <alignment horizontal="right" vertical="center"/>
      <protection/>
    </xf>
    <xf numFmtId="0" fontId="28" fillId="6" borderId="12" xfId="29" applyFont="1" applyFill="1" applyBorder="1" applyAlignment="1" applyProtection="1">
      <alignment horizontal="right" vertical="center"/>
      <protection/>
    </xf>
    <xf numFmtId="0" fontId="28" fillId="6" borderId="16" xfId="29" applyFont="1" applyFill="1" applyBorder="1" applyAlignment="1" applyProtection="1">
      <alignment horizontal="right" vertical="center"/>
      <protection/>
    </xf>
    <xf numFmtId="0" fontId="15" fillId="2" borderId="2" xfId="25" applyFont="1" applyBorder="1" applyAlignment="1">
      <alignment horizontal="center" vertical="center" wrapText="1"/>
      <protection/>
    </xf>
    <xf numFmtId="0" fontId="15" fillId="2" borderId="10" xfId="25" applyFont="1" applyBorder="1" applyAlignment="1">
      <alignment horizontal="center" vertical="center" wrapText="1"/>
      <protection/>
    </xf>
    <xf numFmtId="0" fontId="15" fillId="2" borderId="8" xfId="25" applyFont="1" applyBorder="1" applyAlignment="1">
      <alignment horizontal="center" vertical="center" wrapText="1"/>
      <protection/>
    </xf>
    <xf numFmtId="0" fontId="27" fillId="6" borderId="10" xfId="21" applyFont="1" applyFill="1" applyBorder="1" applyAlignment="1">
      <alignment horizontal="right" vertical="center"/>
      <protection/>
    </xf>
    <xf numFmtId="0" fontId="27" fillId="6" borderId="5" xfId="21" applyFont="1" applyFill="1" applyBorder="1" applyAlignment="1">
      <alignment horizontal="right" vertical="center"/>
      <protection/>
    </xf>
    <xf numFmtId="0" fontId="27" fillId="6" borderId="9" xfId="21" applyFont="1" applyFill="1" applyBorder="1" applyAlignment="1">
      <alignment horizontal="right" vertical="center"/>
      <protection/>
    </xf>
    <xf numFmtId="0" fontId="27" fillId="6" borderId="8" xfId="21" applyFont="1" applyFill="1" applyBorder="1" applyAlignment="1">
      <alignment horizontal="right" vertical="center"/>
      <protection/>
    </xf>
    <xf numFmtId="0" fontId="27" fillId="6" borderId="4" xfId="21" applyFont="1" applyFill="1" applyBorder="1" applyAlignment="1">
      <alignment horizontal="right" vertical="center"/>
      <protection/>
    </xf>
    <xf numFmtId="0" fontId="27" fillId="6" borderId="6" xfId="21" applyFont="1" applyFill="1" applyBorder="1" applyAlignment="1">
      <alignment horizontal="right" vertical="center"/>
      <protection/>
    </xf>
    <xf numFmtId="0" fontId="13" fillId="2" borderId="2" xfId="25" applyFont="1" applyBorder="1" applyAlignment="1">
      <alignment horizontal="center" vertical="center" wrapText="1"/>
      <protection/>
    </xf>
    <xf numFmtId="0" fontId="13" fillId="2" borderId="11" xfId="25" applyFont="1" applyBorder="1" applyAlignment="1">
      <alignment horizontal="center" vertical="center" wrapText="1"/>
      <protection/>
    </xf>
    <xf numFmtId="0" fontId="15" fillId="2" borderId="16" xfId="25" applyFont="1" applyBorder="1" applyAlignment="1">
      <alignment horizontal="center" vertical="center" wrapText="1"/>
      <protection/>
    </xf>
    <xf numFmtId="0" fontId="4" fillId="8" borderId="2" xfId="21" applyFont="1" applyFill="1" applyBorder="1" applyAlignment="1">
      <alignment horizontal="center" vertical="center"/>
      <protection/>
    </xf>
    <xf numFmtId="0" fontId="27" fillId="0" borderId="2" xfId="21" applyFont="1" applyBorder="1" applyAlignment="1">
      <alignment horizontal="left" vertical="center" wrapText="1"/>
      <protection/>
    </xf>
    <xf numFmtId="0" fontId="32" fillId="0" borderId="2" xfId="0" applyFont="1" applyBorder="1"/>
    <xf numFmtId="0" fontId="27" fillId="2" borderId="10" xfId="21" applyFont="1" applyFill="1" applyBorder="1" applyAlignment="1">
      <alignment horizontal="right" vertical="center"/>
      <protection/>
    </xf>
    <xf numFmtId="0" fontId="27" fillId="2" borderId="5" xfId="21" applyFont="1" applyFill="1" applyBorder="1" applyAlignment="1">
      <alignment horizontal="right" vertical="center"/>
      <protection/>
    </xf>
    <xf numFmtId="0" fontId="27" fillId="2" borderId="0" xfId="21" applyFont="1" applyFill="1" applyAlignment="1">
      <alignment horizontal="right" vertical="center"/>
      <protection/>
    </xf>
    <xf numFmtId="0" fontId="27" fillId="2" borderId="6" xfId="21" applyFont="1" applyFill="1" applyBorder="1" applyAlignment="1">
      <alignment horizontal="right" vertical="center"/>
      <protection/>
    </xf>
    <xf numFmtId="0" fontId="15" fillId="2" borderId="3" xfId="25" applyFont="1" applyBorder="1" applyAlignment="1">
      <alignment horizontal="center" vertical="center" wrapText="1"/>
      <protection/>
    </xf>
    <xf numFmtId="0" fontId="27" fillId="2" borderId="3" xfId="21" applyFont="1" applyFill="1" applyBorder="1" applyAlignment="1">
      <alignment horizontal="right" vertical="center" wrapText="1"/>
      <protection/>
    </xf>
    <xf numFmtId="0" fontId="27" fillId="2" borderId="12" xfId="21" applyFont="1" applyFill="1" applyBorder="1" applyAlignment="1">
      <alignment horizontal="right" vertical="center" wrapText="1"/>
      <protection/>
    </xf>
    <xf numFmtId="0" fontId="27" fillId="2" borderId="4" xfId="21" applyFont="1" applyFill="1" applyBorder="1" applyAlignment="1">
      <alignment horizontal="right" vertical="center" wrapText="1"/>
      <protection/>
    </xf>
    <xf numFmtId="0" fontId="27" fillId="2" borderId="6" xfId="21" applyFont="1" applyFill="1" applyBorder="1" applyAlignment="1">
      <alignment horizontal="right" vertical="center" wrapText="1"/>
      <protection/>
    </xf>
    <xf numFmtId="0" fontId="7" fillId="2" borderId="3" xfId="21" applyFont="1" applyFill="1" applyBorder="1" applyAlignment="1">
      <alignment vertical="center" wrapText="1"/>
      <protection/>
    </xf>
    <xf numFmtId="0" fontId="7" fillId="2" borderId="12" xfId="21" applyFont="1" applyFill="1" applyBorder="1" applyAlignment="1">
      <alignment vertical="center" wrapText="1"/>
      <protection/>
    </xf>
    <xf numFmtId="0" fontId="7" fillId="2" borderId="16" xfId="21" applyFont="1" applyFill="1" applyBorder="1" applyAlignment="1">
      <alignment vertical="center" wrapText="1"/>
      <protection/>
    </xf>
    <xf numFmtId="0" fontId="5" fillId="2" borderId="1" xfId="23" applyFill="1" applyBorder="1" applyAlignment="1" applyProtection="1">
      <alignment horizontal="left" vertical="center" wrapText="1"/>
      <protection/>
    </xf>
    <xf numFmtId="0" fontId="5" fillId="2" borderId="0" xfId="23" applyFill="1" applyBorder="1" applyAlignment="1" applyProtection="1">
      <alignment horizontal="left" vertical="center" wrapText="1"/>
      <protection/>
    </xf>
    <xf numFmtId="0" fontId="5" fillId="2" borderId="7" xfId="23" applyFill="1" applyBorder="1" applyAlignment="1" applyProtection="1">
      <alignment horizontal="left" vertical="center" wrapText="1"/>
      <protection/>
    </xf>
    <xf numFmtId="0" fontId="27" fillId="2" borderId="3" xfId="21" applyFont="1" applyFill="1" applyBorder="1" applyAlignment="1">
      <alignment horizontal="left" vertical="center"/>
      <protection/>
    </xf>
    <xf numFmtId="0" fontId="27" fillId="2" borderId="12" xfId="21" applyFont="1" applyFill="1" applyBorder="1" applyAlignment="1">
      <alignment horizontal="left" vertical="center"/>
      <protection/>
    </xf>
    <xf numFmtId="0" fontId="27" fillId="2" borderId="16" xfId="21" applyFont="1" applyFill="1" applyBorder="1" applyAlignment="1">
      <alignment horizontal="left" vertical="center"/>
      <protection/>
    </xf>
    <xf numFmtId="0" fontId="30" fillId="0" borderId="7" xfId="0" applyFont="1" applyBorder="1" applyAlignment="1">
      <alignment horizontal="center" vertical="center" wrapText="1"/>
    </xf>
    <xf numFmtId="0" fontId="8" fillId="8" borderId="1" xfId="21" applyFont="1" applyFill="1" applyBorder="1" applyAlignment="1">
      <alignment horizontal="center" vertical="center" wrapText="1"/>
      <protection/>
    </xf>
    <xf numFmtId="0" fontId="8" fillId="0" borderId="3" xfId="21" applyFont="1" applyBorder="1" applyAlignment="1">
      <alignment horizontal="left" vertical="center" wrapText="1"/>
      <protection/>
    </xf>
    <xf numFmtId="0" fontId="8" fillId="0" borderId="12" xfId="21" applyFont="1" applyBorder="1" applyAlignment="1">
      <alignment horizontal="left" vertical="center" wrapText="1"/>
      <protection/>
    </xf>
    <xf numFmtId="0" fontId="8" fillId="0" borderId="3" xfId="21" applyFont="1" applyBorder="1" applyAlignment="1">
      <alignment vertical="center" wrapText="1"/>
      <protection/>
    </xf>
    <xf numFmtId="0" fontId="8" fillId="0" borderId="12" xfId="21" applyFont="1" applyBorder="1" applyAlignment="1">
      <alignment vertical="center" wrapText="1"/>
      <protection/>
    </xf>
    <xf numFmtId="0" fontId="8" fillId="0" borderId="16" xfId="21" applyFont="1" applyBorder="1" applyAlignment="1">
      <alignment vertical="center" wrapText="1"/>
      <protection/>
    </xf>
    <xf numFmtId="0" fontId="12" fillId="2" borderId="10" xfId="23" applyFont="1" applyFill="1" applyBorder="1" applyAlignment="1" applyProtection="1">
      <alignment horizontal="left"/>
      <protection/>
    </xf>
    <xf numFmtId="0" fontId="12" fillId="2" borderId="5" xfId="23" applyFont="1" applyFill="1" applyBorder="1" applyAlignment="1" applyProtection="1">
      <alignment horizontal="left"/>
      <protection/>
    </xf>
    <xf numFmtId="0" fontId="12" fillId="2" borderId="9" xfId="23" applyFont="1" applyFill="1" applyBorder="1" applyAlignment="1" applyProtection="1">
      <alignment horizontal="left"/>
      <protection/>
    </xf>
    <xf numFmtId="0" fontId="32" fillId="0" borderId="5" xfId="0" applyFont="1" applyBorder="1" applyAlignment="1">
      <alignment vertical="center"/>
    </xf>
    <xf numFmtId="0" fontId="5" fillId="2" borderId="1" xfId="23" applyFill="1" applyBorder="1" applyAlignment="1" applyProtection="1">
      <alignment horizontal="left" vertical="center"/>
      <protection/>
    </xf>
    <xf numFmtId="0" fontId="5" fillId="2" borderId="0" xfId="23" applyFill="1" applyBorder="1" applyAlignment="1" applyProtection="1">
      <alignment horizontal="left" vertical="center"/>
      <protection/>
    </xf>
    <xf numFmtId="0" fontId="32" fillId="0" borderId="0" xfId="0" applyFont="1" applyAlignment="1">
      <alignment vertical="center"/>
    </xf>
    <xf numFmtId="0" fontId="7" fillId="2" borderId="2" xfId="21" applyFont="1" applyFill="1" applyBorder="1" applyAlignment="1">
      <alignment vertical="center" wrapText="1"/>
      <protection/>
    </xf>
    <xf numFmtId="0" fontId="8" fillId="2" borderId="12" xfId="21" applyFont="1" applyFill="1" applyBorder="1" applyAlignment="1">
      <alignment horizontal="left" vertical="center"/>
      <protection/>
    </xf>
    <xf numFmtId="3" fontId="15" fillId="8" borderId="5" xfId="24" applyFont="1" applyFill="1" applyBorder="1" applyAlignment="1">
      <alignment horizontal="right" vertical="center"/>
      <protection/>
    </xf>
    <xf numFmtId="0" fontId="8" fillId="2" borderId="3" xfId="21" applyFont="1" applyFill="1" applyBorder="1" applyAlignment="1">
      <alignment vertical="center"/>
      <protection/>
    </xf>
    <xf numFmtId="0" fontId="8" fillId="2" borderId="12" xfId="21" applyFont="1" applyFill="1" applyBorder="1" applyAlignment="1">
      <alignment vertical="center"/>
      <protection/>
    </xf>
    <xf numFmtId="0" fontId="11" fillId="0" borderId="0" xfId="0" applyFont="1" applyAlignment="1">
      <alignment horizontal="center" vertical="center"/>
    </xf>
    <xf numFmtId="0" fontId="29" fillId="6" borderId="10" xfId="0" applyFont="1" applyFill="1" applyBorder="1" applyAlignment="1">
      <alignment vertical="center"/>
    </xf>
    <xf numFmtId="0" fontId="29" fillId="6" borderId="5" xfId="0" applyFont="1" applyFill="1" applyBorder="1" applyAlignment="1">
      <alignment vertical="center"/>
    </xf>
    <xf numFmtId="0" fontId="29" fillId="6" borderId="9" xfId="0" applyFont="1" applyFill="1" applyBorder="1" applyAlignment="1">
      <alignment vertical="center"/>
    </xf>
    <xf numFmtId="0" fontId="29" fillId="6" borderId="8" xfId="0" applyFont="1" applyFill="1" applyBorder="1" applyAlignment="1">
      <alignment vertical="center"/>
    </xf>
    <xf numFmtId="0" fontId="29" fillId="6" borderId="4" xfId="0" applyFont="1" applyFill="1" applyBorder="1" applyAlignment="1">
      <alignment vertical="center"/>
    </xf>
    <xf numFmtId="0" fontId="29" fillId="6" borderId="6" xfId="0" applyFont="1" applyFill="1" applyBorder="1" applyAlignment="1">
      <alignment vertical="center"/>
    </xf>
    <xf numFmtId="0" fontId="30" fillId="0" borderId="13" xfId="0" applyFont="1" applyBorder="1" applyAlignment="1">
      <alignment horizontal="center" vertical="center" wrapText="1"/>
    </xf>
    <xf numFmtId="0" fontId="30" fillId="0" borderId="1" xfId="0" applyFont="1" applyBorder="1" applyAlignment="1">
      <alignment horizontal="center" vertical="center" wrapText="1"/>
    </xf>
    <xf numFmtId="0" fontId="5" fillId="2" borderId="2" xfId="23" applyFill="1" applyBorder="1" applyAlignment="1" applyProtection="1">
      <alignment horizontal="left" vertical="center"/>
      <protection/>
    </xf>
    <xf numFmtId="0" fontId="15" fillId="2" borderId="9" xfId="25" applyFont="1" applyBorder="1" applyAlignment="1">
      <alignment horizontal="center" vertical="center" wrapText="1"/>
      <protection/>
    </xf>
    <xf numFmtId="0" fontId="8" fillId="2" borderId="2" xfId="21" applyFont="1" applyFill="1" applyBorder="1" applyAlignment="1">
      <alignment horizontal="left" vertical="center" wrapText="1"/>
      <protection/>
    </xf>
    <xf numFmtId="0" fontId="15" fillId="2" borderId="12" xfId="25" applyFont="1" applyBorder="1" applyAlignment="1">
      <alignment horizontal="center" vertical="center" wrapText="1"/>
      <protection/>
    </xf>
    <xf numFmtId="0" fontId="12" fillId="0" borderId="10" xfId="23" applyFont="1" applyFill="1" applyBorder="1" applyAlignment="1" applyProtection="1">
      <alignment horizontal="right" vertical="center"/>
      <protection/>
    </xf>
    <xf numFmtId="0" fontId="12" fillId="0" borderId="5" xfId="23" applyFont="1" applyFill="1" applyBorder="1" applyAlignment="1" applyProtection="1">
      <alignment horizontal="right" vertical="center"/>
      <protection/>
    </xf>
    <xf numFmtId="0" fontId="12" fillId="0" borderId="7" xfId="23" applyFont="1" applyFill="1" applyBorder="1" applyAlignment="1" applyProtection="1">
      <alignment horizontal="right" vertical="center"/>
      <protection/>
    </xf>
    <xf numFmtId="0" fontId="12" fillId="0" borderId="1" xfId="23" applyFont="1" applyFill="1" applyBorder="1" applyAlignment="1" applyProtection="1">
      <alignment horizontal="right" vertical="center"/>
      <protection/>
    </xf>
    <xf numFmtId="0" fontId="12" fillId="0" borderId="0" xfId="23" applyFont="1" applyFill="1" applyBorder="1" applyAlignment="1" applyProtection="1">
      <alignment horizontal="right" vertical="center"/>
      <protection/>
    </xf>
    <xf numFmtId="0" fontId="12" fillId="0" borderId="8" xfId="23" applyFont="1" applyFill="1" applyBorder="1" applyAlignment="1" applyProtection="1">
      <alignment horizontal="right" vertical="center"/>
      <protection/>
    </xf>
    <xf numFmtId="0" fontId="12" fillId="0" borderId="4" xfId="23" applyFont="1" applyFill="1" applyBorder="1" applyAlignment="1" applyProtection="1">
      <alignment horizontal="right" vertical="center"/>
      <protection/>
    </xf>
    <xf numFmtId="0" fontId="12" fillId="0" borderId="6" xfId="23" applyFont="1" applyFill="1" applyBorder="1" applyAlignment="1" applyProtection="1">
      <alignment horizontal="right" vertical="center"/>
      <protection/>
    </xf>
    <xf numFmtId="0" fontId="31" fillId="0" borderId="3" xfId="0" applyFont="1" applyBorder="1" applyAlignment="1">
      <alignment horizontal="left" wrapText="1"/>
    </xf>
    <xf numFmtId="0" fontId="31" fillId="0" borderId="4" xfId="0" applyFont="1" applyBorder="1" applyAlignment="1">
      <alignment horizontal="left" wrapText="1"/>
    </xf>
    <xf numFmtId="0" fontId="31" fillId="0" borderId="16" xfId="0" applyFont="1" applyBorder="1" applyAlignment="1">
      <alignment horizontal="left" wrapText="1"/>
    </xf>
    <xf numFmtId="0" fontId="1" fillId="0" borderId="10"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center"/>
    </xf>
    <xf numFmtId="0" fontId="1" fillId="0" borderId="12" xfId="0" applyFont="1" applyBorder="1" applyAlignment="1">
      <alignment horizontal="center"/>
    </xf>
    <xf numFmtId="0" fontId="1" fillId="0" borderId="4" xfId="0" applyFont="1" applyBorder="1" applyAlignment="1">
      <alignment horizontal="center"/>
    </xf>
    <xf numFmtId="0" fontId="1" fillId="0" borderId="16" xfId="0" applyFont="1" applyBorder="1" applyAlignment="1">
      <alignment horizontal="center"/>
    </xf>
    <xf numFmtId="0" fontId="15" fillId="2" borderId="1" xfId="25" applyFont="1" applyBorder="1" applyAlignment="1">
      <alignment horizontal="center" vertical="center" wrapText="1"/>
      <protection/>
    </xf>
    <xf numFmtId="0" fontId="29" fillId="6" borderId="10" xfId="0" applyFont="1" applyFill="1" applyBorder="1" applyAlignment="1">
      <alignment horizontal="center" vertical="center" wrapText="1"/>
    </xf>
    <xf numFmtId="0" fontId="29" fillId="6" borderId="5" xfId="0" applyFont="1" applyFill="1" applyBorder="1" applyAlignment="1">
      <alignment horizontal="center" vertical="center"/>
    </xf>
    <xf numFmtId="0" fontId="29" fillId="6" borderId="9" xfId="0" applyFont="1" applyFill="1" applyBorder="1" applyAlignment="1">
      <alignment horizontal="center" vertical="center"/>
    </xf>
    <xf numFmtId="0" fontId="27" fillId="2" borderId="3" xfId="21" applyFont="1" applyFill="1" applyBorder="1" applyAlignment="1">
      <alignment vertical="center" wrapText="1"/>
      <protection/>
    </xf>
    <xf numFmtId="0" fontId="27" fillId="2" borderId="12" xfId="21" applyFont="1" applyFill="1" applyBorder="1" applyAlignment="1">
      <alignment vertical="center" wrapText="1"/>
      <protection/>
    </xf>
    <xf numFmtId="0" fontId="27" fillId="2" borderId="16" xfId="21" applyFont="1" applyFill="1" applyBorder="1" applyAlignment="1">
      <alignment vertical="center" wrapText="1"/>
      <protection/>
    </xf>
    <xf numFmtId="0" fontId="8" fillId="2" borderId="0" xfId="21" applyFont="1" applyFill="1" applyAlignment="1">
      <alignment vertical="center" wrapText="1"/>
      <protection/>
    </xf>
    <xf numFmtId="0" fontId="8" fillId="2" borderId="6" xfId="21" applyFont="1" applyFill="1" applyBorder="1" applyAlignment="1">
      <alignment vertical="center" wrapText="1"/>
      <protection/>
    </xf>
    <xf numFmtId="0" fontId="6" fillId="2" borderId="3" xfId="21" applyFont="1" applyFill="1" applyBorder="1" applyAlignment="1">
      <alignment horizontal="left" vertical="center" wrapText="1"/>
      <protection/>
    </xf>
    <xf numFmtId="0" fontId="6" fillId="2" borderId="12" xfId="21" applyFont="1" applyFill="1" applyBorder="1" applyAlignment="1">
      <alignment horizontal="left" vertical="center" wrapText="1"/>
      <protection/>
    </xf>
    <xf numFmtId="0" fontId="6" fillId="2" borderId="4" xfId="21" applyFont="1" applyFill="1" applyBorder="1" applyAlignment="1">
      <alignment horizontal="left" vertical="center" wrapText="1"/>
      <protection/>
    </xf>
    <xf numFmtId="0" fontId="6" fillId="2" borderId="16" xfId="21" applyFont="1" applyFill="1" applyBorder="1" applyAlignment="1">
      <alignment horizontal="left" vertical="center" wrapText="1"/>
      <protection/>
    </xf>
    <xf numFmtId="0" fontId="4" fillId="8" borderId="13" xfId="21" applyFont="1" applyFill="1" applyBorder="1" applyAlignment="1">
      <alignment horizontal="center" vertical="center"/>
      <protection/>
    </xf>
    <xf numFmtId="0" fontId="12" fillId="2" borderId="3" xfId="22" applyFont="1" applyFill="1" applyBorder="1" applyProtection="1">
      <alignment/>
      <protection/>
    </xf>
    <xf numFmtId="0" fontId="12" fillId="2" borderId="12" xfId="22" applyFont="1" applyFill="1" applyBorder="1" applyProtection="1">
      <alignment/>
      <protection/>
    </xf>
    <xf numFmtId="0" fontId="12" fillId="2" borderId="8" xfId="23" applyFont="1" applyFill="1" applyBorder="1" applyProtection="1">
      <protection/>
    </xf>
    <xf numFmtId="0" fontId="12" fillId="2" borderId="4" xfId="23" applyFont="1" applyFill="1" applyBorder="1" applyProtection="1">
      <protection/>
    </xf>
    <xf numFmtId="0" fontId="12" fillId="2" borderId="3" xfId="23" applyFont="1" applyFill="1" applyBorder="1" applyProtection="1">
      <protection/>
    </xf>
    <xf numFmtId="0" fontId="12" fillId="2" borderId="12" xfId="23" applyFont="1" applyFill="1" applyBorder="1" applyProtection="1">
      <protection/>
    </xf>
    <xf numFmtId="2" fontId="29" fillId="0" borderId="10" xfId="33" applyNumberFormat="1" applyFont="1" applyBorder="1" applyAlignment="1">
      <alignment vertical="center"/>
      <protection/>
    </xf>
    <xf numFmtId="2" fontId="29" fillId="0" borderId="5" xfId="33" applyNumberFormat="1" applyFont="1" applyBorder="1" applyAlignment="1">
      <alignment vertical="center"/>
      <protection/>
    </xf>
    <xf numFmtId="2" fontId="29" fillId="0" borderId="9" xfId="33" applyNumberFormat="1" applyFont="1" applyBorder="1" applyAlignment="1">
      <alignment vertical="center"/>
      <protection/>
    </xf>
    <xf numFmtId="2" fontId="29" fillId="0" borderId="8" xfId="33" applyNumberFormat="1" applyFont="1" applyBorder="1" applyAlignment="1">
      <alignment vertical="center"/>
      <protection/>
    </xf>
    <xf numFmtId="2" fontId="29" fillId="0" borderId="4" xfId="33" applyNumberFormat="1" applyFont="1" applyBorder="1" applyAlignment="1">
      <alignment vertical="center"/>
      <protection/>
    </xf>
    <xf numFmtId="2" fontId="29" fillId="0" borderId="6" xfId="33" applyNumberFormat="1" applyFont="1" applyBorder="1" applyAlignment="1">
      <alignment vertical="center"/>
      <protection/>
    </xf>
    <xf numFmtId="0" fontId="27" fillId="2" borderId="3" xfId="21" applyFont="1" applyFill="1" applyBorder="1" applyAlignment="1">
      <alignment horizontal="left" vertical="center" wrapText="1"/>
      <protection/>
    </xf>
    <xf numFmtId="0" fontId="27" fillId="2" borderId="12" xfId="21" applyFont="1" applyFill="1" applyBorder="1" applyAlignment="1">
      <alignment horizontal="left" vertical="center" wrapText="1"/>
      <protection/>
    </xf>
    <xf numFmtId="0" fontId="27" fillId="2" borderId="16" xfId="21" applyFont="1" applyFill="1" applyBorder="1" applyAlignment="1">
      <alignment horizontal="left" vertical="center" wrapText="1"/>
      <protection/>
    </xf>
    <xf numFmtId="0" fontId="12" fillId="7" borderId="3" xfId="22" applyFont="1" applyFill="1" applyBorder="1" applyAlignment="1" applyProtection="1">
      <alignment horizontal="left"/>
      <protection hidden="1" locked="0"/>
    </xf>
    <xf numFmtId="0" fontId="12" fillId="7" borderId="12" xfId="22" applyFont="1" applyFill="1" applyBorder="1" applyAlignment="1" applyProtection="1">
      <alignment horizontal="left"/>
      <protection hidden="1" locked="0"/>
    </xf>
    <xf numFmtId="0" fontId="12" fillId="7" borderId="16" xfId="22" applyFont="1" applyFill="1" applyBorder="1" applyAlignment="1" applyProtection="1">
      <alignment horizontal="left"/>
      <protection hidden="1" locked="0"/>
    </xf>
    <xf numFmtId="0" fontId="31" fillId="11" borderId="3" xfId="0" applyFont="1" applyFill="1" applyBorder="1" applyAlignment="1">
      <alignment horizontal="left" vertical="center" wrapText="1"/>
    </xf>
    <xf numFmtId="0" fontId="31" fillId="11" borderId="12" xfId="0" applyFont="1" applyFill="1" applyBorder="1" applyAlignment="1">
      <alignment horizontal="left" vertical="center" wrapText="1"/>
    </xf>
    <xf numFmtId="0" fontId="31" fillId="11" borderId="4" xfId="0" applyFont="1" applyFill="1" applyBorder="1" applyAlignment="1">
      <alignment horizontal="left" vertical="center" wrapText="1"/>
    </xf>
    <xf numFmtId="0" fontId="31" fillId="11" borderId="6" xfId="0" applyFont="1" applyFill="1" applyBorder="1" applyAlignment="1">
      <alignment horizontal="left" vertical="center" wrapText="1"/>
    </xf>
    <xf numFmtId="0" fontId="12" fillId="7" borderId="0" xfId="22" applyFont="1" applyFill="1" applyBorder="1" applyAlignment="1" applyProtection="1">
      <alignment horizontal="left"/>
      <protection hidden="1" locked="0"/>
    </xf>
    <xf numFmtId="0" fontId="12" fillId="7" borderId="7" xfId="22" applyFont="1" applyFill="1" applyBorder="1" applyAlignment="1" applyProtection="1">
      <alignment horizontal="left"/>
      <protection hidden="1" locked="0"/>
    </xf>
    <xf numFmtId="0" fontId="27" fillId="0" borderId="16" xfId="21" applyFont="1" applyBorder="1" applyAlignment="1">
      <alignment horizontal="right" vertical="center" wrapText="1"/>
      <protection/>
    </xf>
    <xf numFmtId="0" fontId="8" fillId="2" borderId="2" xfId="21" applyFont="1" applyFill="1" applyBorder="1" applyAlignment="1">
      <alignment vertical="center"/>
      <protection/>
    </xf>
    <xf numFmtId="0" fontId="13" fillId="8" borderId="5" xfId="21" applyFont="1" applyFill="1" applyBorder="1" applyAlignment="1">
      <alignment vertical="center"/>
      <protection/>
    </xf>
    <xf numFmtId="0" fontId="13" fillId="8" borderId="0" xfId="21" applyFont="1" applyFill="1" applyAlignment="1">
      <alignment vertical="center"/>
      <protection/>
    </xf>
    <xf numFmtId="0" fontId="8" fillId="2" borderId="16" xfId="21" applyFont="1" applyFill="1" applyBorder="1" applyAlignment="1">
      <alignment horizontal="left" vertical="center"/>
      <protection/>
    </xf>
    <xf numFmtId="0" fontId="7" fillId="0" borderId="3" xfId="21" applyFont="1" applyBorder="1" applyAlignment="1">
      <alignment vertical="center" wrapText="1"/>
      <protection/>
    </xf>
    <xf numFmtId="0" fontId="7" fillId="0" borderId="12" xfId="21" applyFont="1" applyBorder="1" applyAlignment="1">
      <alignment vertical="center" wrapText="1"/>
      <protection/>
    </xf>
    <xf numFmtId="0" fontId="8" fillId="2" borderId="2" xfId="21" applyFont="1" applyFill="1" applyBorder="1" applyAlignment="1">
      <alignment horizontal="left" vertical="center"/>
      <protection/>
    </xf>
    <xf numFmtId="0" fontId="4" fillId="0" borderId="3" xfId="23" applyFont="1" applyFill="1" applyBorder="1" applyAlignment="1" applyProtection="1">
      <alignment horizontal="left" vertical="center" wrapText="1"/>
      <protection/>
    </xf>
    <xf numFmtId="0" fontId="4" fillId="0" borderId="12" xfId="23" applyFont="1" applyFill="1" applyBorder="1" applyAlignment="1" applyProtection="1">
      <alignment horizontal="left" vertical="center"/>
      <protection/>
    </xf>
    <xf numFmtId="0" fontId="4" fillId="0" borderId="16" xfId="23" applyFont="1" applyFill="1" applyBorder="1" applyAlignment="1" applyProtection="1">
      <alignment horizontal="left" vertical="center"/>
      <protection/>
    </xf>
    <xf numFmtId="0" fontId="8" fillId="0" borderId="16" xfId="21" applyFont="1" applyBorder="1" applyAlignment="1">
      <alignment horizontal="left" vertical="center" wrapText="1"/>
      <protection/>
    </xf>
    <xf numFmtId="0" fontId="27" fillId="0" borderId="10" xfId="21" applyFont="1" applyBorder="1" applyAlignment="1">
      <alignment horizontal="left" vertical="center" wrapText="1"/>
      <protection/>
    </xf>
    <xf numFmtId="0" fontId="27" fillId="0" borderId="5" xfId="21" applyFont="1" applyBorder="1" applyAlignment="1">
      <alignment horizontal="left" vertical="center" wrapText="1"/>
      <protection/>
    </xf>
    <xf numFmtId="0" fontId="27" fillId="0" borderId="9" xfId="21" applyFont="1" applyBorder="1" applyAlignment="1">
      <alignment horizontal="left" vertical="center" wrapText="1"/>
      <protection/>
    </xf>
    <xf numFmtId="0" fontId="27" fillId="0" borderId="8" xfId="21" applyFont="1" applyBorder="1" applyAlignment="1">
      <alignment horizontal="left" vertical="center" wrapText="1"/>
      <protection/>
    </xf>
    <xf numFmtId="0" fontId="27" fillId="0" borderId="4" xfId="21" applyFont="1" applyBorder="1" applyAlignment="1">
      <alignment horizontal="left" vertical="center" wrapText="1"/>
      <protection/>
    </xf>
    <xf numFmtId="0" fontId="27" fillId="0" borderId="6" xfId="21" applyFont="1" applyBorder="1" applyAlignment="1">
      <alignment horizontal="left" vertical="center" wrapText="1"/>
      <protection/>
    </xf>
    <xf numFmtId="0" fontId="28" fillId="0" borderId="3" xfId="29" applyFont="1" applyFill="1" applyBorder="1" applyAlignment="1" applyProtection="1">
      <alignment horizontal="left" vertical="center"/>
      <protection/>
    </xf>
    <xf numFmtId="0" fontId="28" fillId="0" borderId="12" xfId="29" applyFont="1" applyFill="1" applyBorder="1" applyAlignment="1" applyProtection="1">
      <alignment horizontal="left" vertical="center"/>
      <protection/>
    </xf>
    <xf numFmtId="0" fontId="28" fillId="0" borderId="4" xfId="29" applyFont="1" applyFill="1" applyBorder="1" applyAlignment="1" applyProtection="1">
      <alignment horizontal="left" vertical="center"/>
      <protection/>
    </xf>
    <xf numFmtId="0" fontId="28" fillId="0" borderId="16" xfId="29" applyFont="1" applyFill="1" applyBorder="1" applyAlignment="1" applyProtection="1">
      <alignment horizontal="left" vertical="center"/>
      <protection/>
    </xf>
    <xf numFmtId="0" fontId="29" fillId="6" borderId="3" xfId="0" applyFont="1" applyFill="1" applyBorder="1" applyAlignment="1">
      <alignment vertical="center"/>
    </xf>
    <xf numFmtId="0" fontId="29" fillId="6" borderId="12" xfId="0" applyFont="1" applyFill="1" applyBorder="1" applyAlignment="1">
      <alignment vertical="center"/>
    </xf>
    <xf numFmtId="0" fontId="29" fillId="6" borderId="16" xfId="0" applyFont="1" applyFill="1" applyBorder="1" applyAlignment="1">
      <alignment vertical="center"/>
    </xf>
    <xf numFmtId="0" fontId="31" fillId="0" borderId="3" xfId="0" applyFont="1" applyBorder="1" applyAlignment="1">
      <alignment horizontal="left" vertical="center" wrapText="1"/>
    </xf>
    <xf numFmtId="0" fontId="31" fillId="0" borderId="12" xfId="0" applyFont="1" applyBorder="1" applyAlignment="1">
      <alignment horizontal="left" vertical="center" wrapText="1"/>
    </xf>
    <xf numFmtId="0" fontId="27" fillId="2" borderId="3" xfId="21" applyFont="1" applyFill="1" applyBorder="1" applyAlignment="1">
      <alignment horizontal="center" vertical="center"/>
      <protection/>
    </xf>
    <xf numFmtId="0" fontId="27" fillId="2" borderId="12" xfId="21" applyFont="1" applyFill="1" applyBorder="1" applyAlignment="1">
      <alignment horizontal="center" vertical="center"/>
      <protection/>
    </xf>
    <xf numFmtId="0" fontId="27" fillId="2" borderId="4" xfId="21" applyFont="1" applyFill="1" applyBorder="1" applyAlignment="1">
      <alignment horizontal="center" vertical="center"/>
      <protection/>
    </xf>
    <xf numFmtId="0" fontId="27" fillId="2" borderId="16" xfId="21" applyFont="1" applyFill="1" applyBorder="1" applyAlignment="1">
      <alignment horizontal="center" vertical="center"/>
      <protection/>
    </xf>
    <xf numFmtId="0" fontId="27" fillId="0" borderId="3" xfId="21" applyFont="1" applyBorder="1" applyAlignment="1">
      <alignment horizontal="center" vertical="center"/>
      <protection/>
    </xf>
    <xf numFmtId="0" fontId="27" fillId="0" borderId="12" xfId="21" applyFont="1" applyBorder="1" applyAlignment="1">
      <alignment horizontal="center" vertical="center"/>
      <protection/>
    </xf>
    <xf numFmtId="0" fontId="27" fillId="0" borderId="4" xfId="21" applyFont="1" applyBorder="1" applyAlignment="1">
      <alignment horizontal="center" vertical="center"/>
      <protection/>
    </xf>
    <xf numFmtId="0" fontId="27" fillId="0" borderId="16" xfId="21" applyFont="1" applyBorder="1" applyAlignment="1">
      <alignment horizontal="center" vertical="center"/>
      <protection/>
    </xf>
    <xf numFmtId="0" fontId="28" fillId="0" borderId="12" xfId="21" applyFont="1" applyBorder="1" applyAlignment="1">
      <alignment horizontal="left" vertical="center"/>
      <protection/>
    </xf>
    <xf numFmtId="0" fontId="28" fillId="0" borderId="16" xfId="21" applyFont="1" applyBorder="1" applyAlignment="1">
      <alignment horizontal="left" vertical="center"/>
      <protection/>
    </xf>
    <xf numFmtId="0" fontId="8" fillId="2" borderId="8" xfId="21" applyFont="1" applyFill="1" applyBorder="1" applyAlignment="1">
      <alignment vertical="center" wrapText="1"/>
      <protection/>
    </xf>
    <xf numFmtId="0" fontId="8" fillId="2" borderId="4" xfId="21" applyFont="1" applyFill="1" applyBorder="1" applyAlignment="1">
      <alignment vertical="center" wrapText="1"/>
      <protection/>
    </xf>
    <xf numFmtId="0" fontId="29" fillId="6" borderId="0" xfId="0" applyFont="1" applyFill="1" applyAlignment="1">
      <alignment horizontal="center" vertical="center"/>
    </xf>
    <xf numFmtId="0" fontId="9" fillId="6" borderId="0" xfId="0" applyFont="1" applyFill="1" applyAlignment="1">
      <alignment horizontal="left" wrapText="1"/>
    </xf>
    <xf numFmtId="0" fontId="24" fillId="0" borderId="0" xfId="0" applyFont="1" applyAlignment="1">
      <alignment horizontal="left" wrapText="1"/>
    </xf>
    <xf numFmtId="0" fontId="9" fillId="0" borderId="0" xfId="0" applyFont="1" applyAlignment="1">
      <alignment horizontal="left" vertical="center" wrapText="1"/>
    </xf>
    <xf numFmtId="0" fontId="18" fillId="6" borderId="10" xfId="0" applyFont="1" applyFill="1" applyBorder="1" applyAlignment="1">
      <alignment horizontal="center" vertical="center" wrapText="1"/>
    </xf>
    <xf numFmtId="0" fontId="9" fillId="6" borderId="5" xfId="0" applyFont="1" applyFill="1" applyBorder="1" applyAlignment="1">
      <alignment horizontal="center" vertical="center"/>
    </xf>
    <xf numFmtId="0" fontId="9" fillId="6" borderId="9" xfId="0" applyFont="1" applyFill="1" applyBorder="1" applyAlignment="1">
      <alignment horizontal="center" vertical="center"/>
    </xf>
    <xf numFmtId="0" fontId="9" fillId="6" borderId="10" xfId="0" applyFont="1" applyFill="1" applyBorder="1" applyAlignment="1">
      <alignment horizontal="center" wrapText="1"/>
    </xf>
    <xf numFmtId="0" fontId="9" fillId="6" borderId="9" xfId="0" applyFont="1" applyFill="1" applyBorder="1" applyAlignment="1">
      <alignment horizontal="center" wrapText="1"/>
    </xf>
    <xf numFmtId="0" fontId="9" fillId="6" borderId="8" xfId="0" applyFont="1" applyFill="1" applyBorder="1" applyAlignment="1">
      <alignment horizontal="center" wrapText="1"/>
    </xf>
    <xf numFmtId="0" fontId="9" fillId="6" borderId="6" xfId="0" applyFont="1" applyFill="1" applyBorder="1" applyAlignment="1">
      <alignment horizontal="center" wrapText="1"/>
    </xf>
    <xf numFmtId="0" fontId="9" fillId="11" borderId="3" xfId="0" applyFont="1" applyFill="1" applyBorder="1" applyAlignment="1">
      <alignment horizontal="center" vertical="center" wrapText="1"/>
    </xf>
    <xf numFmtId="0" fontId="9" fillId="11" borderId="16" xfId="0" applyFont="1" applyFill="1" applyBorder="1" applyAlignment="1">
      <alignment horizontal="center" vertical="center" wrapText="1"/>
    </xf>
    <xf numFmtId="0" fontId="9" fillId="6" borderId="3" xfId="0" applyFont="1" applyFill="1" applyBorder="1" applyAlignment="1">
      <alignment wrapText="1"/>
    </xf>
    <xf numFmtId="0" fontId="9" fillId="0" borderId="16" xfId="0" applyFont="1" applyBorder="1" applyAlignment="1">
      <alignment wrapText="1"/>
    </xf>
    <xf numFmtId="0" fontId="9" fillId="6" borderId="3" xfId="0" applyFont="1" applyFill="1" applyBorder="1" applyAlignment="1">
      <alignment horizontal="left" wrapText="1" indent="2"/>
    </xf>
    <xf numFmtId="0" fontId="9" fillId="0" borderId="16" xfId="0" applyFont="1" applyBorder="1" applyAlignment="1">
      <alignment horizontal="left" wrapText="1" indent="2"/>
    </xf>
  </cellXfs>
  <cellStyles count="24">
    <cellStyle name="Normal" xfId="0"/>
    <cellStyle name="Percent" xfId="15"/>
    <cellStyle name="Currency" xfId="16"/>
    <cellStyle name="Currency [0]" xfId="17"/>
    <cellStyle name="Comma" xfId="18"/>
    <cellStyle name="Comma [0]" xfId="19"/>
    <cellStyle name="Normal 3" xfId="20"/>
    <cellStyle name="Normal 2" xfId="21"/>
    <cellStyle name="Heading 1 2" xfId="22"/>
    <cellStyle name="Heading 2 2" xfId="23"/>
    <cellStyle name="showExposure" xfId="24"/>
    <cellStyle name="HeadingTable" xfId="25"/>
    <cellStyle name="greyed" xfId="26"/>
    <cellStyle name="inputExposure" xfId="27"/>
    <cellStyle name="showParameterE" xfId="28"/>
    <cellStyle name="highlightText" xfId="29"/>
    <cellStyle name="Milliers" xfId="30"/>
    <cellStyle name="HStyle 3" xfId="31"/>
    <cellStyle name="Greyed Out Cell" xfId="32"/>
    <cellStyle name="Heading Style 1" xfId="33"/>
    <cellStyle name="Lien hypertexte" xfId="34"/>
    <cellStyle name="Normal 2 2 2 2" xfId="35"/>
    <cellStyle name="Normal 4" xfId="36"/>
    <cellStyle name="Pourcentage" xfId="3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ustomXml" Target="../customXml/item1.xml"/><Relationship Id="rId3" Type="http://schemas.openxmlformats.org/officeDocument/2006/relationships/worksheet" Target="worksheets/sheet2.xml"/><Relationship Id="rId12" Type="http://schemas.openxmlformats.org/officeDocument/2006/relationships/sharedStrings" Target="sharedStrings.xml"/><Relationship Id="rId7" Type="http://schemas.openxmlformats.org/officeDocument/2006/relationships/worksheet" Target="worksheets/sheet6.xml"/><Relationship Id="rId2" Type="http://schemas.openxmlformats.org/officeDocument/2006/relationships/worksheet" Target="worksheets/sheet1.xml"/><Relationship Id="rId16" Type="http://schemas.openxmlformats.org/officeDocument/2006/relationships/customXml" Target="../customXml/item4.xml"/><Relationship Id="rId1" Type="http://schemas.openxmlformats.org/officeDocument/2006/relationships/theme" Target="theme/theme1.xml"/><Relationship Id="rId6" Type="http://schemas.openxmlformats.org/officeDocument/2006/relationships/worksheet" Target="worksheets/sheet5.xml"/><Relationship Id="rId11" Type="http://schemas.openxmlformats.org/officeDocument/2006/relationships/styles" Target="styles.xml"/><Relationship Id="rId5" Type="http://schemas.openxmlformats.org/officeDocument/2006/relationships/worksheet" Target="worksheets/sheet4.xml"/><Relationship Id="rId15" Type="http://schemas.openxmlformats.org/officeDocument/2006/relationships/customXml" Target="../customXml/item3.xml"/><Relationship Id="rId10" Type="http://schemas.openxmlformats.org/officeDocument/2006/relationships/worksheet" Target="worksheets/sheet9.xml"/><Relationship Id="rId4" Type="http://schemas.openxmlformats.org/officeDocument/2006/relationships/worksheet" Target="worksheets/sheet3.xml"/><Relationship Id="rId9" Type="http://schemas.openxmlformats.org/officeDocument/2006/relationships/worksheet" Target="worksheets/sheet8.xml"/><Relationship Id="rId14" Type="http://schemas.openxmlformats.org/officeDocument/2006/relationships/customXml" Target="../customXml/item2.xml"/></Relationships>
</file>

<file path=xl/drawings/_rels/drawing1.xml.rels><?xml version="1.0" encoding="UTF-8" standalone="yes"?><Relationships xmlns="http://schemas.openxmlformats.org/package/2006/relationships"><Relationship Id="rId1" Type="http://schemas.openxmlformats.org/officeDocument/2006/relationships/image" Target="../media/image2.png" /></Relationships>
</file>

<file path=xl/drawings/_rels/drawing2.xml.rels><?xml version="1.0" encoding="UTF-8" standalone="yes"?><Relationships xmlns="http://schemas.openxmlformats.org/package/2006/relationships"><Relationship Id="rId1" Type="http://schemas.openxmlformats.org/officeDocument/2006/relationships/image" Target="../media/image2.png" /></Relationships>
</file>

<file path=xl/drawings/_rels/drawing3.xml.rels><?xml version="1.0" encoding="UTF-8" standalone="yes"?><Relationships xmlns="http://schemas.openxmlformats.org/package/2006/relationships"><Relationship Id="rId1" Type="http://schemas.openxmlformats.org/officeDocument/2006/relationships/image" Target="../media/image2.png" /></Relationships>
</file>

<file path=xl/drawings/_rels/drawing4.xml.rels><?xml version="1.0" encoding="UTF-8" standalone="yes"?><Relationships xmlns="http://schemas.openxmlformats.org/package/2006/relationships"><Relationship Id="rId1" Type="http://schemas.openxmlformats.org/officeDocument/2006/relationships/image" Target="../media/image2.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2.png" /></Relationships>
</file>

<file path=xl/drawings/_rels/vmlDrawing1.v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11430</xdr:colOff>
      <xdr:row>4</xdr:row>
      <xdr:rowOff>15240</xdr:rowOff>
    </xdr:from>
    <xdr:to>
      <xdr:col>3</xdr:col>
      <xdr:colOff>59055</xdr:colOff>
      <xdr:row>10</xdr:row>
      <xdr:rowOff>57150</xdr:rowOff>
    </xdr:to>
    <xdr:pic>
      <xdr:nvPicPr>
        <xdr:cNvPr id="5" name="Image 4"/>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9525" y="809625"/>
          <a:ext cx="2333625" cy="1009650"/>
        </a:xfrm>
        <a:prstGeom prst="rect"/>
        <a:noFill/>
      </xdr:spPr>
    </xdr:pic>
    <xdr:clientData/>
  </xdr:twoCellAnchor>
  <xdr:twoCellAnchor>
    <xdr:from>
      <xdr:col>0</xdr:col>
      <xdr:colOff>0</xdr:colOff>
      <xdr:row>10</xdr:row>
      <xdr:rowOff>0</xdr:rowOff>
    </xdr:from>
    <xdr:to>
      <xdr:col>8</xdr:col>
      <xdr:colOff>49530</xdr:colOff>
      <xdr:row>30</xdr:row>
      <xdr:rowOff>0</xdr:rowOff>
    </xdr:to>
    <xdr:sp macro="" fLocksText="0">
      <xdr:nvSpPr>
        <xdr:cNvPr id="6" name="Graphic 2"/>
        <xdr:cNvSpPr/>
      </xdr:nvSpPr>
      <xdr:spPr bwMode="auto">
        <a:xfrm>
          <a:off x="0" y="1762125"/>
          <a:ext cx="6143625" cy="3238500"/>
        </a:xfrm>
        <a:custGeom>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rect l="0" t="0" r="r" b="b"/>
          <a:pathLst>
            <a:path h="4121785" w="7200900">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lIns="91440" tIns="45720" rIns="91440" bIns="45720" vert="horz" wrap="square"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5</xdr:col>
      <xdr:colOff>76200</xdr:colOff>
      <xdr:row>5</xdr:row>
      <xdr:rowOff>68036</xdr:rowOff>
    </xdr:from>
    <xdr:to>
      <xdr:col>5</xdr:col>
      <xdr:colOff>483870</xdr:colOff>
      <xdr:row>5</xdr:row>
      <xdr:rowOff>311203</xdr:rowOff>
    </xdr:to>
    <xdr:sp macro="" fLocksText="0">
      <xdr:nvSpPr>
        <xdr:cNvPr id="5" name="AutoShape 19"/>
        <xdr:cNvSpPr>
          <a:spLocks noChangeArrowheads="1"/>
        </xdr:cNvSpPr>
      </xdr:nvSpPr>
      <xdr:spPr bwMode="auto">
        <a:xfrm>
          <a:off x="3028950" y="1990725"/>
          <a:ext cx="409575" cy="247650"/>
        </a:xfrm>
        <a:prstGeom prst="flowChartMultidocument"/>
        <a:solidFill>
          <a:srgbClr val="00B0F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47625</xdr:colOff>
      <xdr:row>7</xdr:row>
      <xdr:rowOff>371230</xdr:rowOff>
    </xdr:from>
    <xdr:to>
      <xdr:col>5</xdr:col>
      <xdr:colOff>457200</xdr:colOff>
      <xdr:row>8</xdr:row>
      <xdr:rowOff>121292</xdr:rowOff>
    </xdr:to>
    <xdr:sp macro="" fLocksText="0">
      <xdr:nvSpPr>
        <xdr:cNvPr id="10" name="AutoShape 19"/>
        <xdr:cNvSpPr>
          <a:spLocks noChangeArrowheads="1"/>
        </xdr:cNvSpPr>
      </xdr:nvSpPr>
      <xdr:spPr bwMode="auto">
        <a:xfrm>
          <a:off x="3000375" y="2981325"/>
          <a:ext cx="409575" cy="247650"/>
        </a:xfrm>
        <a:prstGeom prst="flowChartMultidocument"/>
        <a:solidFill>
          <a:schemeClr val="accent2">
            <a:lumMod val="60000"/>
            <a:lumOff val="40000"/>
          </a:schemeClr>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22316</xdr:colOff>
      <xdr:row>11</xdr:row>
      <xdr:rowOff>52231</xdr:rowOff>
    </xdr:from>
    <xdr:to>
      <xdr:col>5</xdr:col>
      <xdr:colOff>429986</xdr:colOff>
      <xdr:row>11</xdr:row>
      <xdr:rowOff>295960</xdr:rowOff>
    </xdr:to>
    <xdr:sp macro="" fLocksText="0">
      <xdr:nvSpPr>
        <xdr:cNvPr id="11" name="AutoShape 19"/>
        <xdr:cNvSpPr>
          <a:spLocks noChangeArrowheads="1"/>
        </xdr:cNvSpPr>
      </xdr:nvSpPr>
      <xdr:spPr bwMode="auto">
        <a:xfrm>
          <a:off x="2971800" y="4324350"/>
          <a:ext cx="409575" cy="247650"/>
        </a:xfrm>
        <a:prstGeom prst="flowChartMultidocument"/>
        <a:solidFill>
          <a:srgbClr val="FFC00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xdr:from>
      <xdr:col>5</xdr:col>
      <xdr:colOff>1633</xdr:colOff>
      <xdr:row>14</xdr:row>
      <xdr:rowOff>86052</xdr:rowOff>
    </xdr:from>
    <xdr:to>
      <xdr:col>5</xdr:col>
      <xdr:colOff>416923</xdr:colOff>
      <xdr:row>14</xdr:row>
      <xdr:rowOff>329220</xdr:rowOff>
    </xdr:to>
    <xdr:sp macro="" fLocksText="0">
      <xdr:nvSpPr>
        <xdr:cNvPr id="12" name="AutoShape 19"/>
        <xdr:cNvSpPr>
          <a:spLocks noChangeArrowheads="1"/>
        </xdr:cNvSpPr>
      </xdr:nvSpPr>
      <xdr:spPr bwMode="auto">
        <a:xfrm>
          <a:off x="2952750" y="5543550"/>
          <a:ext cx="419100" cy="247650"/>
        </a:xfrm>
        <a:prstGeom prst="flowChartMultidocument"/>
        <a:solidFill>
          <a:srgbClr val="FFFF00"/>
        </a:solidFill>
        <a:ln w="9525">
          <a:solidFill>
            <a:srgbClr val="000000"/>
          </a:solidFill>
          <a:miter lim="800000"/>
        </a:ln>
      </xdr:spPr>
      <xdr:txBody>
        <a:bodyPr lIns="91440" tIns="45720" rIns="91440" bIns="45720" vert="horz" wrap="square" anchor="ctr" anchorCtr="0" upright="1">
          <a:noAutofit/>
        </a:bodyPr>
        <a:lstStyle/>
        <a:p>
          <a:pPr algn="ctr"/>
          <a:endParaRPr lang="fr-CA"/>
        </a:p>
      </xdr:txBody>
    </xdr:sp>
    <xdr:clientData/>
  </xdr:twoCellAnchor>
  <xdr:twoCellAnchor editAs="oneCell">
    <xdr:from>
      <xdr:col>0</xdr:col>
      <xdr:colOff>36979</xdr:colOff>
      <xdr:row>0</xdr:row>
      <xdr:rowOff>36979</xdr:rowOff>
    </xdr:from>
    <xdr:to>
      <xdr:col>2</xdr:col>
      <xdr:colOff>446630</xdr:colOff>
      <xdr:row>0</xdr:row>
      <xdr:rowOff>612979</xdr:rowOff>
    </xdr:to>
    <xdr:pic>
      <xdr:nvPicPr>
        <xdr:cNvPr id="2" name="Image 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90675" cy="571500"/>
        </a:xfrm>
        <a:prstGeom prst="rect"/>
        <a:noFill/>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38884</xdr:colOff>
      <xdr:row>0</xdr:row>
      <xdr:rowOff>41014</xdr:rowOff>
    </xdr:from>
    <xdr:to>
      <xdr:col>2</xdr:col>
      <xdr:colOff>50314</xdr:colOff>
      <xdr:row>3</xdr:row>
      <xdr:rowOff>101844</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52575" cy="600075"/>
        </a:xfrm>
        <a:prstGeom prst="rect"/>
        <a:noFill/>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15</xdr:col>
      <xdr:colOff>581025</xdr:colOff>
      <xdr:row>212</xdr:row>
      <xdr:rowOff>638175</xdr:rowOff>
    </xdr:from>
    <xdr:to>
      <xdr:col>20</xdr:col>
      <xdr:colOff>38100</xdr:colOff>
      <xdr:row>215</xdr:row>
      <xdr:rowOff>38100</xdr:rowOff>
    </xdr:to>
    <xdr:sp macro="" fLocksText="0">
      <xdr:nvSpPr>
        <xdr:cNvPr id="2" name="Rectangle 1"/>
        <xdr:cNvSpPr/>
      </xdr:nvSpPr>
      <xdr:spPr>
        <a:xfrm>
          <a:off x="14077950" y="73866375"/>
          <a:ext cx="66675" cy="657225"/>
        </a:xfrm>
        <a:prstGeom prst="rect"/>
        <a:noFill/>
        <a:ln>
          <a:no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anchor="t"/>
        <a:lstStyle/>
        <a:p>
          <a:pPr algn="l"/>
          <a:endParaRPr lang="fr-CA" sz="1100"/>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7" name="Text Box 3264"/>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8" name="Text Box 3265"/>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9" name="Text Box 3266"/>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0" name="Text Box 3267"/>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1" name="Text Box 3268"/>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2" name="Text Box 3261"/>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3" name="Text Box 3262"/>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4" name="Text Box 3263"/>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5" name="Text Box 3264"/>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6" name="Text Box 3265"/>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1</xdr:col>
      <xdr:colOff>0</xdr:colOff>
      <xdr:row>79</xdr:row>
      <xdr:rowOff>0</xdr:rowOff>
    </xdr:from>
    <xdr:to>
      <xdr:col>1</xdr:col>
      <xdr:colOff>93345</xdr:colOff>
      <xdr:row>79</xdr:row>
      <xdr:rowOff>171449</xdr:rowOff>
    </xdr:to>
    <xdr:sp macro="">
      <xdr:nvSpPr>
        <xdr:cNvPr id="17" name="Text Box 3266"/>
        <xdr:cNvSpPr txBox="1">
          <a:spLocks noChangeArrowheads="1"/>
        </xdr:cNvSpPr>
      </xdr:nvSpPr>
      <xdr:spPr bwMode="auto">
        <a:xfrm>
          <a:off x="133350" y="26212800"/>
          <a:ext cx="95250" cy="171450"/>
        </a:xfrm>
        <a:prstGeom prst="rect"/>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xdr:txBody>
    </xdr:sp>
    <xdr:clientData/>
  </xdr:twoCellAnchor>
  <xdr:twoCellAnchor editAs="oneCell">
    <xdr:from>
      <xdr:col>0</xdr:col>
      <xdr:colOff>36195</xdr:colOff>
      <xdr:row>0</xdr:row>
      <xdr:rowOff>36195</xdr:rowOff>
    </xdr:from>
    <xdr:to>
      <xdr:col>1</xdr:col>
      <xdr:colOff>1501700</xdr:colOff>
      <xdr:row>0</xdr:row>
      <xdr:rowOff>629865</xdr:rowOff>
    </xdr:to>
    <xdr:pic>
      <xdr:nvPicPr>
        <xdr:cNvPr id="4" name="Image 3"/>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600200" cy="590550"/>
        </a:xfrm>
        <a:prstGeom prst="rect"/>
        <a:noFill/>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34290</xdr:colOff>
      <xdr:row>0</xdr:row>
      <xdr:rowOff>34290</xdr:rowOff>
    </xdr:from>
    <xdr:to>
      <xdr:col>1</xdr:col>
      <xdr:colOff>668655</xdr:colOff>
      <xdr:row>0</xdr:row>
      <xdr:rowOff>630425</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571625" cy="600075"/>
        </a:xfrm>
        <a:prstGeom prst="rect"/>
        <a:noFill/>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38102</xdr:colOff>
      <xdr:row>0</xdr:row>
      <xdr:rowOff>36195</xdr:rowOff>
    </xdr:from>
    <xdr:to>
      <xdr:col>2</xdr:col>
      <xdr:colOff>326645</xdr:colOff>
      <xdr:row>0</xdr:row>
      <xdr:rowOff>477720</xdr:rowOff>
    </xdr:to>
    <xdr:pic>
      <xdr:nvPicPr>
        <xdr:cNvPr id="3" name="Image 2"/>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bwMode="auto">
        <a:xfrm>
          <a:off x="38100" y="38100"/>
          <a:ext cx="1114425" cy="438150"/>
        </a:xfrm>
        <a:prstGeom prst="rect"/>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 Id="rId2" Type="http://schemas.openxmlformats.org/officeDocument/2006/relationships/printerSettings" Target="../printerSettings/printerSettings1.bin" /></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 /><Relationship Id="rId2" Type="http://schemas.openxmlformats.org/officeDocument/2006/relationships/printerSettings" Target="../printerSettings/printerSettings2.bin"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 /><Relationship Id="rId2" Type="http://schemas.openxmlformats.org/officeDocument/2006/relationships/printerSettings" Target="../printerSettings/printerSettings3.bin"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 /><Relationship Id="rId2" Type="http://schemas.openxmlformats.org/officeDocument/2006/relationships/vmlDrawing" Target="../drawings/vmlDrawing1.vml" /><Relationship Id="rId3" Type="http://schemas.openxmlformats.org/officeDocument/2006/relationships/printerSettings" Target="../printerSettings/printerSettings4.bin" /></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 /><Relationship Id="rId2" Type="http://schemas.openxmlformats.org/officeDocument/2006/relationships/printerSettings" Target="../printerSettings/printerSettings5.bin" /></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 /><Relationship Id="rId2" Type="http://schemas.openxmlformats.org/officeDocument/2006/relationships/printerSettings" Target="../printerSettings/printerSettings6.bin" /></Relationships>
</file>

<file path=xl/worksheets/_rels/sheet9.xml.rels><?xml version="1.0" encoding="UTF-8" standalone="yes"?><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ageTitre"/>
  <dimension ref="A1:I47"/>
  <sheetViews>
    <sheetView showGridLines="0" tabSelected="1" view="pageBreakPreview" zoomScale="85" zoomScaleNormal="70" zoomScaleSheetLayoutView="85" workbookViewId="0" topLeftCell="A1">
      <selection pane="topLeft" activeCell="C1" sqref="C1"/>
    </sheetView>
  </sheetViews>
  <sheetFormatPr defaultColWidth="11.42578125" defaultRowHeight="12.75"/>
  <cols>
    <col min="2" max="2" width="11.4285714285714" customWidth="1"/>
  </cols>
  <sheetData>
    <row r="1" spans="2:9" ht="24.6" customHeight="1" thickBot="1">
      <c r="B1" s="255" t="s">
        <v>1059</v>
      </c>
      <c r="C1" s="305" t="s">
        <v>2286</v>
      </c>
      <c r="I1" s="306"/>
    </row>
    <row r="2" ht="12.75">
      <c r="I2" s="306"/>
    </row>
    <row r="3" spans="1:9" ht="12.75">
      <c r="A3" s="307"/>
      <c r="I3" s="306"/>
    </row>
    <row r="4" spans="1:9" ht="12.75">
      <c r="A4" s="307"/>
      <c r="I4" s="306"/>
    </row>
    <row r="5" spans="1:9" ht="12.75">
      <c r="A5" s="307"/>
      <c r="I5" s="306"/>
    </row>
    <row r="6" spans="1:9" ht="12.75">
      <c r="A6" s="307"/>
      <c r="I6" s="306"/>
    </row>
    <row r="7" spans="1:9" ht="12.75">
      <c r="A7" s="307"/>
      <c r="I7" s="306"/>
    </row>
    <row r="8" spans="1:9" ht="12.75">
      <c r="A8" s="307"/>
      <c r="I8" s="306"/>
    </row>
    <row r="9" spans="1:9" ht="12.75">
      <c r="A9" s="307"/>
      <c r="I9" s="306"/>
    </row>
    <row r="10" spans="1:9" ht="12.75">
      <c r="A10" s="307"/>
      <c r="I10" s="306"/>
    </row>
    <row r="11" spans="1:9" ht="12.75">
      <c r="A11" s="307"/>
      <c r="I11" s="306"/>
    </row>
    <row r="12" spans="1:9" ht="12.75">
      <c r="A12" s="307"/>
      <c r="I12" s="306"/>
    </row>
    <row r="13" spans="1:9" ht="12.75">
      <c r="A13" s="307"/>
      <c r="I13" s="306"/>
    </row>
    <row r="14" spans="1:9" ht="12.75">
      <c r="A14" s="307"/>
      <c r="I14" s="306"/>
    </row>
    <row r="15" spans="1:9" ht="12.75">
      <c r="A15" s="307"/>
      <c r="I15" s="306"/>
    </row>
    <row r="16" spans="1:9" ht="12.75">
      <c r="A16" s="307"/>
      <c r="I16" s="306"/>
    </row>
    <row r="17" spans="1:9" ht="12.75">
      <c r="A17" s="307"/>
      <c r="I17" s="306"/>
    </row>
    <row r="18" spans="1:9" ht="12.75">
      <c r="A18" s="307"/>
      <c r="I18" s="306"/>
    </row>
    <row r="19" spans="1:9" ht="12.75">
      <c r="A19" s="307"/>
      <c r="I19" s="306"/>
    </row>
    <row r="20" spans="1:9" ht="12.75">
      <c r="A20" s="307"/>
      <c r="I20" s="306"/>
    </row>
    <row r="21" spans="1:9" ht="12.75">
      <c r="A21" s="307"/>
      <c r="I21" s="306"/>
    </row>
    <row r="22" spans="1:9" ht="12.75">
      <c r="A22" s="307"/>
      <c r="I22" s="306"/>
    </row>
    <row r="23" spans="1:9" ht="12.75">
      <c r="A23" s="307"/>
      <c r="I23" s="306"/>
    </row>
    <row r="24" spans="1:9" ht="12.75">
      <c r="A24" s="307"/>
      <c r="I24" s="306"/>
    </row>
    <row r="25" spans="1:9" ht="12.75">
      <c r="A25" s="307"/>
      <c r="I25" s="306"/>
    </row>
    <row r="26" spans="1:9" ht="12.75">
      <c r="A26" s="307"/>
      <c r="I26" s="306"/>
    </row>
    <row r="27" spans="1:9" ht="12.75">
      <c r="A27" s="307"/>
      <c r="I27" s="306"/>
    </row>
    <row r="28" spans="1:9" ht="12.75">
      <c r="A28" s="307"/>
      <c r="I28" s="306"/>
    </row>
    <row r="29" spans="1:9" ht="12.75">
      <c r="A29" s="307"/>
      <c r="I29" s="306"/>
    </row>
    <row r="30" spans="1:9" ht="12.75">
      <c r="A30" s="307"/>
      <c r="I30" s="306"/>
    </row>
    <row r="31" spans="1:9" ht="13.5" thickBot="1">
      <c r="A31" s="307"/>
      <c r="I31" s="306"/>
    </row>
    <row r="32" spans="1:9" ht="13.5" thickTop="1">
      <c r="A32" s="308"/>
      <c r="B32" s="309"/>
      <c r="C32" s="309"/>
      <c r="D32" s="309"/>
      <c r="E32" s="309"/>
      <c r="F32" s="309"/>
      <c r="G32" s="309"/>
      <c r="H32" s="310"/>
      <c r="I32" s="306"/>
    </row>
    <row r="33" spans="1:9" ht="12.75">
      <c r="A33" s="307"/>
      <c r="H33" s="311"/>
      <c r="I33" s="306"/>
    </row>
    <row r="34" spans="1:9" ht="15">
      <c r="A34" s="580" t="str">
        <f>IF(EXACT('Page Titre'!LANGUE_FR_ENG,"Fr"),MatchTrad!A2,MatchTrad!B2)</f>
        <v>Divulgation</v>
      </c>
      <c r="B34" s="581"/>
      <c r="C34" s="581"/>
      <c r="D34" s="581"/>
      <c r="E34" s="581"/>
      <c r="F34" s="581"/>
      <c r="G34" s="581"/>
      <c r="H34" s="582"/>
      <c r="I34" s="306"/>
    </row>
    <row r="35" spans="1:9" ht="12.75">
      <c r="A35" s="307"/>
      <c r="H35" s="311"/>
      <c r="I35" s="306"/>
    </row>
    <row r="36" spans="1:9" ht="12.75">
      <c r="A36" s="307"/>
      <c r="H36" s="311"/>
      <c r="I36" s="306"/>
    </row>
    <row r="37" spans="1:9" ht="12.75">
      <c r="A37" s="307"/>
      <c r="H37" s="311"/>
      <c r="I37" s="306"/>
    </row>
    <row r="38" spans="1:9" ht="12.75">
      <c r="A38" s="583" t="str">
        <f>IF(EXACT('Page Titre'!LANGUE_FR_ENG,"Fr"),MatchTrad!A3,MatchTrad!B3)</f>
        <v>Ratio de liquidité à court terme (LCR)</v>
      </c>
      <c r="B38" s="584"/>
      <c r="C38" s="584"/>
      <c r="D38" s="584"/>
      <c r="E38" s="584"/>
      <c r="F38" s="584"/>
      <c r="G38" s="584"/>
      <c r="H38" s="585"/>
      <c r="I38" s="306"/>
    </row>
    <row r="39" spans="1:9" ht="12.75">
      <c r="A39" s="583"/>
      <c r="B39" s="584"/>
      <c r="C39" s="584"/>
      <c r="D39" s="584"/>
      <c r="E39" s="584"/>
      <c r="F39" s="584"/>
      <c r="G39" s="584"/>
      <c r="H39" s="585"/>
      <c r="I39" s="306"/>
    </row>
    <row r="40" spans="1:9" ht="12.75">
      <c r="A40" s="307"/>
      <c r="H40" s="311"/>
      <c r="I40" s="306"/>
    </row>
    <row r="41" spans="1:9" ht="12.75">
      <c r="A41" s="307"/>
      <c r="H41" s="311"/>
      <c r="I41" s="306"/>
    </row>
    <row r="42" spans="1:9" ht="17.25">
      <c r="A42" s="307"/>
      <c r="B42" s="581" t="s">
        <v>2279</v>
      </c>
      <c r="C42" s="581"/>
      <c r="D42" s="581"/>
      <c r="E42" s="581"/>
      <c r="F42" s="581"/>
      <c r="G42" s="581"/>
      <c r="H42" s="311"/>
      <c r="I42" s="306"/>
    </row>
    <row r="43" spans="1:9" ht="13.5" thickBot="1">
      <c r="A43" s="312"/>
      <c r="B43" s="313"/>
      <c r="C43" s="313"/>
      <c r="D43" s="313"/>
      <c r="E43" s="313"/>
      <c r="F43" s="313"/>
      <c r="G43" s="313"/>
      <c r="H43" s="314"/>
      <c r="I43" s="306"/>
    </row>
    <row r="44" spans="1:9" ht="13.5" thickTop="1">
      <c r="A44" s="307"/>
      <c r="I44" s="306"/>
    </row>
    <row r="45" spans="1:9" ht="12.75">
      <c r="A45" s="307"/>
      <c r="I45" s="306"/>
    </row>
    <row r="46" spans="1:9" ht="12.75">
      <c r="A46" s="307"/>
      <c r="I46" s="306"/>
    </row>
    <row r="47" spans="1:9" ht="13.5" thickBot="1">
      <c r="A47" s="315"/>
      <c r="B47" s="316"/>
      <c r="C47" s="316"/>
      <c r="D47" s="316"/>
      <c r="E47" s="316"/>
      <c r="F47" s="316"/>
      <c r="G47" s="316"/>
      <c r="H47" s="316"/>
      <c r="I47" s="317"/>
    </row>
  </sheetData>
  <sheetProtection algorithmName="SHA-512" hashValue="akDoPxiynSkHHXuuhOxFn1OaDvu9YWK3Ukj157kDRnnLatmxtVOGaA1FkwNDv6SpTgK/DXxt+nOuaC8w8QaacQ==" saltValue="3AmX+mUQnIFKLLTDxI+Eqg==" spinCount="100000" sheet="1" objects="1" scenarios="1" formatColumns="0" formatRows="0" selectLockedCells="1"/>
  <mergeCells count="3">
    <mergeCell ref="A34:H34"/>
    <mergeCell ref="A38:H39"/>
    <mergeCell ref="B42:G42"/>
  </mergeCells>
  <dataValidations count="1">
    <dataValidation type="list" allowBlank="1" showInputMessage="1" showErrorMessage="1" sqref="C1">
      <formula1>"Fr,Eng"</formula1>
    </dataValidation>
  </dataValidations>
  <printOptions horizontalCentered="1" verticalCentered="1"/>
  <pageMargins left="0.393700787401575" right="0.393700787401575" top="0.393700787401575" bottom="0.393700787401575" header="0.31496062992126" footer="0.31496062992126"/>
  <pageSetup orientation="portrait" paperSize="5" scale="80" r:id="rId2"/>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resentation"/>
  <dimension ref="A1:M33"/>
  <sheetViews>
    <sheetView view="pageBreakPreview" zoomScale="85" zoomScaleNormal="100" zoomScaleSheetLayoutView="85" workbookViewId="0" topLeftCell="A1">
      <selection pane="topLeft" activeCell="H25" sqref="H25"/>
    </sheetView>
  </sheetViews>
  <sheetFormatPr defaultColWidth="9.140625" defaultRowHeight="15"/>
  <cols>
    <col min="1" max="13" width="8.85714285714286" style="453" customWidth="1"/>
    <col min="14" max="16384" width="9.14285714285714" style="453"/>
  </cols>
  <sheetData>
    <row r="1" spans="1:13" ht="67.5" customHeight="1">
      <c r="A1" s="625" t="str">
        <f>IF(EXACT('Page Titre'!LANGUE_FR_ENG,"Fr"),MatchTrad!A4,MatchTrad!B4)</f>
        <v>PRÉSENTATION</v>
      </c>
      <c r="B1" s="626"/>
      <c r="C1" s="626"/>
      <c r="D1" s="626"/>
      <c r="E1" s="626"/>
      <c r="F1" s="626"/>
      <c r="G1" s="626"/>
      <c r="H1" s="626"/>
      <c r="I1" s="626"/>
      <c r="J1" s="626"/>
      <c r="K1" s="626"/>
      <c r="L1" s="626"/>
      <c r="M1" s="627"/>
    </row>
    <row r="2" spans="1:13" ht="15">
      <c r="A2" s="628"/>
      <c r="B2" s="629"/>
      <c r="C2" s="629"/>
      <c r="D2" s="629"/>
      <c r="E2" s="629"/>
      <c r="F2" s="629"/>
      <c r="G2" s="629"/>
      <c r="H2" s="629"/>
      <c r="I2" s="629"/>
      <c r="J2" s="629"/>
      <c r="K2" s="629"/>
      <c r="L2" s="629"/>
      <c r="M2" s="630"/>
    </row>
    <row r="3" spans="1:13" ht="15" customHeight="1">
      <c r="A3" s="596" t="str">
        <f>IF(EXACT('Page Titre'!LANGUE_FR_ENG,"Fr"),MatchTrad!A5,MatchTrad!B5)</f>
        <v>1. Structure du document</v>
      </c>
      <c r="B3" s="597"/>
      <c r="C3" s="597"/>
      <c r="D3" s="597"/>
      <c r="E3" s="597"/>
      <c r="F3" s="597"/>
      <c r="G3" s="597"/>
      <c r="H3" s="597"/>
      <c r="I3" s="597"/>
      <c r="J3" s="597"/>
      <c r="K3" s="597"/>
      <c r="L3" s="597"/>
      <c r="M3" s="598"/>
    </row>
    <row r="4" spans="1:13" ht="15">
      <c r="A4" s="602"/>
      <c r="B4" s="603"/>
      <c r="C4" s="603"/>
      <c r="D4" s="603"/>
      <c r="E4" s="603"/>
      <c r="F4" s="603"/>
      <c r="G4" s="603"/>
      <c r="H4" s="603"/>
      <c r="I4" s="603"/>
      <c r="J4" s="603"/>
      <c r="K4" s="603"/>
      <c r="L4" s="603"/>
      <c r="M4" s="604"/>
    </row>
    <row r="5" spans="1:13" ht="39" customHeight="1">
      <c r="A5" s="609" t="str">
        <f>IF(EXACT('Page Titre'!LANGUE_FR_ENG,"Fr"),MatchTrad!A6,MatchTrad!B6)</f>
        <v>Onglet bleu : Divulgation-LCR (formulaire)</v>
      </c>
      <c r="B5" s="610"/>
      <c r="C5" s="610"/>
      <c r="D5" s="610"/>
      <c r="E5" s="610"/>
      <c r="F5" s="611"/>
      <c r="G5" s="615" t="str">
        <f>IF(EXACT('Page Titre'!LANGUE_FR_ENG,"Fr"),MatchTrad!A7,MatchTrad!B7)</f>
        <v>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v>
      </c>
      <c r="H5" s="621"/>
      <c r="I5" s="621"/>
      <c r="J5" s="621"/>
      <c r="K5" s="621"/>
      <c r="L5" s="621"/>
      <c r="M5" s="622"/>
    </row>
    <row r="6" spans="1:13" ht="39" customHeight="1">
      <c r="A6" s="612"/>
      <c r="B6" s="613"/>
      <c r="C6" s="613"/>
      <c r="D6" s="613"/>
      <c r="E6" s="613"/>
      <c r="F6" s="614"/>
      <c r="G6" s="631"/>
      <c r="H6" s="623"/>
      <c r="I6" s="623"/>
      <c r="J6" s="623"/>
      <c r="K6" s="623"/>
      <c r="L6" s="623"/>
      <c r="M6" s="624"/>
    </row>
    <row r="7" spans="1:13" ht="15" customHeight="1">
      <c r="A7" s="21"/>
      <c r="B7" s="10"/>
      <c r="C7" s="10"/>
      <c r="D7" s="10"/>
      <c r="E7" s="10"/>
      <c r="F7" s="10"/>
      <c r="G7" s="10"/>
      <c r="H7" s="10"/>
      <c r="I7" s="10"/>
      <c r="J7" s="10"/>
      <c r="K7" s="10"/>
      <c r="L7" s="10"/>
      <c r="M7" s="19"/>
    </row>
    <row r="8" spans="1:13" ht="39" customHeight="1">
      <c r="A8" s="609" t="str">
        <f>IF(EXACT('Page Titre'!LANGUE_FR_ENG,"Fr"),MatchTrad!A8,MatchTrad!B8)</f>
        <v>Onglet rose : Instructions-LCR</v>
      </c>
      <c r="B8" s="610"/>
      <c r="C8" s="610"/>
      <c r="D8" s="610"/>
      <c r="E8" s="610"/>
      <c r="F8" s="611"/>
      <c r="G8" s="605" t="str">
        <f>IF(EXACT('Page Titre'!LANGUE_FR_ENG,"Fr"),MatchTrad!A9,MatchTrad!B9)</f>
        <v>Catégories de LCR dont il est question dans le guide de production du relevé, en lien avec les dispositions de la Ligne directrice.</v>
      </c>
      <c r="H8" s="605"/>
      <c r="I8" s="605"/>
      <c r="J8" s="605"/>
      <c r="K8" s="605"/>
      <c r="L8" s="605"/>
      <c r="M8" s="606"/>
    </row>
    <row r="9" spans="1:13" ht="39" customHeight="1">
      <c r="A9" s="612"/>
      <c r="B9" s="613"/>
      <c r="C9" s="613"/>
      <c r="D9" s="613"/>
      <c r="E9" s="613"/>
      <c r="F9" s="614"/>
      <c r="G9" s="607"/>
      <c r="H9" s="607"/>
      <c r="I9" s="607"/>
      <c r="J9" s="607"/>
      <c r="K9" s="607"/>
      <c r="L9" s="607"/>
      <c r="M9" s="608"/>
    </row>
    <row r="10" spans="1:13" ht="14.25" customHeight="1">
      <c r="A10" s="599"/>
      <c r="B10" s="600"/>
      <c r="C10" s="600"/>
      <c r="D10" s="600"/>
      <c r="E10" s="600"/>
      <c r="F10" s="600"/>
      <c r="G10" s="600"/>
      <c r="H10" s="600"/>
      <c r="I10" s="600"/>
      <c r="J10" s="600"/>
      <c r="K10" s="600"/>
      <c r="L10" s="600"/>
      <c r="M10" s="601"/>
    </row>
    <row r="11" spans="1:13" ht="39" customHeight="1">
      <c r="A11" s="587" t="str">
        <f>IF(EXACT('Page Titre'!LANGUE_FR_ENG,"Fr"),MatchTrad!A10,MatchTrad!B10)</f>
        <v>Onglet orange : Dépôts opérationnels 
(sur comptes courants) </v>
      </c>
      <c r="B11" s="588"/>
      <c r="C11" s="588"/>
      <c r="D11" s="588"/>
      <c r="E11" s="588"/>
      <c r="F11" s="588"/>
      <c r="G11" s="615" t="str">
        <f>IF(EXACT('Page Titre'!LANGUE_FR_ENG,"Fr"),MatchTrad!A11,MatchTrad!B11)</f>
        <v>Complément d'informations quant à la différence entre le solde de dépôts sur comptes courants et le solde de dépôts sur comptes autres que courants.</v>
      </c>
      <c r="H11" s="616"/>
      <c r="I11" s="616"/>
      <c r="J11" s="616"/>
      <c r="K11" s="616"/>
      <c r="L11" s="616"/>
      <c r="M11" s="617"/>
    </row>
    <row r="12" spans="1:13" ht="39" customHeight="1">
      <c r="A12" s="593"/>
      <c r="B12" s="594"/>
      <c r="C12" s="594"/>
      <c r="D12" s="594"/>
      <c r="E12" s="594"/>
      <c r="F12" s="594"/>
      <c r="G12" s="618"/>
      <c r="H12" s="619"/>
      <c r="I12" s="619"/>
      <c r="J12" s="619"/>
      <c r="K12" s="619"/>
      <c r="L12" s="619"/>
      <c r="M12" s="620"/>
    </row>
    <row r="13" spans="1:13" ht="15" customHeight="1">
      <c r="A13" s="378"/>
      <c r="B13" s="11"/>
      <c r="C13" s="11"/>
      <c r="D13" s="11"/>
      <c r="E13" s="11"/>
      <c r="F13" s="11"/>
      <c r="G13" s="11"/>
      <c r="H13" s="11"/>
      <c r="I13" s="12"/>
      <c r="J13" s="10"/>
      <c r="K13" s="10"/>
      <c r="L13" s="10"/>
      <c r="M13" s="19"/>
    </row>
    <row r="14" spans="1:13" ht="39" customHeight="1">
      <c r="A14" s="587" t="str">
        <f>IF(EXACT('Page Titre'!LANGUE_FR_ENG,"Fr"),MatchTrad!A12,MatchTrad!B12)</f>
        <v>Onglet jaune : Règle de validation - LCR </v>
      </c>
      <c r="B14" s="588"/>
      <c r="C14" s="588"/>
      <c r="D14" s="588"/>
      <c r="E14" s="588"/>
      <c r="F14" s="589"/>
      <c r="G14" s="621" t="str">
        <f>IF(EXACT('Page Titre'!LANGUE_FR_ENG,"Fr"),MatchTrad!A13,MatchTrad!B13)</f>
        <v>Méthode de calcul de chaque point de données. </v>
      </c>
      <c r="H14" s="621"/>
      <c r="I14" s="621"/>
      <c r="J14" s="621"/>
      <c r="K14" s="621"/>
      <c r="L14" s="621"/>
      <c r="M14" s="622"/>
    </row>
    <row r="15" spans="1:13" ht="39" customHeight="1">
      <c r="A15" s="593"/>
      <c r="B15" s="594"/>
      <c r="C15" s="594"/>
      <c r="D15" s="594"/>
      <c r="E15" s="594"/>
      <c r="F15" s="595"/>
      <c r="G15" s="623"/>
      <c r="H15" s="623"/>
      <c r="I15" s="623"/>
      <c r="J15" s="623"/>
      <c r="K15" s="623"/>
      <c r="L15" s="623"/>
      <c r="M15" s="624"/>
    </row>
    <row r="16" spans="1:13" ht="15" customHeight="1">
      <c r="A16" s="376"/>
      <c r="B16" s="455"/>
      <c r="C16" s="455"/>
      <c r="D16" s="455"/>
      <c r="E16" s="455"/>
      <c r="F16" s="455"/>
      <c r="G16" s="455"/>
      <c r="H16" s="455"/>
      <c r="M16" s="377"/>
    </row>
    <row r="17" spans="1:13" ht="15" customHeight="1">
      <c r="A17" s="596" t="str">
        <f>IF(EXACT('Page Titre'!LANGUE_FR_ENG,"Fr"),MatchTrad!A14,MatchTrad!B14)</f>
        <v>2. Légende</v>
      </c>
      <c r="B17" s="597"/>
      <c r="C17" s="597"/>
      <c r="D17" s="597"/>
      <c r="E17" s="597"/>
      <c r="F17" s="597"/>
      <c r="G17" s="597"/>
      <c r="H17" s="597"/>
      <c r="I17" s="597"/>
      <c r="J17" s="597"/>
      <c r="K17" s="597"/>
      <c r="L17" s="597"/>
      <c r="M17" s="598"/>
    </row>
    <row r="18" spans="1:13" ht="15">
      <c r="A18" s="602"/>
      <c r="B18" s="603"/>
      <c r="C18" s="603"/>
      <c r="D18" s="603"/>
      <c r="E18" s="603"/>
      <c r="F18" s="603"/>
      <c r="G18" s="603"/>
      <c r="H18" s="603"/>
      <c r="I18" s="603"/>
      <c r="J18" s="603"/>
      <c r="K18" s="603"/>
      <c r="L18" s="603"/>
      <c r="M18" s="604"/>
    </row>
    <row r="19" spans="1:13" ht="15" customHeight="1">
      <c r="A19" s="586" t="str">
        <f>IF(EXACT('Page Titre'!LANGUE_FR_ENG,"Fr"),MatchTrad!A15,MatchTrad!B15)</f>
        <v>Cellule vide :</v>
      </c>
      <c r="B19" s="586"/>
      <c r="C19" s="586"/>
      <c r="D19" s="586"/>
      <c r="E19" s="54"/>
      <c r="F19" s="587"/>
      <c r="G19" s="588"/>
      <c r="H19" s="588"/>
      <c r="I19" s="588"/>
      <c r="J19" s="588"/>
      <c r="K19" s="588"/>
      <c r="L19" s="588"/>
      <c r="M19" s="589"/>
    </row>
    <row r="20" spans="1:13" ht="15" customHeight="1">
      <c r="A20" s="586" t="str">
        <f>IF(EXACT('Page Titre'!LANGUE_FR_ENG,"Fr"),MatchTrad!A16,MatchTrad!B16)</f>
        <v>Cellule contenant une formule :</v>
      </c>
      <c r="B20" s="586"/>
      <c r="C20" s="586"/>
      <c r="D20" s="586"/>
      <c r="E20" s="14"/>
      <c r="F20" s="590"/>
      <c r="G20" s="591"/>
      <c r="H20" s="591"/>
      <c r="I20" s="591"/>
      <c r="J20" s="591"/>
      <c r="K20" s="591"/>
      <c r="L20" s="591"/>
      <c r="M20" s="592"/>
    </row>
    <row r="21" spans="1:13" ht="15">
      <c r="A21" s="586" t="str">
        <f>IF(EXACT('Page Titre'!LANGUE_FR_ENG,"Fr"),MatchTrad!A17,MatchTrad!B17)</f>
        <v>Cellule de saisie :</v>
      </c>
      <c r="B21" s="586"/>
      <c r="C21" s="586"/>
      <c r="D21" s="586"/>
      <c r="E21" s="13"/>
      <c r="F21" s="590"/>
      <c r="G21" s="591"/>
      <c r="H21" s="591"/>
      <c r="I21" s="591"/>
      <c r="J21" s="591"/>
      <c r="K21" s="591"/>
      <c r="L21" s="591"/>
      <c r="M21" s="592"/>
    </row>
    <row r="22" spans="1:13" ht="15">
      <c r="A22" s="586" t="str">
        <f>IF(EXACT('Page Titre'!LANGUE_FR_ENG,"Fr"),MatchTrad!A18,MatchTrad!B18)</f>
        <v>Champ contenant un résultat :</v>
      </c>
      <c r="B22" s="586"/>
      <c r="C22" s="586"/>
      <c r="D22" s="586"/>
      <c r="E22" s="37"/>
      <c r="F22" s="593"/>
      <c r="G22" s="594"/>
      <c r="H22" s="594"/>
      <c r="I22" s="594"/>
      <c r="J22" s="594"/>
      <c r="K22" s="594"/>
      <c r="L22" s="594"/>
      <c r="M22" s="595"/>
    </row>
    <row r="23" spans="1:5" ht="15">
      <c r="A23" s="454"/>
      <c r="B23" s="455"/>
      <c r="C23" s="455"/>
      <c r="D23" s="455"/>
      <c r="E23" s="455"/>
    </row>
    <row r="24" spans="1:5" ht="15">
      <c r="A24" s="454"/>
      <c r="B24" s="455"/>
      <c r="C24" s="455"/>
      <c r="D24" s="455"/>
      <c r="E24" s="455"/>
    </row>
    <row r="25" spans="2:5" ht="15">
      <c r="B25" s="455"/>
      <c r="C25" s="455"/>
      <c r="D25" s="455"/>
      <c r="E25" s="455"/>
    </row>
    <row r="26" ht="12.75" customHeight="1">
      <c r="E26" s="455"/>
    </row>
    <row r="27" spans="2:5" ht="12.75" customHeight="1">
      <c r="B27" s="455"/>
      <c r="C27" s="455"/>
      <c r="D27" s="455"/>
      <c r="E27" s="455"/>
    </row>
    <row r="28" spans="2:8" ht="15">
      <c r="B28" s="455"/>
      <c r="C28" s="455"/>
      <c r="D28" s="455"/>
      <c r="H28" s="456"/>
    </row>
    <row r="29" spans="2:8" ht="15">
      <c r="B29" s="455"/>
      <c r="C29" s="455"/>
      <c r="D29" s="455"/>
      <c r="E29" s="455"/>
      <c r="G29" s="457"/>
      <c r="H29" s="457"/>
    </row>
    <row r="30" spans="2:8" ht="15">
      <c r="B30" s="455"/>
      <c r="C30" s="455"/>
      <c r="D30" s="455"/>
      <c r="E30" s="455"/>
      <c r="G30" s="457"/>
      <c r="H30" s="457"/>
    </row>
    <row r="31" spans="2:5" ht="15">
      <c r="B31" s="455"/>
      <c r="C31" s="455"/>
      <c r="D31" s="455"/>
      <c r="E31" s="455"/>
    </row>
    <row r="32" ht="15">
      <c r="E32" s="455"/>
    </row>
    <row r="33" ht="15.75" thickBot="1">
      <c r="E33" s="455"/>
    </row>
  </sheetData>
  <sheetProtection algorithmName="SHA-512" hashValue="2LW7IW+0bFZBR8YfYDW08RxF6fMpzmAshObAsfRzbHf2AQFFCnAI0dz2KTNlgFHwfSZS7ODFF6A4tF/9kxEAHQ==" saltValue="ARjomw0W0chWv+GwGe6oEQ==" spinCount="100000" sheet="1" objects="1" scenarios="1" formatColumns="0" formatRows="0"/>
  <mergeCells count="20">
    <mergeCell ref="A1:M1"/>
    <mergeCell ref="A4:M4"/>
    <mergeCell ref="A2:M2"/>
    <mergeCell ref="G5:M6"/>
    <mergeCell ref="A5:F6"/>
    <mergeCell ref="A21:D21"/>
    <mergeCell ref="A22:D22"/>
    <mergeCell ref="F19:M22"/>
    <mergeCell ref="A17:M17"/>
    <mergeCell ref="A3:M3"/>
    <mergeCell ref="A10:M10"/>
    <mergeCell ref="A20:D20"/>
    <mergeCell ref="A19:D19"/>
    <mergeCell ref="A18:M18"/>
    <mergeCell ref="G8:M9"/>
    <mergeCell ref="A8:F9"/>
    <mergeCell ref="G11:M12"/>
    <mergeCell ref="A11:F12"/>
    <mergeCell ref="G14:M15"/>
    <mergeCell ref="A14:F15"/>
  </mergeCells>
  <pageMargins left="0" right="0" top="0" bottom="0" header="0" footer="0"/>
  <pageSetup orientation="portrait" paperSize="5" r:id="rId2"/>
  <headerFooter>
    <oddFooter xml:space="preserve">&amp;L&amp;"Arial,Normal"&amp;8Autorité des marchés financiers
Divulgation du ratio de liquidité à court terme (LCR)&amp;R&amp;"Arial,Normal"&amp;8Page &amp;P de &amp;N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521A1-E21F-4441-A2F3-5BE0E90775BD}">
  <sheetPr codeName="Attestation"/>
  <dimension ref="A1:L45"/>
  <sheetViews>
    <sheetView showGridLines="0" view="pageBreakPreview" zoomScaleNormal="100" zoomScaleSheetLayoutView="100" workbookViewId="0" topLeftCell="A1">
      <selection pane="topLeft" activeCell="F29" sqref="F29:H29"/>
    </sheetView>
  </sheetViews>
  <sheetFormatPr defaultColWidth="11.5703125" defaultRowHeight="14.25"/>
  <cols>
    <col min="1" max="16384" width="11.5714285714286" style="458"/>
  </cols>
  <sheetData>
    <row r="1" spans="1:8" ht="14.25">
      <c r="A1" s="263"/>
      <c r="B1" s="262"/>
      <c r="C1" s="262"/>
      <c r="D1" s="262"/>
      <c r="E1" s="262"/>
      <c r="F1" s="262"/>
      <c r="G1" s="262"/>
      <c r="H1" s="261"/>
    </row>
    <row r="2" spans="1:8" ht="14.25">
      <c r="A2" s="259"/>
      <c r="H2" s="258"/>
    </row>
    <row r="3" spans="1:8" ht="14.25">
      <c r="A3" s="259"/>
      <c r="H3" s="258"/>
    </row>
    <row r="4" spans="1:8" ht="14.25">
      <c r="A4" s="259"/>
      <c r="H4" s="258"/>
    </row>
    <row r="5" spans="1:8" ht="15">
      <c r="A5" s="259"/>
      <c r="G5" s="633" t="str">
        <f>IF(EXACT('Page Titre'!LANGUE_FR_ENG,"Fr"),MatchTrad!A1564,MatchTrad!B1564)</f>
        <v>Confidentiel</v>
      </c>
      <c r="H5" s="634"/>
    </row>
    <row r="6" spans="1:8" ht="15.75">
      <c r="A6" s="649" t="str">
        <f>IF(EXACT('Page Titre'!LANGUE_FR_ENG,"Fr"),MatchTrad!A1565,MatchTrad!B1565)</f>
        <v>Ligne directrice sur les normes relatives à la suffisance des liquidités  (LDSL)</v>
      </c>
      <c r="B6" s="650"/>
      <c r="C6" s="650"/>
      <c r="D6" s="650"/>
      <c r="E6" s="650"/>
      <c r="F6" s="650"/>
      <c r="G6" s="650"/>
      <c r="H6" s="651"/>
    </row>
    <row r="7" spans="1:8" ht="14.25">
      <c r="A7" s="259"/>
      <c r="H7" s="258"/>
    </row>
    <row r="8" spans="1:8" ht="15.75">
      <c r="A8" s="649" t="str">
        <f>IF(EXACT('Page Titre'!LANGUE_FR_ENG,"Fr"),MatchTrad!A1566,MatchTrad!B1566)</f>
        <v>Ratio de liquidité à court terme (LCR)</v>
      </c>
      <c r="B8" s="650"/>
      <c r="C8" s="650"/>
      <c r="D8" s="650"/>
      <c r="E8" s="650"/>
      <c r="F8" s="650"/>
      <c r="G8" s="650"/>
      <c r="H8" s="651"/>
    </row>
    <row r="9" spans="1:8" ht="15">
      <c r="A9" s="632" t="str">
        <f>IF(EXACT('Page Titre'!LANGUE_FR_ENG,"Fr"),MatchTrad!A1567,MatchTrad!B1567)</f>
        <v>Attestation d'assurance </v>
      </c>
      <c r="B9" s="633"/>
      <c r="C9" s="633"/>
      <c r="D9" s="633"/>
      <c r="E9" s="633"/>
      <c r="F9" s="633"/>
      <c r="G9" s="633"/>
      <c r="H9" s="634"/>
    </row>
    <row r="10" spans="1:8" ht="14.25">
      <c r="A10" s="259"/>
      <c r="H10" s="258"/>
    </row>
    <row r="11" spans="1:8" ht="15">
      <c r="A11" s="260" t="str">
        <f>IF(EXACT('Page Titre'!LANGUE_FR_ENG,"Fr"),MatchTrad!A1568,MatchTrad!B1568)</f>
        <v>Identification</v>
      </c>
      <c r="H11" s="258"/>
    </row>
    <row r="12" spans="1:8" ht="14.25">
      <c r="A12" s="259" t="str">
        <f>IF(EXACT('Page Titre'!LANGUE_FR_ENG,"Fr"),MatchTrad!A1569,MatchTrad!B1569)</f>
        <v>Nom de l'institution financière :</v>
      </c>
      <c r="D12" s="647"/>
      <c r="E12" s="647"/>
      <c r="F12" s="647"/>
      <c r="G12" s="647"/>
      <c r="H12" s="648"/>
    </row>
    <row r="13" spans="1:8" ht="14.25">
      <c r="A13" s="259"/>
      <c r="H13" s="258"/>
    </row>
    <row r="14" spans="1:8" ht="14.25">
      <c r="A14" s="259" t="str">
        <f>IF(EXACT('Page Titre'!LANGUE_FR_ENG,"Fr"),MatchTrad!A1570,MatchTrad!B1570)</f>
        <v>Date de fin de période : </v>
      </c>
      <c r="D14" s="647"/>
      <c r="E14" s="647"/>
      <c r="F14" s="647"/>
      <c r="G14" s="647"/>
      <c r="H14" s="648"/>
    </row>
    <row r="15" spans="1:8" ht="14.25">
      <c r="A15" s="259"/>
      <c r="H15" s="258"/>
    </row>
    <row r="16" spans="1:8" ht="15">
      <c r="A16" s="260" t="str">
        <f>IF(EXACT('Page Titre'!LANGUE_FR_ENG,"Fr"),MatchTrad!A1571,MatchTrad!B1571)</f>
        <v>Personne ressource : </v>
      </c>
      <c r="H16" s="258"/>
    </row>
    <row r="17" spans="1:8" ht="14.25">
      <c r="A17" s="259" t="str">
        <f>IF(EXACT('Page Titre'!LANGUE_FR_ENG,"Fr"),MatchTrad!A1572,MatchTrad!B1572)</f>
        <v>Nom : </v>
      </c>
      <c r="D17" s="647"/>
      <c r="E17" s="647"/>
      <c r="F17" s="647"/>
      <c r="G17" s="647"/>
      <c r="H17" s="648"/>
    </row>
    <row r="18" spans="1:8" ht="14.25">
      <c r="A18" s="259"/>
      <c r="H18" s="258"/>
    </row>
    <row r="19" spans="1:8" ht="14.25">
      <c r="A19" s="259" t="str">
        <f>IF(EXACT('Page Titre'!LANGUE_FR_ENG,"Fr"),MatchTrad!A1573,MatchTrad!B1573)</f>
        <v>Fonction : </v>
      </c>
      <c r="D19" s="647"/>
      <c r="E19" s="647"/>
      <c r="F19" s="647"/>
      <c r="G19" s="647"/>
      <c r="H19" s="648"/>
    </row>
    <row r="20" spans="1:8" ht="14.25">
      <c r="A20" s="259"/>
      <c r="H20" s="258"/>
    </row>
    <row r="21" spans="1:8" ht="14.25">
      <c r="A21" s="259" t="str">
        <f>IF(EXACT('Page Titre'!LANGUE_FR_ENG,"Fr"),MatchTrad!A1574,MatchTrad!B1574)</f>
        <v>Téléphone :</v>
      </c>
      <c r="B21" s="647"/>
      <c r="C21" s="647"/>
      <c r="D21" s="647"/>
      <c r="F21" s="458" t="str">
        <f>IF(EXACT('Page Titre'!LANGUE_FR_ENG,"Fr"),MatchTrad!A1575,MatchTrad!B1575)</f>
        <v>Poste :</v>
      </c>
      <c r="G21" s="647"/>
      <c r="H21" s="648"/>
    </row>
    <row r="22" spans="1:8" ht="14.25">
      <c r="A22" s="259"/>
      <c r="H22" s="258"/>
    </row>
    <row r="23" spans="1:8" ht="14.25">
      <c r="A23" s="259" t="str">
        <f>IF(EXACT('Page Titre'!LANGUE_FR_ENG,"Fr"),MatchTrad!A1576,MatchTrad!B1576)</f>
        <v>Courriel :</v>
      </c>
      <c r="D23" s="647"/>
      <c r="E23" s="647"/>
      <c r="F23" s="647"/>
      <c r="G23" s="647"/>
      <c r="H23" s="648"/>
    </row>
    <row r="24" spans="1:8" ht="14.25">
      <c r="A24" s="259"/>
      <c r="H24" s="258"/>
    </row>
    <row r="25" spans="1:8" ht="15">
      <c r="A25" s="632" t="str">
        <f>IF(EXACT('Page Titre'!LANGUE_FR_ENG,"Fr"),MatchTrad!A1577,MatchTrad!B1577)</f>
        <v>Attestation du représentant désigné</v>
      </c>
      <c r="B25" s="633"/>
      <c r="C25" s="633"/>
      <c r="D25" s="633"/>
      <c r="E25" s="633"/>
      <c r="F25" s="633"/>
      <c r="G25" s="633"/>
      <c r="H25" s="634"/>
    </row>
    <row r="26" spans="1:8" ht="14.25">
      <c r="A26" s="259"/>
      <c r="H26" s="258"/>
    </row>
    <row r="27" spans="1:12" ht="60.6" customHeight="1">
      <c r="A27" s="644" t="str">
        <f>IF(EXACT('Page Titre'!LANGUE_FR_ENG,"Fr"),MatchTrad!A1578,MatchTrad!B1578)</f>
        <v>Je confirme avoir lu et compris les chapitres 1 et 2, ainsi que l’Annexe 1 de la Ligne directrice sur les normes relatives à la suffisance des liquidités ainsi que toute instruction pertinente émise par l'Autorité des marchés financiers (l'« Autorité »), que le formulaire est rempli conformément à ces documents et qu'il est exact et complet.</v>
      </c>
      <c r="B27" s="645"/>
      <c r="C27" s="645"/>
      <c r="D27" s="645"/>
      <c r="E27" s="645"/>
      <c r="F27" s="645"/>
      <c r="G27" s="645"/>
      <c r="H27" s="646"/>
      <c r="L27" s="460"/>
    </row>
    <row r="28" spans="1:8" ht="14.25">
      <c r="A28" s="259"/>
      <c r="H28" s="258"/>
    </row>
    <row r="29" spans="1:8" ht="14.25">
      <c r="A29" s="635"/>
      <c r="B29" s="636"/>
      <c r="C29" s="636"/>
      <c r="D29" s="636"/>
      <c r="F29" s="636"/>
      <c r="G29" s="636"/>
      <c r="H29" s="639"/>
    </row>
    <row r="30" spans="1:8" ht="14.25">
      <c r="A30" s="637" t="str">
        <f>IF(EXACT('Page Titre'!LANGUE_FR_ENG,"Fr"),MatchTrad!A1579,MatchTrad!B1579)</f>
        <v>Nom</v>
      </c>
      <c r="B30" s="638"/>
      <c r="C30" s="638"/>
      <c r="D30" s="638"/>
      <c r="F30" s="638" t="str">
        <f>IF(EXACT('Page Titre'!LANGUE_FR_ENG,"Fr"),MatchTrad!A1580,MatchTrad!B1580)</f>
        <v>Signature</v>
      </c>
      <c r="G30" s="638"/>
      <c r="H30" s="640"/>
    </row>
    <row r="31" spans="1:8" ht="14.25">
      <c r="A31" s="259"/>
      <c r="H31" s="258"/>
    </row>
    <row r="32" spans="1:8" ht="15">
      <c r="A32" s="632" t="str">
        <f>IF(EXACT('Page Titre'!LANGUE_FR_ENG,"Fr"),MatchTrad!A1581,MatchTrad!B1581)</f>
        <v>Opinion de l'auditeur interne (à signer au moins une fois tous les trois ans)</v>
      </c>
      <c r="B32" s="633"/>
      <c r="C32" s="633"/>
      <c r="D32" s="633"/>
      <c r="E32" s="633"/>
      <c r="F32" s="633"/>
      <c r="G32" s="633"/>
      <c r="H32" s="634"/>
    </row>
    <row r="33" spans="1:8" ht="15">
      <c r="A33" s="379"/>
      <c r="B33" s="459"/>
      <c r="C33" s="459"/>
      <c r="D33" s="459"/>
      <c r="E33" s="459"/>
      <c r="F33" s="459"/>
      <c r="G33" s="459"/>
      <c r="H33" s="380"/>
    </row>
    <row r="34" spans="1:8" ht="65.45" customHeight="1">
      <c r="A34" s="644" t="str">
        <f>IF(EXACT('Page Titre'!LANGUE_FR_ENG,"Fr"),MatchTrad!A1582,MatchTrad!B1582)</f>
        <v>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B34" s="645"/>
      <c r="C34" s="645"/>
      <c r="D34" s="645"/>
      <c r="E34" s="645"/>
      <c r="F34" s="645"/>
      <c r="G34" s="645"/>
      <c r="H34" s="646"/>
    </row>
    <row r="35" spans="1:8" ht="14.25">
      <c r="A35" s="259"/>
      <c r="H35" s="258"/>
    </row>
    <row r="36" spans="1:8" ht="14.25">
      <c r="A36" s="259" t="str">
        <f>IF(EXACT('Page Titre'!LANGUE_FR_ENG,"Fr"),MatchTrad!A1583,MatchTrad!B1583)</f>
        <v>Date de l'audit interne :</v>
      </c>
      <c r="D36" s="647"/>
      <c r="E36" s="647"/>
      <c r="F36" s="647"/>
      <c r="G36" s="647"/>
      <c r="H36" s="648"/>
    </row>
    <row r="37" spans="1:8" ht="14.25">
      <c r="A37" s="259"/>
      <c r="H37" s="258"/>
    </row>
    <row r="38" spans="1:8" ht="15">
      <c r="A38" s="632" t="str">
        <f>IF(EXACT('Page Titre'!LANGUE_FR_ENG,"Fr"),MatchTrad!A1584,MatchTrad!B1584)</f>
        <v>Auditeur  interne</v>
      </c>
      <c r="B38" s="633"/>
      <c r="C38" s="633"/>
      <c r="D38" s="633"/>
      <c r="E38" s="633"/>
      <c r="F38" s="633"/>
      <c r="G38" s="633"/>
      <c r="H38" s="634"/>
    </row>
    <row r="39" spans="1:8" ht="14.25">
      <c r="A39" s="259"/>
      <c r="H39" s="258"/>
    </row>
    <row r="40" spans="1:8" ht="14.25">
      <c r="A40" s="635"/>
      <c r="B40" s="636"/>
      <c r="C40" s="636"/>
      <c r="D40" s="636"/>
      <c r="F40" s="636"/>
      <c r="G40" s="636"/>
      <c r="H40" s="639"/>
    </row>
    <row r="41" spans="1:8" ht="14.25">
      <c r="A41" s="637" t="str">
        <f>IF(EXACT('Page Titre'!LANGUE_FR_ENG,"Fr"),MatchTrad!A1585,MatchTrad!B1585)</f>
        <v>Nom</v>
      </c>
      <c r="B41" s="638"/>
      <c r="C41" s="638"/>
      <c r="D41" s="638"/>
      <c r="F41" s="638" t="str">
        <f>IF(EXACT('Page Titre'!LANGUE_FR_ENG,"Fr"),MatchTrad!A1586,MatchTrad!B1586)</f>
        <v>Signature</v>
      </c>
      <c r="G41" s="638"/>
      <c r="H41" s="640"/>
    </row>
    <row r="42" spans="1:8" ht="14.25">
      <c r="A42" s="259"/>
      <c r="H42" s="258"/>
    </row>
    <row r="43" spans="1:8" ht="14.25">
      <c r="A43" s="264"/>
      <c r="H43" s="258"/>
    </row>
    <row r="44" spans="1:8" ht="28.15" customHeight="1">
      <c r="A44" s="641" t="str">
        <f>IF(EXACT('Page Titre'!LANGUE_FR_ENG,"Fr"),MatchTrad!A1587,MatchTrad!B1587)</f>
        <v>Le représentant désigné de la haute direction de l'institution financière ne doit pas participer directement à la préparation du formulaire LCR.</v>
      </c>
      <c r="B44" s="642"/>
      <c r="C44" s="642"/>
      <c r="D44" s="642"/>
      <c r="E44" s="642"/>
      <c r="F44" s="642"/>
      <c r="G44" s="642"/>
      <c r="H44" s="643"/>
    </row>
    <row r="45" spans="1:8" ht="14.25">
      <c r="A45" s="257"/>
      <c r="B45" s="257"/>
      <c r="C45" s="257"/>
      <c r="D45" s="257"/>
      <c r="E45" s="257"/>
      <c r="F45" s="257"/>
      <c r="G45" s="257"/>
      <c r="H45" s="256"/>
    </row>
  </sheetData>
  <sheetProtection algorithmName="SHA-512" hashValue="e6PbdhZCkgkcBrXu+EFaCWTP0Nk85zLRnQO3WyiWbcO7ZA1sg7lRTmCT+07DRou1RlhVm5C2d85cRuBv6/P95A==" saltValue="ClejawGlIw1iTf5VPg8TMQ==" spinCount="100000" sheet="1" objects="1" scenarios="1" formatColumns="0" formatRows="0" selectLockedCells="1"/>
  <mergeCells count="26">
    <mergeCell ref="A44:H44"/>
    <mergeCell ref="G5:H5"/>
    <mergeCell ref="A25:H25"/>
    <mergeCell ref="A27:H27"/>
    <mergeCell ref="G21:H21"/>
    <mergeCell ref="D23:H23"/>
    <mergeCell ref="D36:H36"/>
    <mergeCell ref="A34:H34"/>
    <mergeCell ref="A6:H6"/>
    <mergeCell ref="A8:H8"/>
    <mergeCell ref="A9:H9"/>
    <mergeCell ref="D12:H12"/>
    <mergeCell ref="D14:H14"/>
    <mergeCell ref="D17:H17"/>
    <mergeCell ref="D19:H19"/>
    <mergeCell ref="B21:D21"/>
    <mergeCell ref="A29:D29"/>
    <mergeCell ref="F29:H29"/>
    <mergeCell ref="A30:D30"/>
    <mergeCell ref="F30:H30"/>
    <mergeCell ref="A32:H32"/>
    <mergeCell ref="A38:H38"/>
    <mergeCell ref="A40:D40"/>
    <mergeCell ref="A41:D41"/>
    <mergeCell ref="F40:H40"/>
    <mergeCell ref="F41:H41"/>
  </mergeCells>
  <pageMargins left="0.7" right="0.7" top="0.75" bottom="0.75" header="0.3" footer="0.3"/>
  <pageSetup orientation="portrait" r:id="rId2"/>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80008602142"/>
  </sheetPr>
  <dimension ref="A1:AA493"/>
  <sheetViews>
    <sheetView view="pageBreakPreview" zoomScale="90" zoomScaleNormal="100" zoomScaleSheetLayoutView="90" workbookViewId="0" topLeftCell="A1">
      <selection pane="topLeft" activeCell="D12" sqref="D12"/>
    </sheetView>
  </sheetViews>
  <sheetFormatPr defaultColWidth="9.140625" defaultRowHeight="14.25"/>
  <cols>
    <col min="1" max="1" width="2" style="462" customWidth="1"/>
    <col min="2" max="2" width="62" style="462" customWidth="1"/>
    <col min="3" max="3" width="11.1428571428571" style="514" customWidth="1"/>
    <col min="4" max="4" width="13.7142857142857" style="514" customWidth="1"/>
    <col min="5" max="5" width="6.42857142857143" style="462" bestFit="1" customWidth="1"/>
    <col min="6" max="6" width="13.7142857142857" style="514" customWidth="1"/>
    <col min="7" max="7" width="7.14285714285714" style="462" bestFit="1" customWidth="1"/>
    <col min="8" max="8" width="13.7142857142857" style="462" customWidth="1"/>
    <col min="9" max="9" width="6.71428571428571" style="462" bestFit="1" customWidth="1"/>
    <col min="10" max="10" width="13.7142857142857" style="467" customWidth="1"/>
    <col min="11" max="11" width="6.42857142857143" style="467" bestFit="1" customWidth="1"/>
    <col min="12" max="12" width="13.7142857142857" style="514" customWidth="1"/>
    <col min="13" max="13" width="12" style="462" customWidth="1"/>
    <col min="14" max="14" width="6.71428571428571" style="462" bestFit="1" customWidth="1"/>
    <col min="15" max="15" width="13.2857142857143" style="514" customWidth="1"/>
    <col min="16" max="16" width="9.14285714285714" style="462"/>
    <col min="17" max="20" width="0" style="462" hidden="1" customWidth="1"/>
    <col min="21" max="21" width="9.14285714285714" style="462" collapsed="1"/>
    <col min="22" max="16384" width="9.14285714285714" style="462"/>
  </cols>
  <sheetData>
    <row r="1" spans="1:17" ht="67.5" customHeight="1">
      <c r="A1" s="809" t="str">
        <f>IF(EXACT('Page Titre'!LANGUE_FR_ENG,"Fr"),MatchTrad!A19,MatchTrad!B19)</f>
        <v>DIVULGATION - RATIO DE LIQUIDITÉ À COURT TERME 
LCR (LIQUIDITY COVERAGE RATIO)</v>
      </c>
      <c r="B1" s="810"/>
      <c r="C1" s="810"/>
      <c r="D1" s="810"/>
      <c r="E1" s="810"/>
      <c r="F1" s="810"/>
      <c r="G1" s="810"/>
      <c r="H1" s="810"/>
      <c r="I1" s="810"/>
      <c r="J1" s="810"/>
      <c r="K1" s="810"/>
      <c r="L1" s="810"/>
      <c r="M1" s="810"/>
      <c r="N1" s="810"/>
      <c r="O1" s="811"/>
      <c r="P1" s="461"/>
      <c r="Q1" s="461"/>
    </row>
    <row r="2" spans="1:17" ht="15" customHeight="1">
      <c r="A2" s="658" t="str">
        <f>IF(EXACT('Page Titre'!LANGUE_FR_ENG,"Fr"),MatchTrad!A20,MatchTrad!B20)</f>
        <v>Date de divulgation (aaaa-mm-jj) :</v>
      </c>
      <c r="B2" s="659"/>
      <c r="C2" s="660"/>
      <c r="D2" s="661"/>
      <c r="E2" s="661"/>
      <c r="F2" s="661"/>
      <c r="G2" s="661"/>
      <c r="H2" s="661"/>
      <c r="I2" s="661"/>
      <c r="J2" s="661"/>
      <c r="K2" s="661"/>
      <c r="L2" s="661"/>
      <c r="M2" s="661"/>
      <c r="N2" s="661"/>
      <c r="O2" s="662"/>
      <c r="P2" s="265"/>
      <c r="Q2" s="463"/>
    </row>
    <row r="3" spans="1:15" ht="18.75" customHeight="1">
      <c r="A3" s="822" t="str">
        <f>IF(EXACT('Page Titre'!LANGUE_FR_ENG,"Fr"),MatchTrad!A21,MatchTrad!B21)</f>
        <v>Institution financière :     </v>
      </c>
      <c r="B3" s="823"/>
      <c r="C3" s="837"/>
      <c r="D3" s="838"/>
      <c r="E3" s="838"/>
      <c r="F3" s="838"/>
      <c r="G3" s="838"/>
      <c r="H3" s="838"/>
      <c r="I3" s="838"/>
      <c r="J3" s="838"/>
      <c r="K3" s="838"/>
      <c r="L3" s="838"/>
      <c r="M3" s="838"/>
      <c r="N3" s="838"/>
      <c r="O3" s="839"/>
    </row>
    <row r="4" spans="1:15" ht="18.75" customHeight="1" hidden="1">
      <c r="A4" s="826" t="str">
        <f>IF(EXACT('Page Titre'!LANGUE_FR_ENG,"Fr"),MatchTrad!A22,MatchTrad!B22)</f>
        <v>LCR :</v>
      </c>
      <c r="B4" s="827"/>
      <c r="C4" s="844"/>
      <c r="D4" s="844"/>
      <c r="E4" s="844"/>
      <c r="F4" s="844"/>
      <c r="G4" s="844"/>
      <c r="H4" s="844"/>
      <c r="I4" s="844"/>
      <c r="J4" s="844"/>
      <c r="K4" s="844"/>
      <c r="L4" s="844"/>
      <c r="M4" s="844"/>
      <c r="N4" s="844"/>
      <c r="O4" s="845"/>
    </row>
    <row r="5" spans="1:15" ht="18.75" customHeight="1">
      <c r="A5" s="824" t="str">
        <f>IF(EXACT('Page Titre'!LANGUE_FR_ENG,"Fr"),MatchTrad!A23,MatchTrad!B23)</f>
        <v>Devise :</v>
      </c>
      <c r="B5" s="825"/>
      <c r="C5" s="837"/>
      <c r="D5" s="838"/>
      <c r="E5" s="838"/>
      <c r="F5" s="838"/>
      <c r="G5" s="838"/>
      <c r="H5" s="838"/>
      <c r="I5" s="838"/>
      <c r="J5" s="838"/>
      <c r="K5" s="838"/>
      <c r="L5" s="838"/>
      <c r="M5" s="838"/>
      <c r="N5" s="838"/>
      <c r="O5" s="839"/>
    </row>
    <row r="6" spans="1:15" ht="25.9" customHeight="1">
      <c r="A6" s="840" t="str">
        <f>IF(EXACT('Page Titre'!LANGUE_FR_ENG,"Fr"),MatchTrad!A24,MatchTrad!B24)</f>
        <v>NB : L'institution doit produire un formulaire distinct consolidé en dollars canadiens, de même que dans chaque devise significative.</v>
      </c>
      <c r="B6" s="841"/>
      <c r="C6" s="842"/>
      <c r="D6" s="842"/>
      <c r="E6" s="842"/>
      <c r="F6" s="842"/>
      <c r="G6" s="842"/>
      <c r="H6" s="842"/>
      <c r="I6" s="842"/>
      <c r="J6" s="842"/>
      <c r="K6" s="842"/>
      <c r="L6" s="842"/>
      <c r="M6" s="842"/>
      <c r="N6" s="842"/>
      <c r="O6" s="843"/>
    </row>
    <row r="7" spans="1:15" ht="15" customHeight="1">
      <c r="A7" s="828" t="str">
        <f>IF(EXACT('Page Titre'!LANGUE_FR_ENG,"Fr"),MatchTrad!A25,MatchTrad!B25)</f>
        <v>Section 1 - Encours d'actifs liquides de haute qualité (ALHQ)</v>
      </c>
      <c r="B7" s="829"/>
      <c r="C7" s="829"/>
      <c r="D7" s="829"/>
      <c r="E7" s="829"/>
      <c r="F7" s="829"/>
      <c r="G7" s="829"/>
      <c r="H7" s="829"/>
      <c r="I7" s="829"/>
      <c r="J7" s="829"/>
      <c r="K7" s="829"/>
      <c r="L7" s="829"/>
      <c r="M7" s="829"/>
      <c r="N7" s="829"/>
      <c r="O7" s="830"/>
    </row>
    <row r="8" spans="1:15" ht="30" customHeight="1">
      <c r="A8" s="831"/>
      <c r="B8" s="832"/>
      <c r="C8" s="832"/>
      <c r="D8" s="832"/>
      <c r="E8" s="832"/>
      <c r="F8" s="832"/>
      <c r="G8" s="832"/>
      <c r="H8" s="832"/>
      <c r="I8" s="832"/>
      <c r="J8" s="832"/>
      <c r="K8" s="832"/>
      <c r="L8" s="832"/>
      <c r="M8" s="832"/>
      <c r="N8" s="832"/>
      <c r="O8" s="833"/>
    </row>
    <row r="9" spans="1:15" ht="15">
      <c r="A9" s="696" t="str">
        <f>IF(EXACT('Page Titre'!LANGUE_FR_ENG,"Fr"),MatchTrad!A26,MatchTrad!B26)</f>
        <v>1.1. Actifs de niveau 1</v>
      </c>
      <c r="B9" s="697"/>
      <c r="C9" s="697"/>
      <c r="D9" s="675" t="str">
        <f>IF(EXACT('Page Titre'!LANGUE_FR_ENG,"Fr"),MatchTrad!A27,MatchTrad!B27)</f>
        <v>Valeur marchande</v>
      </c>
      <c r="E9" s="33"/>
      <c r="F9" s="348"/>
      <c r="G9" s="33"/>
      <c r="H9" s="33"/>
      <c r="I9" s="33"/>
      <c r="J9" s="725" t="str">
        <f>IF(EXACT('Page Titre'!LANGUE_FR_ENG,"Fr"),MatchTrad!A28,MatchTrad!B28)</f>
        <v>Pondération</v>
      </c>
      <c r="K9" s="84"/>
      <c r="L9" s="786" t="str">
        <f>IF(EXACT('Page Titre'!LANGUE_FR_ENG,"Fr"),MatchTrad!A29,MatchTrad!B29)</f>
        <v>Montant pondéré</v>
      </c>
      <c r="M9" s="39"/>
      <c r="N9" s="39"/>
      <c r="O9" s="40"/>
    </row>
    <row r="10" spans="1:15" ht="30" customHeight="1">
      <c r="A10" s="699"/>
      <c r="B10" s="700"/>
      <c r="C10" s="700"/>
      <c r="D10" s="676"/>
      <c r="E10" s="59"/>
      <c r="F10" s="41"/>
      <c r="G10" s="41"/>
      <c r="H10" s="41"/>
      <c r="I10" s="41"/>
      <c r="J10" s="726"/>
      <c r="K10" s="85"/>
      <c r="L10" s="694"/>
      <c r="M10" s="39"/>
      <c r="N10" s="39"/>
      <c r="O10" s="40"/>
    </row>
    <row r="11" spans="1:15" ht="15.75" customHeight="1">
      <c r="A11" s="399"/>
      <c r="B11" s="400"/>
      <c r="C11" s="436"/>
      <c r="D11" s="109" t="s">
        <v>685</v>
      </c>
      <c r="E11" s="59"/>
      <c r="F11" s="226" t="s">
        <v>686</v>
      </c>
      <c r="G11" s="41"/>
      <c r="H11" s="226" t="s">
        <v>687</v>
      </c>
      <c r="I11" s="41"/>
      <c r="J11" s="318" t="s">
        <v>688</v>
      </c>
      <c r="K11" s="87"/>
      <c r="L11" s="88" t="s">
        <v>689</v>
      </c>
      <c r="M11" s="253" t="s">
        <v>698</v>
      </c>
      <c r="N11" s="39"/>
      <c r="O11" s="253" t="s">
        <v>690</v>
      </c>
    </row>
    <row r="12" spans="1:15" s="467" customFormat="1" ht="22.5" customHeight="1">
      <c r="A12" s="89"/>
      <c r="B12" s="90" t="str">
        <f>IF(EXACT('Page Titre'!LANGUE_FR_ENG,"Fr"),MatchTrad!A30,MatchTrad!B30)</f>
        <v>Pièces et billets de banque</v>
      </c>
      <c r="C12" s="149">
        <v>11001</v>
      </c>
      <c r="D12" s="464"/>
      <c r="E12" s="68"/>
      <c r="F12" s="133"/>
      <c r="G12" s="68"/>
      <c r="H12" s="68"/>
      <c r="I12" s="68"/>
      <c r="J12" s="465">
        <v>1</v>
      </c>
      <c r="K12" s="206">
        <v>61001</v>
      </c>
      <c r="L12" s="466">
        <f>ROUND(D12*J12,0)</f>
        <v>0</v>
      </c>
      <c r="M12" s="39"/>
      <c r="N12" s="39"/>
      <c r="O12" s="40"/>
    </row>
    <row r="13" spans="1:15" s="467" customFormat="1" ht="22.5" customHeight="1">
      <c r="A13" s="663" t="str">
        <f>IF(EXACT('Page Titre'!LANGUE_FR_ENG,"Fr"),MatchTrad!A31,MatchTrad!B31)</f>
        <v>Total des réserves détenues à la banque centrale :</v>
      </c>
      <c r="B13" s="664"/>
      <c r="C13" s="664"/>
      <c r="D13" s="396"/>
      <c r="E13" s="68"/>
      <c r="F13" s="133"/>
      <c r="G13" s="68"/>
      <c r="H13" s="68"/>
      <c r="I13" s="68"/>
      <c r="J13" s="468"/>
      <c r="K13" s="91"/>
      <c r="L13" s="469"/>
      <c r="M13" s="39"/>
      <c r="N13" s="39"/>
      <c r="O13" s="40"/>
    </row>
    <row r="14" spans="1:15" s="467" customFormat="1" ht="37.5" customHeight="1">
      <c r="A14" s="92"/>
      <c r="B14" s="93" t="str">
        <f>IF(EXACT('Page Titre'!LANGUE_FR_ENG,"Fr"),MatchTrad!A32,MatchTrad!B32)</f>
        <v>Portion des réserves à la banque centrale pouvant être retirée en période de tension</v>
      </c>
      <c r="C14" s="150">
        <v>11002</v>
      </c>
      <c r="D14" s="408"/>
      <c r="E14" s="68"/>
      <c r="F14" s="133"/>
      <c r="G14" s="68"/>
      <c r="H14" s="68"/>
      <c r="I14" s="68"/>
      <c r="J14" s="465">
        <v>1</v>
      </c>
      <c r="K14" s="470">
        <v>61002</v>
      </c>
      <c r="L14" s="466">
        <f>ROUND(D14*J14,0)</f>
        <v>0</v>
      </c>
      <c r="M14" s="39"/>
      <c r="N14" s="39"/>
      <c r="O14" s="40"/>
    </row>
    <row r="15" spans="1:15" s="467" customFormat="1" ht="37.5" customHeight="1">
      <c r="A15" s="92"/>
      <c r="B15" s="90" t="str">
        <f>IF(EXACT('Page Titre'!LANGUE_FR_ENG,"Fr"),MatchTrad!A33,MatchTrad!B33)</f>
        <v>Portion des réserves à la banque centrale ne pouvant pas être retirée en période de tension</v>
      </c>
      <c r="C15" s="149">
        <v>11003</v>
      </c>
      <c r="D15" s="464"/>
      <c r="E15" s="68"/>
      <c r="F15" s="133"/>
      <c r="G15" s="68"/>
      <c r="H15" s="68"/>
      <c r="I15" s="68"/>
      <c r="J15" s="468"/>
      <c r="K15" s="94"/>
      <c r="L15" s="469"/>
      <c r="M15" s="39"/>
      <c r="N15" s="39"/>
      <c r="O15" s="40"/>
    </row>
    <row r="16" spans="1:15" s="467" customFormat="1" ht="22.5" customHeight="1">
      <c r="A16" s="705" t="str">
        <f>IF(EXACT('Page Titre'!LANGUE_FR_ENG,"Fr"),MatchTrad!A34,MatchTrad!B34)</f>
        <v>Titres affectés d'une pondération de risque de 0% :</v>
      </c>
      <c r="B16" s="706"/>
      <c r="C16" s="706"/>
      <c r="D16" s="396"/>
      <c r="E16" s="68"/>
      <c r="F16" s="133"/>
      <c r="G16" s="68"/>
      <c r="H16" s="68"/>
      <c r="I16" s="68"/>
      <c r="J16" s="468"/>
      <c r="K16" s="95"/>
      <c r="L16" s="469"/>
      <c r="M16" s="39"/>
      <c r="N16" s="39"/>
      <c r="O16" s="40"/>
    </row>
    <row r="17" spans="1:15" s="467" customFormat="1" ht="22.5" customHeight="1">
      <c r="A17" s="92"/>
      <c r="B17" s="96" t="str">
        <f>IF(EXACT('Page Titre'!LANGUE_FR_ENG,"Fr"),MatchTrad!A35,MatchTrad!B35)</f>
        <v>Émis par des émetteurs souverrains</v>
      </c>
      <c r="C17" s="150">
        <v>11004</v>
      </c>
      <c r="D17" s="408"/>
      <c r="E17" s="68"/>
      <c r="F17" s="133"/>
      <c r="G17" s="68"/>
      <c r="H17" s="68"/>
      <c r="I17" s="68"/>
      <c r="J17" s="233">
        <v>1</v>
      </c>
      <c r="K17" s="195">
        <v>61004</v>
      </c>
      <c r="L17" s="409">
        <f>ROUND(D17*J17,0)</f>
        <v>0</v>
      </c>
      <c r="M17" s="39"/>
      <c r="N17" s="39"/>
      <c r="O17" s="40"/>
    </row>
    <row r="18" spans="1:15" s="467" customFormat="1" ht="22.5" customHeight="1">
      <c r="A18" s="92"/>
      <c r="B18" s="97" t="str">
        <f>IF(EXACT('Page Titre'!LANGUE_FR_ENG,"Fr"),MatchTrad!A36,MatchTrad!B36)</f>
        <v>Garantis par des émetteurs souverrains</v>
      </c>
      <c r="C18" s="148">
        <v>11005</v>
      </c>
      <c r="D18" s="408"/>
      <c r="E18" s="68"/>
      <c r="F18" s="133"/>
      <c r="G18" s="68"/>
      <c r="H18" s="68"/>
      <c r="I18" s="68"/>
      <c r="J18" s="233">
        <v>1</v>
      </c>
      <c r="K18" s="195">
        <v>61005</v>
      </c>
      <c r="L18" s="409">
        <f>ROUND(D18*J18,0)</f>
        <v>0</v>
      </c>
      <c r="M18" s="39"/>
      <c r="N18" s="39"/>
      <c r="O18" s="40"/>
    </row>
    <row r="19" spans="1:15" s="467" customFormat="1" ht="26.25" customHeight="1">
      <c r="A19" s="92"/>
      <c r="B19" s="97" t="str">
        <f>IF(EXACT('Page Titre'!LANGUE_FR_ENG,"Fr"),MatchTrad!A37,MatchTrad!B37)</f>
        <v>Émis ou garantis par des banques centrales</v>
      </c>
      <c r="C19" s="148">
        <v>11006</v>
      </c>
      <c r="D19" s="408"/>
      <c r="E19" s="68"/>
      <c r="F19" s="133"/>
      <c r="G19" s="68"/>
      <c r="H19" s="68"/>
      <c r="I19" s="68"/>
      <c r="J19" s="233">
        <v>1</v>
      </c>
      <c r="K19" s="195">
        <v>61006</v>
      </c>
      <c r="L19" s="409">
        <f>ROUND(D19*J19,5)</f>
        <v>0</v>
      </c>
      <c r="M19" s="39"/>
      <c r="N19" s="39"/>
      <c r="O19" s="40"/>
    </row>
    <row r="20" spans="1:15" s="467" customFormat="1" ht="26.25" customHeight="1">
      <c r="A20" s="92"/>
      <c r="B20" s="97" t="str">
        <f>IF(EXACT('Page Titre'!LANGUE_FR_ENG,"Fr"),MatchTrad!A38,MatchTrad!B38)</f>
        <v>Émis ou garantis par des  organismes publics (OP)</v>
      </c>
      <c r="C20" s="148">
        <v>11007</v>
      </c>
      <c r="D20" s="408"/>
      <c r="E20" s="133"/>
      <c r="F20" s="39"/>
      <c r="G20" s="39"/>
      <c r="H20" s="39"/>
      <c r="I20" s="39"/>
      <c r="J20" s="233">
        <v>1</v>
      </c>
      <c r="K20" s="195">
        <v>61007</v>
      </c>
      <c r="L20" s="409">
        <f>ROUND(D20*J20,5)</f>
        <v>0</v>
      </c>
      <c r="M20" s="39"/>
      <c r="N20" s="39"/>
      <c r="O20" s="40"/>
    </row>
    <row r="21" spans="1:15" s="467" customFormat="1" ht="37.5" customHeight="1">
      <c r="A21" s="92"/>
      <c r="B21" s="90" t="str">
        <f>IF(EXACT('Page Titre'!LANGUE_FR_ENG,"Fr"),MatchTrad!A39,MatchTrad!B39)</f>
        <v>Émis ou garantis par la BRI, FMI,  Banque centrale européenne et la commission européenne, ou BMD</v>
      </c>
      <c r="C21" s="149">
        <v>11008</v>
      </c>
      <c r="D21" s="464"/>
      <c r="E21" s="68"/>
      <c r="F21" s="133"/>
      <c r="G21" s="68"/>
      <c r="H21" s="68"/>
      <c r="I21" s="68"/>
      <c r="J21" s="465">
        <v>1</v>
      </c>
      <c r="K21" s="195">
        <v>61008</v>
      </c>
      <c r="L21" s="466">
        <f>ROUND(D21*J21,5)</f>
        <v>0</v>
      </c>
      <c r="M21" s="39"/>
      <c r="N21" s="39"/>
      <c r="O21" s="40"/>
    </row>
    <row r="22" spans="1:15" s="467" customFormat="1" ht="22.5" customHeight="1">
      <c r="A22" s="705" t="str">
        <f>IF(EXACT('Page Titre'!LANGUE_FR_ENG,"Fr"),MatchTrad!A40,MatchTrad!B40)</f>
        <v>Pour les émetteurs souverrains non pondéré à 0% :</v>
      </c>
      <c r="B22" s="706"/>
      <c r="C22" s="706"/>
      <c r="D22" s="396"/>
      <c r="E22" s="68"/>
      <c r="F22" s="133"/>
      <c r="G22" s="68"/>
      <c r="H22" s="68"/>
      <c r="I22" s="68"/>
      <c r="J22" s="468"/>
      <c r="K22" s="91"/>
      <c r="L22" s="469"/>
      <c r="M22" s="39"/>
      <c r="N22" s="39"/>
      <c r="O22" s="40"/>
    </row>
    <row r="23" spans="1:15" s="467" customFormat="1" ht="63.75" customHeight="1">
      <c r="A23" s="92"/>
      <c r="B23" s="96" t="str">
        <f>IF(EXACT('Page Titre'!LANGUE_FR_ENG,"Fr"),MatchTrad!A41,MatchTrad!B41)</f>
        <v>Des titres de dette émis en devise locale par l’émetteur souverain ou la banque centrale dans le pays où est pris le risque de liquidité ou dans le pays d’origine de l'institution financière</v>
      </c>
      <c r="C23" s="150">
        <v>11009</v>
      </c>
      <c r="D23" s="408"/>
      <c r="E23" s="68"/>
      <c r="F23" s="133"/>
      <c r="G23" s="68"/>
      <c r="H23" s="68"/>
      <c r="I23" s="68"/>
      <c r="J23" s="233">
        <v>1</v>
      </c>
      <c r="K23" s="205">
        <v>61009</v>
      </c>
      <c r="L23" s="409">
        <f>ROUND(D23*J23,5)</f>
        <v>0</v>
      </c>
      <c r="M23" s="39"/>
      <c r="N23" s="39"/>
      <c r="O23" s="40"/>
    </row>
    <row r="24" spans="1:15" s="467" customFormat="1" ht="111.6" customHeight="1">
      <c r="A24" s="92"/>
      <c r="B24" s="90" t="str">
        <f>IF(EXACT('Page Titre'!LANGUE_FR_ENG,"Fr"),MatchTrad!A42,MatchTrad!B42)</f>
        <v>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v>
      </c>
      <c r="C24" s="149">
        <v>11010</v>
      </c>
      <c r="D24" s="464"/>
      <c r="E24" s="68"/>
      <c r="F24" s="133"/>
      <c r="G24" s="68"/>
      <c r="H24" s="68"/>
      <c r="I24" s="68"/>
      <c r="J24" s="465">
        <v>1</v>
      </c>
      <c r="K24" s="195">
        <v>61010</v>
      </c>
      <c r="L24" s="409">
        <f>ROUND(D24*J24,5)</f>
        <v>0</v>
      </c>
      <c r="M24" s="39"/>
      <c r="N24" s="39"/>
      <c r="O24" s="40"/>
    </row>
    <row r="25" spans="1:15" s="467" customFormat="1" ht="22.5" customHeight="1">
      <c r="A25" s="663" t="str">
        <f>IF(EXACT('Page Titre'!LANGUE_FR_ENG,"Fr"),MatchTrad!A43,MatchTrad!B43)</f>
        <v>Total de l'encours d'actifs de niveau 1 :</v>
      </c>
      <c r="B25" s="664"/>
      <c r="C25" s="664"/>
      <c r="D25" s="815"/>
      <c r="E25" s="664"/>
      <c r="F25" s="664"/>
      <c r="G25" s="664"/>
      <c r="H25" s="664"/>
      <c r="I25" s="664"/>
      <c r="J25" s="816"/>
      <c r="K25" s="271">
        <v>99001</v>
      </c>
      <c r="L25" s="471">
        <f>ROUND(SUM(L12,L14,L17:L21,L23:L24),5)</f>
        <v>0</v>
      </c>
      <c r="M25" s="39"/>
      <c r="N25" s="39"/>
      <c r="O25" s="40"/>
    </row>
    <row r="26" spans="1:15" s="467" customFormat="1" ht="22.5" customHeight="1">
      <c r="A26" s="98"/>
      <c r="B26" s="231" t="str">
        <f>IF(EXACT('Page Titre'!LANGUE_FR_ENG,"Fr"),MatchTrad!A44,MatchTrad!B44)</f>
        <v>Ajustements à l'encours  d'actifs  niveau 1</v>
      </c>
      <c r="C26" s="266">
        <v>99002</v>
      </c>
      <c r="D26" s="472">
        <f>ROUND(-SUM(D167,D170,D173,D176,D180,D183,D186,D190,D193,F278,F433)+SUM(F167,F180,D278,D281,D284,D287,D433),5)</f>
        <v>0</v>
      </c>
      <c r="E26" s="82"/>
      <c r="F26" s="349"/>
      <c r="G26" s="82"/>
      <c r="H26" s="82"/>
      <c r="I26" s="82"/>
      <c r="J26" s="68"/>
      <c r="K26" s="82"/>
      <c r="L26" s="133"/>
      <c r="M26" s="39"/>
      <c r="N26" s="39"/>
      <c r="O26" s="40"/>
    </row>
    <row r="27" spans="1:15" s="467" customFormat="1" ht="22.5" customHeight="1">
      <c r="A27" s="98"/>
      <c r="B27" s="817" t="str">
        <f>IF(EXACT('Page Titre'!LANGUE_FR_ENG,"Fr"),MatchTrad!A45,MatchTrad!B45)</f>
        <v>Montant ajusté de  l'encours d'actifs de niveau 1</v>
      </c>
      <c r="C27" s="818"/>
      <c r="D27" s="819"/>
      <c r="E27" s="818"/>
      <c r="F27" s="818"/>
      <c r="G27" s="818"/>
      <c r="H27" s="818"/>
      <c r="I27" s="818"/>
      <c r="J27" s="820"/>
      <c r="K27" s="563">
        <v>99003</v>
      </c>
      <c r="L27" s="471">
        <f>ROUND(MAX(L25+D26,0),5)</f>
        <v>0</v>
      </c>
      <c r="M27" s="39"/>
      <c r="N27" s="39"/>
      <c r="O27" s="40"/>
    </row>
    <row r="28" spans="1:15" ht="15">
      <c r="A28" s="696" t="str">
        <f>IF(EXACT('Page Titre'!LANGUE_FR_ENG,"Fr"),MatchTrad!A46,MatchTrad!B46)</f>
        <v>1.2. Actifs de niveau 2A</v>
      </c>
      <c r="B28" s="697"/>
      <c r="C28" s="697"/>
      <c r="D28" s="675" t="str">
        <f>IF(EXACT('Page Titre'!LANGUE_FR_ENG,"Fr"),MatchTrad!A47,MatchTrad!B47)</f>
        <v>Valeur marchande</v>
      </c>
      <c r="E28" s="63"/>
      <c r="F28" s="350"/>
      <c r="G28" s="395"/>
      <c r="H28" s="34"/>
      <c r="I28" s="35"/>
      <c r="J28" s="808" t="str">
        <f>IF(EXACT('Page Titre'!LANGUE_FR_ENG,"Fr"),MatchTrad!A48,MatchTrad!B48)</f>
        <v>Pondération</v>
      </c>
      <c r="K28" s="719"/>
      <c r="L28" s="693" t="str">
        <f>IF(EXACT('Page Titre'!LANGUE_FR_ENG,"Fr"),MatchTrad!A49,MatchTrad!B49)</f>
        <v>Montant pondéré</v>
      </c>
      <c r="M28" s="39"/>
      <c r="N28" s="39"/>
      <c r="O28" s="40"/>
    </row>
    <row r="29" spans="1:15" ht="30" customHeight="1">
      <c r="A29" s="768"/>
      <c r="B29" s="769"/>
      <c r="C29" s="769"/>
      <c r="D29" s="676"/>
      <c r="E29" s="69"/>
      <c r="F29" s="59"/>
      <c r="G29" s="70"/>
      <c r="H29" s="70"/>
      <c r="I29" s="71"/>
      <c r="J29" s="726"/>
      <c r="K29" s="821"/>
      <c r="L29" s="694"/>
      <c r="M29" s="39"/>
      <c r="N29" s="39"/>
      <c r="O29" s="40"/>
    </row>
    <row r="30" spans="1:15" s="467" customFormat="1" ht="26.25" customHeight="1">
      <c r="A30" s="663" t="str">
        <f>IF(EXACT('Page Titre'!LANGUE_FR_ENG,"Fr"),MatchTrad!A50,MatchTrad!B50)</f>
        <v>Titres assortis d'une pondération de risque de 20% :</v>
      </c>
      <c r="B30" s="664"/>
      <c r="C30" s="664"/>
      <c r="D30" s="334"/>
      <c r="E30" s="70"/>
      <c r="F30" s="59"/>
      <c r="G30" s="70"/>
      <c r="H30" s="70"/>
      <c r="I30" s="70"/>
      <c r="J30" s="94"/>
      <c r="K30" s="95"/>
      <c r="L30" s="351"/>
      <c r="M30" s="39"/>
      <c r="N30" s="39"/>
      <c r="O30" s="40"/>
    </row>
    <row r="31" spans="1:15" s="467" customFormat="1" ht="23.25" customHeight="1">
      <c r="A31" s="92"/>
      <c r="B31" s="96" t="str">
        <f>IF(EXACT('Page Titre'!LANGUE_FR_ENG,"Fr"),MatchTrad!A51,MatchTrad!B51)</f>
        <v>Émis par des émetteurs souverrains</v>
      </c>
      <c r="C31" s="150">
        <v>12001</v>
      </c>
      <c r="D31" s="408"/>
      <c r="E31" s="70"/>
      <c r="F31" s="59"/>
      <c r="G31" s="70"/>
      <c r="H31" s="70"/>
      <c r="I31" s="70"/>
      <c r="J31" s="233">
        <v>0.85</v>
      </c>
      <c r="K31" s="179">
        <v>62001</v>
      </c>
      <c r="L31" s="409">
        <f>ROUND(D31*J31,5)</f>
        <v>0</v>
      </c>
      <c r="M31" s="39"/>
      <c r="N31" s="39"/>
      <c r="O31" s="40"/>
    </row>
    <row r="32" spans="1:15" s="467" customFormat="1" ht="22.5" customHeight="1">
      <c r="A32" s="92"/>
      <c r="B32" s="97" t="str">
        <f>IF(EXACT('Page Titre'!LANGUE_FR_ENG,"Fr"),MatchTrad!A52,MatchTrad!B52)</f>
        <v>Garantis par des émetteurs souverrains</v>
      </c>
      <c r="C32" s="148">
        <v>12002</v>
      </c>
      <c r="D32" s="408"/>
      <c r="E32" s="70"/>
      <c r="F32" s="59"/>
      <c r="G32" s="70"/>
      <c r="H32" s="70"/>
      <c r="I32" s="70"/>
      <c r="J32" s="233">
        <v>0.85</v>
      </c>
      <c r="K32" s="173">
        <v>62002</v>
      </c>
      <c r="L32" s="409">
        <f t="shared" si="0" ref="L32:L37">ROUND(D32*J32,5)</f>
        <v>0</v>
      </c>
      <c r="M32" s="39"/>
      <c r="N32" s="39"/>
      <c r="O32" s="40"/>
    </row>
    <row r="33" spans="1:15" s="467" customFormat="1" ht="22.5" customHeight="1">
      <c r="A33" s="92"/>
      <c r="B33" s="97" t="str">
        <f>IF(EXACT('Page Titre'!LANGUE_FR_ENG,"Fr"),MatchTrad!A53,MatchTrad!B53)</f>
        <v>Émis ou garantis par des banques centrales</v>
      </c>
      <c r="C33" s="148">
        <v>12003</v>
      </c>
      <c r="D33" s="408"/>
      <c r="E33" s="70"/>
      <c r="F33" s="59"/>
      <c r="G33" s="70"/>
      <c r="H33" s="70"/>
      <c r="I33" s="70"/>
      <c r="J33" s="233">
        <v>0.85</v>
      </c>
      <c r="K33" s="173">
        <v>62003</v>
      </c>
      <c r="L33" s="409">
        <f t="shared" si="0"/>
        <v>0</v>
      </c>
      <c r="M33" s="39"/>
      <c r="N33" s="39"/>
      <c r="O33" s="40"/>
    </row>
    <row r="34" spans="1:15" s="467" customFormat="1" ht="26.25" customHeight="1">
      <c r="A34" s="92"/>
      <c r="B34" s="97" t="str">
        <f>IF(EXACT('Page Titre'!LANGUE_FR_ENG,"Fr"),MatchTrad!A54,MatchTrad!B54)</f>
        <v>Émis ou garantis par des organismes publics</v>
      </c>
      <c r="C34" s="148">
        <v>12004</v>
      </c>
      <c r="D34" s="408"/>
      <c r="E34" s="133"/>
      <c r="F34" s="39"/>
      <c r="G34" s="39"/>
      <c r="H34" s="39"/>
      <c r="I34" s="39"/>
      <c r="J34" s="233">
        <v>0.85</v>
      </c>
      <c r="K34" s="173">
        <v>62004</v>
      </c>
      <c r="L34" s="409">
        <f t="shared" si="0"/>
        <v>0</v>
      </c>
      <c r="M34" s="39"/>
      <c r="N34" s="39"/>
      <c r="O34" s="40"/>
    </row>
    <row r="35" spans="1:15" s="467" customFormat="1" ht="22.5" customHeight="1">
      <c r="A35" s="92"/>
      <c r="B35" s="97" t="str">
        <f>IF(EXACT('Page Titre'!LANGUE_FR_ENG,"Fr"),MatchTrad!A55,MatchTrad!B55)</f>
        <v>Émis ou garantis par des BMD</v>
      </c>
      <c r="C35" s="148">
        <v>12005</v>
      </c>
      <c r="D35" s="408"/>
      <c r="E35" s="133"/>
      <c r="F35" s="39"/>
      <c r="G35" s="39"/>
      <c r="H35" s="39"/>
      <c r="I35" s="39"/>
      <c r="J35" s="233">
        <v>0.85</v>
      </c>
      <c r="K35" s="173">
        <v>62005</v>
      </c>
      <c r="L35" s="409">
        <f t="shared" si="0"/>
        <v>0</v>
      </c>
      <c r="M35" s="39"/>
      <c r="N35" s="39"/>
      <c r="O35" s="40"/>
    </row>
    <row r="36" spans="1:15" s="467" customFormat="1" ht="26.25" customHeight="1">
      <c r="A36" s="92"/>
      <c r="B36" s="97" t="str">
        <f>IF(EXACT('Page Titre'!LANGUE_FR_ENG,"Fr"),MatchTrad!A56,MatchTrad!B56)</f>
        <v>Les obligations d'entreprises non financières cotées AA- ou mieux</v>
      </c>
      <c r="C36" s="148">
        <v>12006</v>
      </c>
      <c r="D36" s="408"/>
      <c r="E36" s="133"/>
      <c r="F36" s="39"/>
      <c r="G36" s="39"/>
      <c r="H36" s="39"/>
      <c r="I36" s="39"/>
      <c r="J36" s="233">
        <v>0.85</v>
      </c>
      <c r="K36" s="173">
        <v>62006</v>
      </c>
      <c r="L36" s="409">
        <f t="shared" si="0"/>
        <v>0</v>
      </c>
      <c r="M36" s="39"/>
      <c r="N36" s="39"/>
      <c r="O36" s="40"/>
    </row>
    <row r="37" spans="1:15" s="467" customFormat="1" ht="38.25" customHeight="1">
      <c r="A37" s="92"/>
      <c r="B37" s="90" t="str">
        <f>IF(EXACT('Page Titre'!LANGUE_FR_ENG,"Fr"),MatchTrad!A57,MatchTrad!B57)</f>
        <v>Les obligations sécurisées non émises par l'institution financière elle-même de notation AA- ou mieux</v>
      </c>
      <c r="C37" s="148">
        <v>12007</v>
      </c>
      <c r="D37" s="408"/>
      <c r="E37" s="133"/>
      <c r="F37" s="39"/>
      <c r="G37" s="39"/>
      <c r="H37" s="39"/>
      <c r="I37" s="39"/>
      <c r="J37" s="465">
        <v>0.85</v>
      </c>
      <c r="K37" s="173">
        <v>62007</v>
      </c>
      <c r="L37" s="409">
        <f t="shared" si="0"/>
        <v>0</v>
      </c>
      <c r="M37" s="39"/>
      <c r="N37" s="39"/>
      <c r="O37" s="40"/>
    </row>
    <row r="38" spans="1:15" s="467" customFormat="1" ht="22.5" customHeight="1">
      <c r="A38" s="787" t="str">
        <f>IF(EXACT('Page Titre'!LANGUE_FR_ENG,"Fr"),MatchTrad!A58,MatchTrad!B58)</f>
        <v>Total de l'encours d'actifs de niveau 2A :</v>
      </c>
      <c r="B38" s="787"/>
      <c r="C38" s="267">
        <v>99004</v>
      </c>
      <c r="D38" s="410">
        <f>ROUND(SUM(D31:D37),5)</f>
        <v>0</v>
      </c>
      <c r="E38" s="122"/>
      <c r="F38" s="39"/>
      <c r="G38" s="39"/>
      <c r="H38" s="39"/>
      <c r="I38" s="39"/>
      <c r="J38" s="40"/>
      <c r="K38" s="271">
        <v>99007</v>
      </c>
      <c r="L38" s="471">
        <f>ROUND(SUM(L31:L37),5)</f>
        <v>0</v>
      </c>
      <c r="M38" s="39"/>
      <c r="N38" s="39"/>
      <c r="O38" s="40"/>
    </row>
    <row r="39" spans="1:15" s="467" customFormat="1" ht="26.25" customHeight="1">
      <c r="A39" s="92"/>
      <c r="B39" s="167" t="str">
        <f>IF(EXACT('Page Titre'!LANGUE_FR_ENG,"Fr"),MatchTrad!A59,MatchTrad!B59)</f>
        <v>Ajustements à l'encours d'actifs 
de niveau 2A</v>
      </c>
      <c r="C39" s="268">
        <v>99005</v>
      </c>
      <c r="D39" s="411">
        <f>ROUND(F170+F183-F281+D434-F434,5)</f>
        <v>0</v>
      </c>
      <c r="E39" s="133"/>
      <c r="F39" s="39"/>
      <c r="G39" s="39"/>
      <c r="H39" s="39"/>
      <c r="I39" s="39"/>
      <c r="J39" s="39"/>
      <c r="K39" s="100"/>
      <c r="L39" s="135"/>
      <c r="M39" s="39"/>
      <c r="N39" s="39"/>
      <c r="O39" s="40"/>
    </row>
    <row r="40" spans="1:15" s="467" customFormat="1" ht="22.5" customHeight="1">
      <c r="A40" s="92"/>
      <c r="B40" s="101" t="str">
        <f>IF(EXACT('Page Titre'!LANGUE_FR_ENG,"Fr"),MatchTrad!A60,MatchTrad!B60)</f>
        <v>Montant ajusté de l'encours de niveau 2A</v>
      </c>
      <c r="C40" s="269">
        <v>99006</v>
      </c>
      <c r="D40" s="471">
        <f>ROUND(D38+D39,5)</f>
        <v>0</v>
      </c>
      <c r="E40" s="133"/>
      <c r="F40" s="39"/>
      <c r="G40" s="39"/>
      <c r="H40" s="39"/>
      <c r="I40" s="39"/>
      <c r="J40" s="465">
        <v>0.85</v>
      </c>
      <c r="K40" s="271">
        <v>99008</v>
      </c>
      <c r="L40" s="471">
        <f>ROUND(D40*J40,5)</f>
        <v>0</v>
      </c>
      <c r="M40" s="39"/>
      <c r="N40" s="39"/>
      <c r="O40" s="40"/>
    </row>
    <row r="41" spans="1:15" ht="15">
      <c r="A41" s="785" t="str">
        <f>IF(EXACT('Page Titre'!LANGUE_FR_ENG,"Fr"),MatchTrad!A61,MatchTrad!B61)</f>
        <v>1.3. Actifs de niveau 2B</v>
      </c>
      <c r="B41" s="785"/>
      <c r="C41" s="785"/>
      <c r="D41" s="783" t="str">
        <f>IF(EXACT('Page Titre'!LANGUE_FR_ENG,"Fr"),MatchTrad!A62,MatchTrad!B62)</f>
        <v>Valeur marchande</v>
      </c>
      <c r="E41" s="65"/>
      <c r="F41" s="473"/>
      <c r="G41" s="474"/>
      <c r="H41" s="474"/>
      <c r="I41" s="66"/>
      <c r="J41" s="784" t="str">
        <f>IF(EXACT('Page Titre'!LANGUE_FR_ENG,"Fr"),MatchTrad!A63,MatchTrad!B63)</f>
        <v>Pondération</v>
      </c>
      <c r="K41" s="719"/>
      <c r="L41" s="757" t="str">
        <f>IF(EXACT('Page Titre'!LANGUE_FR_ENG,"Fr"),MatchTrad!A64,MatchTrad!B64)</f>
        <v>Montant pondéré</v>
      </c>
      <c r="M41" s="39"/>
      <c r="N41" s="39"/>
      <c r="O41" s="40"/>
    </row>
    <row r="42" spans="1:15" ht="30.75" customHeight="1">
      <c r="A42" s="785"/>
      <c r="B42" s="785"/>
      <c r="C42" s="785"/>
      <c r="D42" s="783"/>
      <c r="E42" s="65"/>
      <c r="F42" s="473"/>
      <c r="G42" s="474"/>
      <c r="H42" s="474"/>
      <c r="I42" s="66"/>
      <c r="J42" s="784"/>
      <c r="K42" s="720"/>
      <c r="L42" s="757"/>
      <c r="M42" s="39"/>
      <c r="N42" s="39"/>
      <c r="O42" s="40"/>
    </row>
    <row r="43" spans="1:15" s="467" customFormat="1" ht="38.25" customHeight="1">
      <c r="A43" s="92"/>
      <c r="B43" s="97" t="str">
        <f>IF(EXACT('Page Titre'!LANGUE_FR_ENG,"Fr"),MatchTrad!A65,MatchTrad!B65)</f>
        <v>Titres  adossés à des créances immobilières résidentielles (RMBS), cotés AA ou mieux</v>
      </c>
      <c r="C43" s="148">
        <v>13001</v>
      </c>
      <c r="D43" s="408"/>
      <c r="E43" s="133"/>
      <c r="F43" s="39"/>
      <c r="G43" s="39"/>
      <c r="H43" s="39"/>
      <c r="I43" s="39"/>
      <c r="J43" s="233">
        <v>0.75</v>
      </c>
      <c r="K43" s="195">
        <v>63001</v>
      </c>
      <c r="L43" s="409">
        <f>ROUND(D43*J43,5)</f>
        <v>0</v>
      </c>
      <c r="M43" s="39"/>
      <c r="N43" s="39"/>
      <c r="O43" s="40"/>
    </row>
    <row r="44" spans="1:15" s="467" customFormat="1" ht="26.25" customHeight="1">
      <c r="A44" s="92"/>
      <c r="B44" s="97" t="str">
        <f>IF(EXACT('Page Titre'!LANGUE_FR_ENG,"Fr"),MatchTrad!A66,MatchTrad!B66)</f>
        <v>Les obligations d'entreprises non financière cotées entre BBB- à A+ </v>
      </c>
      <c r="C44" s="148">
        <v>13002</v>
      </c>
      <c r="D44" s="408"/>
      <c r="E44" s="133"/>
      <c r="F44" s="39"/>
      <c r="G44" s="39"/>
      <c r="H44" s="39"/>
      <c r="I44" s="39"/>
      <c r="J44" s="233">
        <v>0.50</v>
      </c>
      <c r="K44" s="195">
        <v>63002</v>
      </c>
      <c r="L44" s="409">
        <f>ROUND(D44*J44,5)</f>
        <v>0</v>
      </c>
      <c r="M44" s="39"/>
      <c r="N44" s="39"/>
      <c r="O44" s="40"/>
    </row>
    <row r="45" spans="1:15" s="467" customFormat="1" ht="27" customHeight="1">
      <c r="A45" s="92"/>
      <c r="B45" s="97" t="str">
        <f>IF(EXACT('Page Titre'!LANGUE_FR_ENG,"Fr"),MatchTrad!A67,MatchTrad!B67)</f>
        <v>Les actions ordinaires d'entreprises non financières</v>
      </c>
      <c r="C45" s="148">
        <v>13003</v>
      </c>
      <c r="D45" s="408"/>
      <c r="E45" s="133"/>
      <c r="F45" s="39"/>
      <c r="G45" s="39"/>
      <c r="H45" s="39"/>
      <c r="I45" s="39"/>
      <c r="J45" s="233">
        <v>0.50</v>
      </c>
      <c r="K45" s="195">
        <v>63003</v>
      </c>
      <c r="L45" s="409">
        <f>ROUND(D45*J45,5)</f>
        <v>0</v>
      </c>
      <c r="M45" s="39"/>
      <c r="N45" s="39"/>
      <c r="O45" s="40"/>
    </row>
    <row r="46" spans="1:15" s="467" customFormat="1" ht="30.6" customHeight="1">
      <c r="A46" s="92"/>
      <c r="B46" s="102" t="str">
        <f>IF(EXACT('Page Titre'!LANGUE_FR_ENG,"Fr"),MatchTrad!A68,MatchTrad!B68)</f>
        <v>Titres de dette de l’émetteur souverain ou de la banque centrale cotés BBB- à BBB+</v>
      </c>
      <c r="C46" s="148">
        <v>13004</v>
      </c>
      <c r="D46" s="408"/>
      <c r="E46" s="133"/>
      <c r="F46" s="39"/>
      <c r="G46" s="39"/>
      <c r="H46" s="39"/>
      <c r="I46" s="39"/>
      <c r="J46" s="465">
        <v>0.50</v>
      </c>
      <c r="K46" s="195">
        <v>63004</v>
      </c>
      <c r="L46" s="409">
        <f>ROUND(D46*J46,5)</f>
        <v>0</v>
      </c>
      <c r="M46" s="39"/>
      <c r="N46" s="39"/>
      <c r="O46" s="40"/>
    </row>
    <row r="47" spans="1:15" ht="26.25" customHeight="1">
      <c r="A47" s="787" t="str">
        <f>IF(EXACT('Page Titre'!LANGUE_FR_ENG,"Fr"),MatchTrad!A69,MatchTrad!B69)</f>
        <v>Total de l'encours d'actifs RMBS de niveau 2B :</v>
      </c>
      <c r="B47" s="787"/>
      <c r="C47" s="267">
        <v>99009</v>
      </c>
      <c r="D47" s="410">
        <f>ROUND(D43,5)</f>
        <v>0</v>
      </c>
      <c r="E47" s="270"/>
      <c r="F47" s="41"/>
      <c r="G47" s="41"/>
      <c r="H47" s="41"/>
      <c r="I47" s="41"/>
      <c r="J47" s="40"/>
      <c r="K47" s="271">
        <v>99016</v>
      </c>
      <c r="L47" s="472">
        <f>ROUND(L43,5)</f>
        <v>0</v>
      </c>
      <c r="M47" s="39"/>
      <c r="N47" s="39"/>
      <c r="O47" s="40"/>
    </row>
    <row r="48" spans="1:15" s="467" customFormat="1" ht="25.5" customHeight="1">
      <c r="A48" s="92"/>
      <c r="B48" s="97" t="str">
        <f>IF(EXACT('Page Titre'!LANGUE_FR_ENG,"Fr"),MatchTrad!A70,MatchTrad!B70)</f>
        <v>Ajustements à l'encours d'actifs RMBS de niveau 2B</v>
      </c>
      <c r="C48" s="267">
        <v>99010</v>
      </c>
      <c r="D48" s="410">
        <f>ROUND(SUM(F173,F186,D435)-SUM(F284,F435),5)</f>
        <v>0</v>
      </c>
      <c r="E48" s="133"/>
      <c r="F48" s="39"/>
      <c r="G48" s="39"/>
      <c r="H48" s="39"/>
      <c r="I48" s="39"/>
      <c r="J48" s="39"/>
      <c r="K48" s="100"/>
      <c r="L48" s="135"/>
      <c r="M48" s="39"/>
      <c r="N48" s="39"/>
      <c r="O48" s="40"/>
    </row>
    <row r="49" spans="1:15" s="467" customFormat="1" ht="25.5" customHeight="1">
      <c r="A49" s="92"/>
      <c r="B49" s="103" t="str">
        <f>IF(EXACT('Page Titre'!LANGUE_FR_ENG,"Fr"),MatchTrad!A71,MatchTrad!B71)</f>
        <v>Montant Ajusté de l'encours d'actifs RMBS de niveau 2B</v>
      </c>
      <c r="C49" s="267">
        <v>99011</v>
      </c>
      <c r="D49" s="410">
        <f>ROUND(SUM(D47,D48),5)</f>
        <v>0</v>
      </c>
      <c r="E49" s="133"/>
      <c r="F49" s="39"/>
      <c r="G49" s="39"/>
      <c r="H49" s="39"/>
      <c r="I49" s="39"/>
      <c r="J49" s="465">
        <v>0.75</v>
      </c>
      <c r="K49" s="271">
        <v>99017</v>
      </c>
      <c r="L49" s="410">
        <f>ROUND(D49*J49,5)</f>
        <v>0</v>
      </c>
      <c r="M49" s="39"/>
      <c r="N49" s="39"/>
      <c r="O49" s="40"/>
    </row>
    <row r="50" spans="1:15" ht="26.25" customHeight="1">
      <c r="A50" s="787" t="str">
        <f>IF(EXACT('Page Titre'!LANGUE_FR_ENG,"Fr"),MatchTrad!A72,MatchTrad!B72)</f>
        <v>Total de l'encours d'actifs non RMBS de niveau 2B :</v>
      </c>
      <c r="B50" s="787"/>
      <c r="C50" s="267">
        <v>99012</v>
      </c>
      <c r="D50" s="410">
        <f>ROUND(SUM(D44:D46),5)</f>
        <v>0</v>
      </c>
      <c r="E50" s="270"/>
      <c r="F50" s="41"/>
      <c r="G50" s="41"/>
      <c r="H50" s="41"/>
      <c r="I50" s="41"/>
      <c r="J50" s="40"/>
      <c r="K50" s="271">
        <v>99018</v>
      </c>
      <c r="L50" s="471">
        <f>ROUND(SUM(L44:L46),5)</f>
        <v>0</v>
      </c>
      <c r="M50" s="39"/>
      <c r="N50" s="39"/>
      <c r="O50" s="40"/>
    </row>
    <row r="51" spans="1:15" s="467" customFormat="1" ht="25.5" customHeight="1">
      <c r="A51" s="92"/>
      <c r="B51" s="97" t="str">
        <f>IF(EXACT('Page Titre'!LANGUE_FR_ENG,"Fr"),MatchTrad!A73,MatchTrad!B73)</f>
        <v>Ajustements à l'encours d'actifs non RMBS de niveau 2B</v>
      </c>
      <c r="C51" s="267">
        <v>99013</v>
      </c>
      <c r="D51" s="410">
        <f>ROUND(SUM(F176,F190,F193,D436)-SUM(F287,F436),5)</f>
        <v>0</v>
      </c>
      <c r="E51" s="133"/>
      <c r="F51" s="39"/>
      <c r="G51" s="39"/>
      <c r="H51" s="39"/>
      <c r="I51" s="39"/>
      <c r="J51" s="39"/>
      <c r="K51" s="100"/>
      <c r="L51" s="135"/>
      <c r="M51" s="39"/>
      <c r="N51" s="39"/>
      <c r="O51" s="40"/>
    </row>
    <row r="52" spans="1:15" s="467" customFormat="1" ht="25.5" customHeight="1">
      <c r="A52" s="92"/>
      <c r="B52" s="97" t="str">
        <f>IF(EXACT('Page Titre'!LANGUE_FR_ENG,"Fr"),MatchTrad!A74,MatchTrad!B74)</f>
        <v>Montant Ajusté de l'encours d'actifs non RMBS de niveau 2B</v>
      </c>
      <c r="C52" s="267">
        <v>99014</v>
      </c>
      <c r="D52" s="410">
        <f>ROUND(SUM(D50,D51),5)</f>
        <v>0</v>
      </c>
      <c r="E52" s="133"/>
      <c r="F52" s="39"/>
      <c r="G52" s="39"/>
      <c r="H52" s="39"/>
      <c r="I52" s="39"/>
      <c r="J52" s="465">
        <v>0.50</v>
      </c>
      <c r="K52" s="271">
        <v>99019</v>
      </c>
      <c r="L52" s="410">
        <f>ROUND(D52*J52,5)</f>
        <v>0</v>
      </c>
      <c r="M52" s="39"/>
      <c r="N52" s="39"/>
      <c r="O52" s="40"/>
    </row>
    <row r="53" spans="1:15" s="467" customFormat="1" ht="25.5" customHeight="1">
      <c r="A53" s="92"/>
      <c r="B53" s="97" t="str">
        <f>IF(EXACT('Page Titre'!LANGUE_FR_ENG,"Fr"),MatchTrad!A75,MatchTrad!B75)</f>
        <v>Montant ajusté de l'encours d'actifs de niveau 2B (RMBS and non-RMBS)</v>
      </c>
      <c r="C53" s="267">
        <v>99015</v>
      </c>
      <c r="D53" s="471">
        <f>ROUND(SUM(D49,D52),5)</f>
        <v>0</v>
      </c>
      <c r="E53" s="177"/>
      <c r="F53" s="44"/>
      <c r="G53" s="44"/>
      <c r="H53" s="44"/>
      <c r="I53" s="44"/>
      <c r="J53" s="319"/>
      <c r="K53" s="271">
        <v>99020</v>
      </c>
      <c r="L53" s="471">
        <f>ROUND(SUM(L49,L52),5)</f>
        <v>0</v>
      </c>
      <c r="M53" s="39"/>
      <c r="N53" s="39"/>
      <c r="O53" s="40"/>
    </row>
    <row r="54" spans="1:15" s="467" customFormat="1" ht="15" customHeight="1">
      <c r="A54" s="92"/>
      <c r="B54" s="475"/>
      <c r="C54" s="476"/>
      <c r="D54" s="476"/>
      <c r="E54" s="475"/>
      <c r="F54" s="476"/>
      <c r="G54" s="475"/>
      <c r="H54" s="475"/>
      <c r="I54" s="475"/>
      <c r="J54" s="475"/>
      <c r="K54" s="477"/>
      <c r="L54" s="476"/>
      <c r="M54" s="39"/>
      <c r="N54" s="39"/>
      <c r="O54" s="40"/>
    </row>
    <row r="55" spans="1:15" s="467" customFormat="1" ht="25.5" customHeight="1">
      <c r="A55" s="92"/>
      <c r="B55" s="99" t="str">
        <f>IF(EXACT('Page Titre'!LANGUE_FR_ENG,"Fr"),MatchTrad!A76,MatchTrad!B76)</f>
        <v>Ajustement à l'encours d'ALHQ en raison du plafond applicable aux actifs de niveau 2B</v>
      </c>
      <c r="C55" s="45"/>
      <c r="D55" s="46"/>
      <c r="E55" s="46"/>
      <c r="F55" s="46"/>
      <c r="G55" s="46"/>
      <c r="H55" s="46"/>
      <c r="I55" s="46"/>
      <c r="J55" s="47"/>
      <c r="K55" s="271">
        <v>99021</v>
      </c>
      <c r="L55" s="410">
        <f>ROUND(MAX(SUM(L53)-15/85*(L27+L40),SUM(L53)-15/60*L27,0),5)</f>
        <v>0</v>
      </c>
      <c r="M55" s="39"/>
      <c r="N55" s="39"/>
      <c r="O55" s="40"/>
    </row>
    <row r="56" spans="1:15" s="467" customFormat="1" ht="25.5" customHeight="1">
      <c r="A56" s="104"/>
      <c r="B56" s="99" t="str">
        <f>IF(EXACT('Page Titre'!LANGUE_FR_ENG,"Fr"),MatchTrad!A77,MatchTrad!B77)</f>
        <v>Ajustement de l'encours d'ALHQ en raison du plafond applicable aux actifs de niveau 2</v>
      </c>
      <c r="C56" s="437"/>
      <c r="D56" s="48"/>
      <c r="E56" s="48"/>
      <c r="F56" s="48"/>
      <c r="G56" s="48"/>
      <c r="H56" s="48"/>
      <c r="I56" s="48"/>
      <c r="J56" s="49"/>
      <c r="K56" s="271">
        <v>99022</v>
      </c>
      <c r="L56" s="471">
        <f>ROUND(MAX((SUM(L40,L53)-L55)-2/3*L27,0),5)</f>
        <v>0</v>
      </c>
      <c r="M56" s="39"/>
      <c r="N56" s="39"/>
      <c r="O56" s="40"/>
    </row>
    <row r="57" spans="1:15" ht="8.25" customHeight="1">
      <c r="A57" s="789" t="str">
        <f>IF(EXACT('Page Titre'!LANGUE_FR_ENG,"Fr"),MatchTrad!A78,MatchTrad!B78)</f>
        <v>Section 1 - Total de l'encours des ALHQ</v>
      </c>
      <c r="B57" s="790"/>
      <c r="C57" s="790"/>
      <c r="D57" s="790"/>
      <c r="E57" s="790"/>
      <c r="F57" s="790"/>
      <c r="G57" s="790"/>
      <c r="H57" s="790"/>
      <c r="I57" s="790"/>
      <c r="J57" s="791"/>
      <c r="K57" s="105"/>
      <c r="L57" s="359"/>
      <c r="M57" s="39"/>
      <c r="N57" s="39"/>
      <c r="O57" s="40"/>
    </row>
    <row r="58" spans="1:19" ht="8.25" customHeight="1">
      <c r="A58" s="792"/>
      <c r="B58" s="793"/>
      <c r="C58" s="793"/>
      <c r="D58" s="793"/>
      <c r="E58" s="793"/>
      <c r="F58" s="793"/>
      <c r="G58" s="793"/>
      <c r="H58" s="793"/>
      <c r="I58" s="793"/>
      <c r="J58" s="791"/>
      <c r="L58" s="360"/>
      <c r="M58" s="39"/>
      <c r="N58" s="39"/>
      <c r="O58" s="40"/>
      <c r="P58" s="776"/>
      <c r="Q58" s="776"/>
      <c r="R58" s="776"/>
      <c r="S58" s="776"/>
    </row>
    <row r="59" spans="1:19" ht="37.5" customHeight="1">
      <c r="A59" s="794"/>
      <c r="B59" s="795"/>
      <c r="C59" s="795"/>
      <c r="D59" s="795"/>
      <c r="E59" s="795"/>
      <c r="F59" s="795"/>
      <c r="G59" s="795"/>
      <c r="H59" s="795"/>
      <c r="I59" s="795"/>
      <c r="J59" s="796"/>
      <c r="K59" s="564">
        <v>99023</v>
      </c>
      <c r="L59" s="471">
        <f>ROUND(SUM(L25,L38,L47,L50)-SUM(L55,L56),5)</f>
        <v>0</v>
      </c>
      <c r="M59" s="39"/>
      <c r="N59" s="39"/>
      <c r="O59" s="40"/>
      <c r="P59" s="479"/>
      <c r="Q59" s="478"/>
      <c r="R59" s="478"/>
      <c r="S59" s="478"/>
    </row>
    <row r="60" spans="1:19" ht="14.25">
      <c r="A60" s="106"/>
      <c r="B60" s="480"/>
      <c r="C60" s="481"/>
      <c r="D60" s="481"/>
      <c r="E60" s="480"/>
      <c r="F60" s="481"/>
      <c r="G60" s="480"/>
      <c r="H60" s="480"/>
      <c r="I60" s="480"/>
      <c r="J60" s="475"/>
      <c r="K60" s="477"/>
      <c r="L60" s="481"/>
      <c r="M60" s="56"/>
      <c r="N60" s="39"/>
      <c r="O60" s="40"/>
      <c r="P60" s="482"/>
      <c r="Q60" s="482"/>
      <c r="R60" s="482"/>
      <c r="S60" s="482"/>
    </row>
    <row r="61" spans="1:15" ht="15" customHeight="1">
      <c r="A61" s="785" t="str">
        <f>IF(EXACT('Page Titre'!LANGUE_FR_ENG,"Fr"),MatchTrad!A79,MatchTrad!B79)</f>
        <v>1.4. ALHQ : Informations complémentaires</v>
      </c>
      <c r="B61" s="785"/>
      <c r="C61" s="785"/>
      <c r="D61" s="743" t="str">
        <f>IF(EXACT('Page Titre'!LANGUE_FR_ENG,"Fr"),MatchTrad!A80,MatchTrad!B80)</f>
        <v>Valeur marchande</v>
      </c>
      <c r="E61" s="788"/>
      <c r="F61" s="788"/>
      <c r="G61" s="788"/>
      <c r="H61" s="788"/>
      <c r="I61" s="788"/>
      <c r="J61" s="735"/>
      <c r="K61" s="45"/>
      <c r="L61" s="46"/>
      <c r="M61" s="39"/>
      <c r="N61" s="39"/>
      <c r="O61" s="40"/>
    </row>
    <row r="62" spans="1:15" ht="28.5">
      <c r="A62" s="785"/>
      <c r="B62" s="785"/>
      <c r="C62" s="785"/>
      <c r="D62" s="391" t="str">
        <f>IF(EXACT('Page Titre'!LANGUE_FR_ENG,"Fr"),MatchTrad!A81,MatchTrad!B81)</f>
        <v>Niveau 1</v>
      </c>
      <c r="E62" s="391"/>
      <c r="F62" s="391" t="str">
        <f>IF(EXACT('Page Titre'!LANGUE_FR_ENG,"Fr"),MatchTrad!A82,MatchTrad!B82)</f>
        <v>Niveau 2A</v>
      </c>
      <c r="G62" s="391"/>
      <c r="H62" s="391" t="str">
        <f>IF(EXACT('Page Titre'!LANGUE_FR_ENG,"Fr"),MatchTrad!A83,MatchTrad!B83)</f>
        <v>Niveau 2B RMBS</v>
      </c>
      <c r="I62" s="391"/>
      <c r="J62" s="391" t="str">
        <f>IF(EXACT('Page Titre'!LANGUE_FR_ENG,"Fr"),MatchTrad!A84,MatchTrad!B84)</f>
        <v>Niveau 2B non-RMBS</v>
      </c>
      <c r="K62" s="50"/>
      <c r="L62" s="41"/>
      <c r="M62" s="39"/>
      <c r="N62" s="39"/>
      <c r="O62" s="40"/>
    </row>
    <row r="63" spans="1:15" ht="15.75">
      <c r="A63" s="399"/>
      <c r="B63" s="397"/>
      <c r="C63" s="438"/>
      <c r="D63" s="186" t="s">
        <v>685</v>
      </c>
      <c r="E63" s="391"/>
      <c r="F63" s="186" t="s">
        <v>686</v>
      </c>
      <c r="G63" s="391"/>
      <c r="H63" s="186" t="s">
        <v>687</v>
      </c>
      <c r="I63" s="391"/>
      <c r="J63" s="186" t="s">
        <v>688</v>
      </c>
      <c r="K63" s="50"/>
      <c r="L63" s="41"/>
      <c r="M63" s="39"/>
      <c r="N63" s="39"/>
      <c r="O63" s="40"/>
    </row>
    <row r="64" spans="1:15" s="467" customFormat="1" ht="26.25" customHeight="1">
      <c r="A64" s="92"/>
      <c r="B64" s="97" t="str">
        <f>IF(EXACT('Page Titre'!LANGUE_FR_ENG,"Fr"),MatchTrad!A85,MatchTrad!B85)</f>
        <v>Actifs détenus par l'institution financière mais exclus de l'encours d'ALHQ consolidé</v>
      </c>
      <c r="C64" s="148">
        <v>14001</v>
      </c>
      <c r="D64" s="408"/>
      <c r="E64" s="173">
        <v>14002</v>
      </c>
      <c r="F64" s="408"/>
      <c r="G64" s="173">
        <v>14003</v>
      </c>
      <c r="H64" s="408"/>
      <c r="I64" s="173">
        <v>14004</v>
      </c>
      <c r="J64" s="408"/>
      <c r="K64" s="41"/>
      <c r="L64" s="41"/>
      <c r="M64" s="39"/>
      <c r="N64" s="39"/>
      <c r="O64" s="40"/>
    </row>
    <row r="65" spans="1:15" s="467" customFormat="1" ht="26.25" customHeight="1">
      <c r="A65" s="108"/>
      <c r="B65" s="90" t="str">
        <f>IF(EXACT('Page Titre'!LANGUE_FR_ENG,"Fr"),MatchTrad!A86,MatchTrad!B86)</f>
        <v>Actifs exclus de l'encours d'ALHQ du à des restrictions opérationnelles</v>
      </c>
      <c r="C65" s="149">
        <v>14005</v>
      </c>
      <c r="D65" s="464"/>
      <c r="E65" s="272">
        <v>14006</v>
      </c>
      <c r="F65" s="464"/>
      <c r="G65" s="272">
        <v>14007</v>
      </c>
      <c r="H65" s="464"/>
      <c r="I65" s="272">
        <v>14008</v>
      </c>
      <c r="J65" s="464"/>
      <c r="K65" s="41"/>
      <c r="L65" s="41"/>
      <c r="M65" s="39"/>
      <c r="N65" s="39"/>
      <c r="O65" s="40"/>
    </row>
    <row r="66" spans="1:15" s="467" customFormat="1" ht="26.25" customHeight="1">
      <c r="A66" s="804"/>
      <c r="B66" s="805"/>
      <c r="C66" s="805"/>
      <c r="D66" s="806"/>
      <c r="E66" s="805"/>
      <c r="F66" s="806"/>
      <c r="G66" s="805"/>
      <c r="H66" s="806"/>
      <c r="I66" s="805"/>
      <c r="J66" s="806"/>
      <c r="K66" s="805"/>
      <c r="L66" s="807"/>
      <c r="M66" s="41"/>
      <c r="N66" s="41"/>
      <c r="O66" s="41"/>
    </row>
    <row r="67" spans="1:15" s="467" customFormat="1" ht="34.9" customHeight="1">
      <c r="A67" s="797" t="str">
        <f>IF(EXACT('Page Titre'!LANGUE_FR_ENG,"Fr"),MatchTrad!A87,MatchTrad!B87)</f>
        <v>1.5. Dépôts à vue non opérationnels détenus par un sous-adhérent admissible</v>
      </c>
      <c r="B67" s="798"/>
      <c r="C67" s="798"/>
      <c r="D67" s="302" t="str">
        <f>IF(EXACT('Page Titre'!LANGUE_FR_ENG,"Fr"),MatchTrad!A88,MatchTrad!B88)</f>
        <v>Montant</v>
      </c>
      <c r="E67" s="273"/>
      <c r="F67" s="302"/>
      <c r="G67" s="273"/>
      <c r="H67" s="303"/>
      <c r="I67" s="273"/>
      <c r="J67" s="303" t="str">
        <f>IF(EXACT('Page Titre'!LANGUE_FR_ENG,"Fr"),MatchTrad!A89,MatchTrad!B89)</f>
        <v>Pondération</v>
      </c>
      <c r="K67" s="229"/>
      <c r="L67" s="230" t="str">
        <f>IF(EXACT('Page Titre'!LANGUE_FR_ENG,"Fr"),MatchTrad!A90,MatchTrad!B90)</f>
        <v>Montant pondéré</v>
      </c>
      <c r="M67" s="41"/>
      <c r="N67" s="41"/>
      <c r="O67" s="43"/>
    </row>
    <row r="68" spans="1:15" s="467" customFormat="1" ht="26.25" customHeight="1">
      <c r="A68" s="119"/>
      <c r="B68" s="224"/>
      <c r="C68" s="274"/>
      <c r="D68" s="304" t="s">
        <v>685</v>
      </c>
      <c r="E68" s="179"/>
      <c r="F68" s="483" t="s">
        <v>686</v>
      </c>
      <c r="G68" s="179"/>
      <c r="H68" s="483" t="s">
        <v>687</v>
      </c>
      <c r="I68" s="179"/>
      <c r="J68" s="304" t="s">
        <v>688</v>
      </c>
      <c r="K68" s="275"/>
      <c r="L68" s="277" t="s">
        <v>689</v>
      </c>
      <c r="M68" s="41"/>
      <c r="N68" s="41"/>
      <c r="O68" s="43"/>
    </row>
    <row r="69" spans="1:15" s="467" customFormat="1" ht="26.25" customHeight="1">
      <c r="A69" s="119"/>
      <c r="B69" s="120" t="str">
        <f>IF(EXACT('Page Titre'!LANGUE_FR_ENG,"Fr"),MatchTrad!A91,MatchTrad!B91)</f>
        <v>Dépôts à vue non opérationnels placés par des sous-adhérents auprès d'un adhérent inscrit à l'Autorité</v>
      </c>
      <c r="C69" s="151">
        <v>22210</v>
      </c>
      <c r="D69" s="464"/>
      <c r="E69" s="41"/>
      <c r="F69" s="41"/>
      <c r="G69" s="41"/>
      <c r="H69" s="41"/>
      <c r="I69" s="41"/>
      <c r="J69" s="484">
        <v>1</v>
      </c>
      <c r="K69" s="276">
        <v>72210</v>
      </c>
      <c r="L69" s="412">
        <f>ROUND(D69*J69,5)</f>
        <v>0</v>
      </c>
      <c r="M69" s="41"/>
      <c r="N69" s="41"/>
      <c r="O69" s="43"/>
    </row>
    <row r="70" spans="1:15" s="467" customFormat="1" ht="26.25" customHeight="1">
      <c r="A70" s="435"/>
      <c r="B70" s="41"/>
      <c r="C70" s="41"/>
      <c r="D70" s="41"/>
      <c r="E70" s="41"/>
      <c r="F70" s="41"/>
      <c r="G70" s="41"/>
      <c r="H70" s="41"/>
      <c r="I70" s="41"/>
      <c r="J70" s="41"/>
      <c r="K70" s="41"/>
      <c r="L70" s="41"/>
      <c r="M70" s="41"/>
      <c r="N70" s="41"/>
      <c r="O70" s="43"/>
    </row>
    <row r="71" spans="1:15" s="467" customFormat="1" ht="41.65" customHeight="1">
      <c r="A71" s="797" t="str">
        <f>IF(EXACT('Page Titre'!LANGUE_FR_ENG,"Fr"),MatchTrad!A92,MatchTrad!B92)</f>
        <v>1.6. Total de l'encours des ALHQ et des dépôts à vue non opérationnels admissibles</v>
      </c>
      <c r="B71" s="799"/>
      <c r="C71" s="151"/>
      <c r="D71" s="485"/>
      <c r="E71" s="173"/>
      <c r="F71" s="485"/>
      <c r="G71" s="173"/>
      <c r="H71" s="486"/>
      <c r="I71" s="173"/>
      <c r="J71" s="486"/>
      <c r="K71" s="275"/>
      <c r="L71" s="278"/>
      <c r="M71" s="41"/>
      <c r="N71" s="41"/>
      <c r="O71" s="43"/>
    </row>
    <row r="72" spans="1:15" s="467" customFormat="1" ht="41.65" customHeight="1">
      <c r="A72" s="228"/>
      <c r="B72" s="800" t="str">
        <f>IF(EXACT('Page Titre'!LANGUE_FR_ENG,"Fr"),MatchTrad!A93,MatchTrad!B93)</f>
        <v>Total de l'encours  des ALHQ et des dépôts à vue non opérationnels placés par des sous adhérents auprès d'un adhérent inscrit à l'Autorité</v>
      </c>
      <c r="C72" s="801"/>
      <c r="D72" s="802"/>
      <c r="E72" s="801"/>
      <c r="F72" s="802"/>
      <c r="G72" s="801"/>
      <c r="H72" s="802"/>
      <c r="I72" s="801"/>
      <c r="J72" s="803"/>
      <c r="K72" s="232">
        <v>99070</v>
      </c>
      <c r="L72" s="413">
        <f>ROUND(SUM(L59,L69),5)</f>
        <v>0</v>
      </c>
      <c r="M72" s="41"/>
      <c r="N72" s="48"/>
      <c r="O72" s="49"/>
    </row>
    <row r="73" spans="1:15" s="487" customFormat="1" ht="26.25" customHeight="1">
      <c r="A73" s="804"/>
      <c r="B73" s="805"/>
      <c r="C73" s="805"/>
      <c r="D73" s="805"/>
      <c r="E73" s="805"/>
      <c r="F73" s="805"/>
      <c r="G73" s="805"/>
      <c r="H73" s="805"/>
      <c r="I73" s="805"/>
      <c r="J73" s="805"/>
      <c r="K73" s="805"/>
      <c r="L73" s="806"/>
      <c r="M73" s="805"/>
      <c r="N73" s="805"/>
      <c r="O73" s="807"/>
    </row>
    <row r="74" spans="1:15" ht="15" customHeight="1">
      <c r="A74" s="777" t="str">
        <f>IF(EXACT('Page Titre'!LANGUE_FR_ENG,"Fr"),MatchTrad!A94,MatchTrad!B94)</f>
        <v>Section 2 - Total des sorties de trésorerie nettes</v>
      </c>
      <c r="B74" s="778"/>
      <c r="C74" s="778"/>
      <c r="D74" s="778"/>
      <c r="E74" s="778"/>
      <c r="F74" s="778"/>
      <c r="G74" s="778"/>
      <c r="H74" s="778"/>
      <c r="I74" s="778"/>
      <c r="J74" s="778"/>
      <c r="K74" s="778"/>
      <c r="L74" s="778"/>
      <c r="M74" s="778"/>
      <c r="N74" s="778"/>
      <c r="O74" s="779"/>
    </row>
    <row r="75" spans="1:15" s="488" customFormat="1" ht="30" customHeight="1">
      <c r="A75" s="780"/>
      <c r="B75" s="781"/>
      <c r="C75" s="781"/>
      <c r="D75" s="781"/>
      <c r="E75" s="781"/>
      <c r="F75" s="781"/>
      <c r="G75" s="781"/>
      <c r="H75" s="781"/>
      <c r="I75" s="781"/>
      <c r="J75" s="781"/>
      <c r="K75" s="781"/>
      <c r="L75" s="781"/>
      <c r="M75" s="781"/>
      <c r="N75" s="781"/>
      <c r="O75" s="782"/>
    </row>
    <row r="76" spans="1:15" ht="22.5" customHeight="1" hidden="1">
      <c r="A76" s="764" t="str">
        <f>IF(EXACT('Page Titre'!LANGUE_FR_ENG,"Fr"),MatchTrad!A95,MatchTrad!B95)</f>
        <v>2.1. Sorties de trésorerie</v>
      </c>
      <c r="B76" s="765"/>
      <c r="C76" s="765"/>
      <c r="D76" s="765"/>
      <c r="E76" s="765"/>
      <c r="F76" s="765"/>
      <c r="G76" s="765"/>
      <c r="H76" s="765"/>
      <c r="I76" s="765"/>
      <c r="J76" s="765"/>
      <c r="K76" s="765"/>
      <c r="L76" s="765"/>
      <c r="M76" s="765"/>
      <c r="N76" s="765"/>
      <c r="O76" s="766"/>
    </row>
    <row r="77" spans="1:15" ht="15" customHeight="1">
      <c r="A77" s="696" t="str">
        <f>IF(EXACT('Page Titre'!LANGUE_FR_ENG,"Fr"),MatchTrad!A96,MatchTrad!B96)</f>
        <v>2.1. Retrait sur les dépôts de détail </v>
      </c>
      <c r="B77" s="697"/>
      <c r="C77" s="767"/>
      <c r="D77" s="675" t="str">
        <f>IF(EXACT('Page Titre'!LANGUE_FR_ENG,"Fr"),MatchTrad!A97,MatchTrad!B97)</f>
        <v>Montant</v>
      </c>
      <c r="E77" s="41"/>
      <c r="F77" s="41"/>
      <c r="G77" s="41"/>
      <c r="H77" s="41"/>
      <c r="I77" s="41"/>
      <c r="J77" s="675" t="str">
        <f>IF(EXACT('Page Titre'!LANGUE_FR_ENG,"Fr"),MatchTrad!A98,MatchTrad!B98)</f>
        <v>Pondération</v>
      </c>
      <c r="K77" s="719"/>
      <c r="L77" s="786" t="str">
        <f>IF(EXACT('Page Titre'!LANGUE_FR_ENG,"Fr"),MatchTrad!A99,MatchTrad!B99)</f>
        <v>Montant pondéré</v>
      </c>
      <c r="M77" s="39"/>
      <c r="N77" s="39"/>
      <c r="O77" s="40"/>
    </row>
    <row r="78" spans="1:15" ht="30" customHeight="1">
      <c r="A78" s="768"/>
      <c r="B78" s="769"/>
      <c r="C78" s="770"/>
      <c r="D78" s="676"/>
      <c r="E78" s="41"/>
      <c r="F78" s="41"/>
      <c r="G78" s="41"/>
      <c r="H78" s="41"/>
      <c r="I78" s="41"/>
      <c r="J78" s="676"/>
      <c r="K78" s="821"/>
      <c r="L78" s="694"/>
      <c r="M78" s="39"/>
      <c r="N78" s="39"/>
      <c r="O78" s="40"/>
    </row>
    <row r="79" spans="1:15" ht="15" customHeight="1">
      <c r="A79" s="399"/>
      <c r="B79" s="400"/>
      <c r="C79" s="489"/>
      <c r="D79" s="109" t="s">
        <v>685</v>
      </c>
      <c r="E79" s="41"/>
      <c r="F79" s="41"/>
      <c r="G79" s="41"/>
      <c r="H79" s="41"/>
      <c r="I79" s="41"/>
      <c r="J79" s="109" t="s">
        <v>688</v>
      </c>
      <c r="K79" s="403"/>
      <c r="L79" s="88" t="s">
        <v>689</v>
      </c>
      <c r="M79" s="39"/>
      <c r="N79" s="39"/>
      <c r="O79" s="40"/>
    </row>
    <row r="80" spans="1:15" ht="22.5" customHeight="1">
      <c r="A80" s="812" t="str">
        <f>IF(EXACT('Page Titre'!LANGUE_FR_ENG,"Fr"),MatchTrad!A100,MatchTrad!B100)</f>
        <v>Total des dépôts de détail</v>
      </c>
      <c r="B80" s="813"/>
      <c r="C80" s="814"/>
      <c r="D80" s="72"/>
      <c r="E80" s="39"/>
      <c r="F80" s="39"/>
      <c r="G80" s="39"/>
      <c r="H80" s="39"/>
      <c r="I80" s="39"/>
      <c r="J80" s="110" t="s">
        <v>1</v>
      </c>
      <c r="K80" s="39"/>
      <c r="L80" s="111"/>
      <c r="M80" s="39"/>
      <c r="N80" s="39"/>
      <c r="O80" s="40"/>
    </row>
    <row r="81" spans="1:15" ht="22.5" customHeight="1">
      <c r="A81" s="655" t="str">
        <f>IF(EXACT('Page Titre'!LANGUE_FR_ENG,"Fr"),MatchTrad!A101,MatchTrad!B101)</f>
        <v>Dépôts stables :</v>
      </c>
      <c r="B81" s="656"/>
      <c r="C81" s="657"/>
      <c r="D81" s="41"/>
      <c r="E81" s="41"/>
      <c r="F81" s="41"/>
      <c r="G81" s="41"/>
      <c r="H81" s="41"/>
      <c r="I81" s="41"/>
      <c r="J81" s="41"/>
      <c r="K81" s="41"/>
      <c r="L81" s="41"/>
      <c r="M81" s="41"/>
      <c r="N81" s="41"/>
      <c r="O81" s="43"/>
    </row>
    <row r="82" spans="1:15" s="467" customFormat="1" ht="22.5" customHeight="1">
      <c r="A82" s="761" t="str">
        <f>IF(EXACT('Page Titre'!LANGUE_FR_ENG,"Fr"),MatchTrad!A102,MatchTrad!B102)</f>
        <v>Dépôts assurés dans les comptes transactionnels :</v>
      </c>
      <c r="B82" s="762"/>
      <c r="C82" s="763"/>
      <c r="D82" s="56"/>
      <c r="E82" s="41"/>
      <c r="F82" s="41"/>
      <c r="G82" s="41"/>
      <c r="H82" s="41"/>
      <c r="I82" s="41"/>
      <c r="J82" s="112"/>
      <c r="K82" s="39"/>
      <c r="L82" s="112"/>
      <c r="M82" s="39"/>
      <c r="N82" s="39"/>
      <c r="O82" s="40"/>
    </row>
    <row r="83" spans="1:15" s="467" customFormat="1" ht="12.75" hidden="1">
      <c r="A83" s="92"/>
      <c r="B83" s="490"/>
      <c r="C83" s="439"/>
      <c r="D83" s="56"/>
      <c r="E83" s="39"/>
      <c r="F83" s="39"/>
      <c r="G83" s="39"/>
      <c r="H83" s="39"/>
      <c r="I83" s="39"/>
      <c r="J83" s="112"/>
      <c r="K83" s="39"/>
      <c r="L83" s="112"/>
      <c r="M83" s="39"/>
      <c r="N83" s="39"/>
      <c r="O83" s="40"/>
    </row>
    <row r="84" spans="1:15" s="467" customFormat="1" ht="22.5" customHeight="1">
      <c r="A84" s="748" t="str">
        <f>IF(EXACT('Page Titre'!LANGUE_FR_ENG,"Fr"),MatchTrad!A103,MatchTrad!B103)</f>
        <v>Éligible à un taux de retrait de 3% :</v>
      </c>
      <c r="B84" s="749"/>
      <c r="C84" s="749"/>
      <c r="D84" s="56"/>
      <c r="E84" s="39"/>
      <c r="F84" s="39"/>
      <c r="G84" s="39"/>
      <c r="H84" s="39"/>
      <c r="I84" s="39"/>
      <c r="J84" s="320"/>
      <c r="K84" s="44"/>
      <c r="L84" s="112"/>
      <c r="M84" s="39"/>
      <c r="N84" s="39"/>
      <c r="O84" s="40"/>
    </row>
    <row r="85" spans="1:15" s="467" customFormat="1" ht="22.5" customHeight="1">
      <c r="A85" s="113"/>
      <c r="B85" s="114" t="str">
        <f>IF(EXACT('Page Titre'!LANGUE_FR_ENG,"Fr"),MatchTrad!A104,MatchTrad!B104)</f>
        <v>Au Canada</v>
      </c>
      <c r="C85" s="279">
        <v>21101</v>
      </c>
      <c r="D85" s="408"/>
      <c r="E85" s="41"/>
      <c r="F85" s="41"/>
      <c r="G85" s="41"/>
      <c r="H85" s="41"/>
      <c r="I85" s="41"/>
      <c r="J85" s="233">
        <v>0.03</v>
      </c>
      <c r="K85" s="205">
        <v>71101</v>
      </c>
      <c r="L85" s="409">
        <f>ROUND(D85*J85,5)</f>
        <v>0</v>
      </c>
      <c r="M85" s="39"/>
      <c r="N85" s="39"/>
      <c r="O85" s="40"/>
    </row>
    <row r="86" spans="1:15" s="467" customFormat="1" ht="22.5" customHeight="1">
      <c r="A86" s="113"/>
      <c r="B86" s="115" t="str">
        <f>IF(EXACT('Page Titre'!LANGUE_FR_ENG,"Fr"),MatchTrad!A105,MatchTrad!B105)</f>
        <v>À l'étranger</v>
      </c>
      <c r="C86" s="280">
        <v>21102</v>
      </c>
      <c r="D86" s="408"/>
      <c r="E86" s="39"/>
      <c r="F86" s="39"/>
      <c r="G86" s="39"/>
      <c r="H86" s="39"/>
      <c r="I86" s="39"/>
      <c r="J86" s="233">
        <v>0.03</v>
      </c>
      <c r="K86" s="195">
        <v>71102</v>
      </c>
      <c r="L86" s="409">
        <f>ROUND(D86*J86,5)</f>
        <v>0</v>
      </c>
      <c r="M86" s="39"/>
      <c r="N86" s="39"/>
      <c r="O86" s="40"/>
    </row>
    <row r="87" spans="1:15" s="467" customFormat="1" ht="22.5" customHeight="1">
      <c r="A87" s="113"/>
      <c r="B87" s="115" t="str">
        <f>IF(EXACT('Page Titre'!LANGUE_FR_ENG,"Fr"),MatchTrad!A106,MatchTrad!B106)</f>
        <v>Éligible à un taux de retrait de 5%</v>
      </c>
      <c r="C87" s="280">
        <v>21103</v>
      </c>
      <c r="D87" s="464"/>
      <c r="E87" s="39"/>
      <c r="F87" s="39"/>
      <c r="G87" s="39"/>
      <c r="H87" s="39"/>
      <c r="I87" s="39"/>
      <c r="J87" s="465">
        <v>0.05</v>
      </c>
      <c r="K87" s="195">
        <v>71103</v>
      </c>
      <c r="L87" s="466">
        <f>ROUND(D87*J87,5)</f>
        <v>0</v>
      </c>
      <c r="M87" s="39"/>
      <c r="N87" s="39"/>
      <c r="O87" s="40"/>
    </row>
    <row r="88" spans="1:15" s="467" customFormat="1" ht="37.5" customHeight="1">
      <c r="A88" s="759" t="str">
        <f>IF(EXACT('Page Titre'!LANGUE_FR_ENG,"Fr"),MatchTrad!A107,MatchTrad!B107)</f>
        <v>Dépôts assurés qui ne sont pas dans des comptes transactionnels avec des relations durables qui rendent un retrait très peu probable :</v>
      </c>
      <c r="B88" s="760"/>
      <c r="C88" s="760"/>
      <c r="D88" s="758"/>
      <c r="E88" s="41"/>
      <c r="F88" s="41"/>
      <c r="G88" s="41"/>
      <c r="H88" s="41"/>
      <c r="I88" s="41"/>
      <c r="J88" s="112"/>
      <c r="K88" s="116"/>
      <c r="L88" s="112"/>
      <c r="M88" s="39"/>
      <c r="N88" s="39"/>
      <c r="O88" s="40"/>
    </row>
    <row r="89" spans="1:15" s="467" customFormat="1" ht="22.5" customHeight="1">
      <c r="A89" s="771" t="str">
        <f>IF(EXACT('Page Titre'!LANGUE_FR_ENG,"Fr"),MatchTrad!A108,MatchTrad!B108)</f>
        <v>Éligible à un taux de retrait de 3% :</v>
      </c>
      <c r="B89" s="771"/>
      <c r="C89" s="748"/>
      <c r="D89" s="758"/>
      <c r="E89" s="39"/>
      <c r="F89" s="39"/>
      <c r="G89" s="39"/>
      <c r="H89" s="39"/>
      <c r="I89" s="39"/>
      <c r="J89" s="320"/>
      <c r="K89" s="44"/>
      <c r="L89" s="112"/>
      <c r="M89" s="39"/>
      <c r="N89" s="39"/>
      <c r="O89" s="40"/>
    </row>
    <row r="90" spans="1:15" s="467" customFormat="1" ht="22.5" customHeight="1">
      <c r="A90" s="92"/>
      <c r="B90" s="117" t="str">
        <f>IF(EXACT('Page Titre'!LANGUE_FR_ENG,"Fr"),MatchTrad!A109,MatchTrad!B109)</f>
        <v>Au Canada</v>
      </c>
      <c r="C90" s="280">
        <v>21104</v>
      </c>
      <c r="D90" s="408"/>
      <c r="E90" s="39"/>
      <c r="F90" s="39"/>
      <c r="G90" s="39"/>
      <c r="H90" s="39"/>
      <c r="I90" s="39"/>
      <c r="J90" s="233">
        <v>0.03</v>
      </c>
      <c r="K90" s="195">
        <v>71104</v>
      </c>
      <c r="L90" s="409">
        <f t="shared" si="1" ref="L90:L100">ROUND(D90*J90,5)</f>
        <v>0</v>
      </c>
      <c r="M90" s="39"/>
      <c r="N90" s="39"/>
      <c r="O90" s="40"/>
    </row>
    <row r="91" spans="1:15" s="467" customFormat="1" ht="22.5" customHeight="1">
      <c r="A91" s="92"/>
      <c r="B91" s="115" t="str">
        <f>IF(EXACT('Page Titre'!LANGUE_FR_ENG,"Fr"),MatchTrad!A110,MatchTrad!B110)</f>
        <v>À l'étranger</v>
      </c>
      <c r="C91" s="280">
        <v>21105</v>
      </c>
      <c r="D91" s="408"/>
      <c r="E91" s="133"/>
      <c r="F91" s="39"/>
      <c r="G91" s="39"/>
      <c r="H91" s="39"/>
      <c r="I91" s="39"/>
      <c r="J91" s="233">
        <v>0.03</v>
      </c>
      <c r="K91" s="195">
        <v>71105</v>
      </c>
      <c r="L91" s="409">
        <f t="shared" si="1"/>
        <v>0</v>
      </c>
      <c r="M91" s="39"/>
      <c r="N91" s="39"/>
      <c r="O91" s="40"/>
    </row>
    <row r="92" spans="1:15" s="467" customFormat="1" ht="22.5" customHeight="1">
      <c r="A92" s="92"/>
      <c r="B92" s="118" t="str">
        <f>IF(EXACT('Page Titre'!LANGUE_FR_ENG,"Fr"),MatchTrad!A111,MatchTrad!B111)</f>
        <v>Éligible à un taux de retrait de 5%</v>
      </c>
      <c r="C92" s="280">
        <v>21106</v>
      </c>
      <c r="D92" s="464"/>
      <c r="E92" s="133"/>
      <c r="F92" s="39"/>
      <c r="G92" s="39"/>
      <c r="H92" s="39"/>
      <c r="I92" s="39"/>
      <c r="J92" s="465">
        <v>0.05</v>
      </c>
      <c r="K92" s="195">
        <v>71106</v>
      </c>
      <c r="L92" s="466">
        <f t="shared" si="1"/>
        <v>0</v>
      </c>
      <c r="M92" s="39"/>
      <c r="N92" s="39"/>
      <c r="O92" s="40"/>
    </row>
    <row r="93" spans="1:15" s="467" customFormat="1" ht="24.6" customHeight="1">
      <c r="A93" s="655" t="str">
        <f>IF(EXACT('Page Titre'!LANGUE_FR_ENG,"Fr"),MatchTrad!A112,MatchTrad!B112)</f>
        <v>Dépôts moins stables :</v>
      </c>
      <c r="B93" s="656"/>
      <c r="C93" s="656"/>
      <c r="D93" s="56"/>
      <c r="E93" s="41"/>
      <c r="F93" s="41"/>
      <c r="G93" s="41"/>
      <c r="H93" s="41"/>
      <c r="I93" s="41"/>
      <c r="J93" s="112"/>
      <c r="K93" s="39"/>
      <c r="L93" s="112"/>
      <c r="M93" s="39"/>
      <c r="N93" s="39"/>
      <c r="O93" s="40"/>
    </row>
    <row r="94" spans="1:15" s="467" customFormat="1" ht="25.5">
      <c r="A94" s="119"/>
      <c r="B94" s="120" t="str">
        <f>IF(EXACT('Page Titre'!LANGUE_FR_ENG,"Fr"),MatchTrad!A113,MatchTrad!B113)</f>
        <v>Dépôts assurés qui ne sont pas dans un compte transactionnel, dont le déposant n'a pas de relation durable avec l'institution</v>
      </c>
      <c r="C94" s="148">
        <v>20010</v>
      </c>
      <c r="D94" s="408"/>
      <c r="E94" s="133"/>
      <c r="F94" s="39"/>
      <c r="G94" s="39"/>
      <c r="H94" s="39"/>
      <c r="I94" s="39"/>
      <c r="J94" s="233">
        <v>0.10</v>
      </c>
      <c r="K94" s="195">
        <v>70010</v>
      </c>
      <c r="L94" s="409">
        <f t="shared" si="1"/>
        <v>0</v>
      </c>
      <c r="M94" s="39"/>
      <c r="N94" s="39"/>
      <c r="O94" s="40"/>
    </row>
    <row r="95" spans="1:15" s="467" customFormat="1" ht="25.5">
      <c r="A95" s="119"/>
      <c r="B95" s="120" t="str">
        <f>IF(EXACT('Page Titre'!LANGUE_FR_ENG,"Fr"),MatchTrad!A114,MatchTrad!B114)</f>
        <v>Dépôts assurés qui proviennent de fonds et de fiducies  dont le solde est contrôlé uniquement par le client de détail sous-jacent</v>
      </c>
      <c r="C95" s="148">
        <v>20020</v>
      </c>
      <c r="D95" s="408"/>
      <c r="E95" s="133"/>
      <c r="F95" s="39"/>
      <c r="G95" s="39"/>
      <c r="H95" s="39"/>
      <c r="I95" s="39"/>
      <c r="J95" s="233">
        <v>0.10</v>
      </c>
      <c r="K95" s="195">
        <v>70020</v>
      </c>
      <c r="L95" s="409">
        <f t="shared" si="1"/>
        <v>0</v>
      </c>
      <c r="M95" s="39"/>
      <c r="N95" s="39"/>
      <c r="O95" s="40"/>
    </row>
    <row r="96" spans="1:15" s="467" customFormat="1" ht="53.45" customHeight="1">
      <c r="A96" s="119"/>
      <c r="B96" s="120" t="str">
        <f>IF(EXACT('Page Titre'!LANGUE_FR_ENG,"Fr"),MatchTrad!A115,MatchTrad!B115)</f>
        <v>Dépôts non assurés (y compris la portion d'un dépôt excédant la limite de la garantie d'assurance-dépôts et les dépôts qui ne satisfont pas aux critères de la garantie d'assurance-dépôts)</v>
      </c>
      <c r="C96" s="148">
        <v>21108</v>
      </c>
      <c r="D96" s="408"/>
      <c r="E96" s="133"/>
      <c r="F96" s="39"/>
      <c r="G96" s="39"/>
      <c r="H96" s="39"/>
      <c r="I96" s="39"/>
      <c r="J96" s="233">
        <v>0.10</v>
      </c>
      <c r="K96" s="195">
        <v>71108</v>
      </c>
      <c r="L96" s="409">
        <f>ROUND(D96*J96,5)</f>
        <v>0</v>
      </c>
      <c r="M96" s="39"/>
      <c r="N96" s="39"/>
      <c r="O96" s="40"/>
    </row>
    <row r="97" spans="1:15" s="467" customFormat="1" ht="12.75">
      <c r="A97" s="119"/>
      <c r="B97" s="120" t="str">
        <f>IF(EXACT('Page Titre'!LANGUE_FR_ENG,"Fr"),MatchTrad!A116,MatchTrad!B116)</f>
        <v>Dépôts libellés en devises étrangères</v>
      </c>
      <c r="C97" s="148">
        <v>21110</v>
      </c>
      <c r="D97" s="464"/>
      <c r="E97" s="133"/>
      <c r="F97" s="39"/>
      <c r="G97" s="39"/>
      <c r="H97" s="39"/>
      <c r="I97" s="39"/>
      <c r="J97" s="465">
        <v>0.10</v>
      </c>
      <c r="K97" s="195">
        <v>71110</v>
      </c>
      <c r="L97" s="466">
        <f t="shared" si="1"/>
        <v>0</v>
      </c>
      <c r="M97" s="39"/>
      <c r="N97" s="39"/>
      <c r="O97" s="40"/>
    </row>
    <row r="98" spans="1:15" s="467" customFormat="1" ht="41.45" customHeight="1">
      <c r="A98" s="119"/>
      <c r="B98" s="102" t="str">
        <f>IF(EXACT('Page Titre'!LANGUE_FR_ENG,"Fr"),MatchTrad!A117,MatchTrad!B117)</f>
        <v>Dépôts sensibles aux taux d'intérêt dont le client gère directement les fonds dans un compte transactionnel ou que le client a une relation durable avec l'institution</v>
      </c>
      <c r="C98" s="149">
        <v>20030</v>
      </c>
      <c r="D98" s="560"/>
      <c r="E98" s="133"/>
      <c r="F98" s="39"/>
      <c r="G98" s="39"/>
      <c r="H98" s="39"/>
      <c r="I98" s="39"/>
      <c r="J98" s="321">
        <v>0.10</v>
      </c>
      <c r="K98" s="195">
        <v>70030</v>
      </c>
      <c r="L98" s="561">
        <f t="shared" si="1"/>
        <v>0</v>
      </c>
      <c r="M98" s="39"/>
      <c r="N98" s="39"/>
      <c r="O98" s="40"/>
    </row>
    <row r="99" spans="1:15" s="467" customFormat="1" ht="55.9" customHeight="1">
      <c r="A99" s="119"/>
      <c r="B99" s="102" t="str">
        <f>IF(EXACT('Page Titre'!LANGUE_FR_ENG,"Fr"),MatchTrad!A118,MatchTrad!B118)</f>
        <v>Autres dépôts sensibles aux taux d'intérêt dont le client gère directement les fonds, qui ne sont pas dans un compte transactionnel ou que le client n'a pas une relation durable avec l'institution </v>
      </c>
      <c r="C99" s="149">
        <v>20040</v>
      </c>
      <c r="D99" s="408"/>
      <c r="E99" s="133"/>
      <c r="F99" s="39"/>
      <c r="G99" s="39"/>
      <c r="H99" s="39"/>
      <c r="I99" s="39"/>
      <c r="J99" s="233">
        <v>0.20</v>
      </c>
      <c r="K99" s="195">
        <v>70040</v>
      </c>
      <c r="L99" s="409">
        <f t="shared" si="1"/>
        <v>0</v>
      </c>
      <c r="M99" s="39"/>
      <c r="N99" s="39"/>
      <c r="O99" s="40"/>
    </row>
    <row r="100" spans="1:15" s="467" customFormat="1" ht="12.75">
      <c r="A100" s="119"/>
      <c r="B100" s="102" t="str">
        <f>IF(EXACT('Page Titre'!LANGUE_FR_ENG,"Fr"),MatchTrad!A119,MatchTrad!B119)</f>
        <v>Dépôts à vue gérés directement par un tiers non affilié</v>
      </c>
      <c r="C100" s="149">
        <v>20050</v>
      </c>
      <c r="D100" s="408"/>
      <c r="E100" s="133"/>
      <c r="F100" s="39"/>
      <c r="G100" s="39"/>
      <c r="H100" s="39"/>
      <c r="I100" s="39"/>
      <c r="J100" s="233">
        <v>0.40</v>
      </c>
      <c r="K100" s="195">
        <v>70050</v>
      </c>
      <c r="L100" s="409">
        <f t="shared" si="1"/>
        <v>0</v>
      </c>
      <c r="M100" s="39"/>
      <c r="N100" s="39"/>
      <c r="O100" s="40"/>
    </row>
    <row r="101" spans="1:15" s="467" customFormat="1" ht="25.5">
      <c r="A101" s="119"/>
      <c r="B101" s="120" t="str">
        <f>IF(EXACT('Page Titre'!LANGUE_FR_ENG,"Fr"),MatchTrad!A120,MatchTrad!B120)</f>
        <v>Dépôts à terme gérés directement par un tiers non affilié qui arrivent à échéance ou encaissables dans les 30 prochains jours</v>
      </c>
      <c r="C101" s="148">
        <v>21109</v>
      </c>
      <c r="D101" s="408"/>
      <c r="E101" s="133"/>
      <c r="F101" s="39"/>
      <c r="G101" s="39"/>
      <c r="H101" s="39"/>
      <c r="I101" s="39"/>
      <c r="J101" s="233">
        <v>0.30</v>
      </c>
      <c r="K101" s="195">
        <v>71109</v>
      </c>
      <c r="L101" s="409">
        <f>ROUND(D101*J101,5)</f>
        <v>0</v>
      </c>
      <c r="M101" s="39"/>
      <c r="N101" s="39"/>
      <c r="O101" s="40"/>
    </row>
    <row r="102" spans="1:15" s="467" customFormat="1" ht="12.75">
      <c r="A102" s="119"/>
      <c r="B102" s="90" t="str">
        <f>IF(EXACT('Page Titre'!LANGUE_FR_ENG,"Fr"),MatchTrad!A121,MatchTrad!B121)</f>
        <v>Dépôts à terme avec une échéance résiduelle &gt;30 jours</v>
      </c>
      <c r="C102" s="149">
        <v>21111</v>
      </c>
      <c r="D102" s="408"/>
      <c r="E102" s="133"/>
      <c r="F102" s="39"/>
      <c r="G102" s="39"/>
      <c r="H102" s="39"/>
      <c r="I102" s="39"/>
      <c r="J102" s="465">
        <v>0</v>
      </c>
      <c r="K102" s="206">
        <v>71111</v>
      </c>
      <c r="L102" s="409">
        <f>ROUND(D102*J102,5)</f>
        <v>0</v>
      </c>
      <c r="M102" s="39"/>
      <c r="N102" s="39"/>
      <c r="O102" s="40"/>
    </row>
    <row r="103" spans="1:15" s="467" customFormat="1" ht="34.9" customHeight="1">
      <c r="A103" s="119"/>
      <c r="B103" s="102" t="str">
        <f>IF(EXACT('Page Titre'!LANGUE_FR_ENG,"Fr"),MatchTrad!A122,MatchTrad!B122)</f>
        <v>Depôts de détail moins stables soumis aux exigences des juridictions d'accueil</v>
      </c>
      <c r="C103" s="157">
        <v>21120</v>
      </c>
      <c r="D103" s="464"/>
      <c r="E103" s="39"/>
      <c r="F103" s="39"/>
      <c r="G103" s="39"/>
      <c r="H103" s="39"/>
      <c r="I103" s="39"/>
      <c r="J103" s="321" t="str">
        <f>IF(EXACT('Page Titre'!LANGUE_FR_ENG,"Fr"),MatchTrad!A123,MatchTrad!B123)</f>
        <v>Voir Section 6.2</v>
      </c>
      <c r="K103" s="281">
        <v>71120</v>
      </c>
      <c r="L103" s="414">
        <f>ROUND(H466,5)</f>
        <v>0</v>
      </c>
      <c r="M103" s="39"/>
      <c r="N103" s="39"/>
      <c r="O103" s="40"/>
    </row>
    <row r="104" spans="1:15" ht="22.5" customHeight="1">
      <c r="A104" s="708" t="str">
        <f>IF(EXACT('Page Titre'!LANGUE_FR_ENG,"Fr"),MatchTrad!A124,MatchTrad!B124)</f>
        <v>Total des retraits sur les dépôts de détail</v>
      </c>
      <c r="B104" s="673"/>
      <c r="C104" s="673"/>
      <c r="D104" s="674"/>
      <c r="E104" s="673"/>
      <c r="F104" s="673"/>
      <c r="G104" s="673"/>
      <c r="H104" s="673"/>
      <c r="I104" s="673"/>
      <c r="J104" s="846"/>
      <c r="K104" s="271">
        <v>99024</v>
      </c>
      <c r="L104" s="472">
        <f>ROUND(SUM(L85:L87,L90:L92,L94:L103),5)</f>
        <v>0</v>
      </c>
      <c r="M104" s="39"/>
      <c r="N104" s="39"/>
      <c r="O104" s="40"/>
    </row>
    <row r="105" spans="1:15" ht="52.5" customHeight="1">
      <c r="A105" s="687" t="str">
        <f>IF(EXACT('Page Titre'!LANGUE_FR_ENG,"Fr"),MatchTrad!A125,MatchTrad!B125)</f>
        <v>2.2. Taux de retraits applicables aux 
financements de gros non garantis </v>
      </c>
      <c r="B105" s="688"/>
      <c r="C105" s="689"/>
      <c r="D105" s="675" t="str">
        <f>IF(EXACT('Page Titre'!LANGUE_FR_ENG,"Fr"),MatchTrad!A126,MatchTrad!B126)</f>
        <v>Montant</v>
      </c>
      <c r="E105" s="848"/>
      <c r="F105" s="848"/>
      <c r="G105" s="848"/>
      <c r="H105" s="848"/>
      <c r="I105" s="848"/>
      <c r="J105" s="695" t="str">
        <f>IF(EXACT('Page Titre'!LANGUE_FR_ENG,"Fr"),MatchTrad!A127,MatchTrad!B127)</f>
        <v>Pondération</v>
      </c>
      <c r="K105" s="389"/>
      <c r="L105" s="695" t="str">
        <f>IF(EXACT('Page Titre'!LANGUE_FR_ENG,"Fr"),MatchTrad!A128,MatchTrad!B128)</f>
        <v>Montant Pondéré</v>
      </c>
      <c r="M105" s="39"/>
      <c r="N105" s="39"/>
      <c r="O105" s="40"/>
    </row>
    <row r="106" spans="1:15" s="467" customFormat="1" ht="11.25" customHeight="1">
      <c r="A106" s="751"/>
      <c r="B106" s="752"/>
      <c r="C106" s="753"/>
      <c r="D106" s="676"/>
      <c r="E106" s="849"/>
      <c r="F106" s="849"/>
      <c r="G106" s="849"/>
      <c r="H106" s="849"/>
      <c r="I106" s="849"/>
      <c r="J106" s="676"/>
      <c r="K106" s="121"/>
      <c r="L106" s="676"/>
      <c r="M106" s="39"/>
      <c r="N106" s="39"/>
      <c r="O106" s="40"/>
    </row>
    <row r="107" spans="1:15" s="467" customFormat="1" ht="21.75" customHeight="1">
      <c r="A107" s="834" t="str">
        <f>IF(EXACT('Page Titre'!LANGUE_FR_ENG,"Fr"),MatchTrad!A129,MatchTrad!B129)</f>
        <v>Total des financements de gros non garantis</v>
      </c>
      <c r="B107" s="835"/>
      <c r="C107" s="836"/>
      <c r="D107" s="334"/>
      <c r="E107" s="122"/>
      <c r="F107" s="39"/>
      <c r="G107" s="39"/>
      <c r="H107" s="39"/>
      <c r="I107" s="39"/>
      <c r="J107" s="123" t="s">
        <v>1</v>
      </c>
      <c r="K107" s="39"/>
      <c r="L107" s="128"/>
      <c r="M107" s="39"/>
      <c r="N107" s="39"/>
      <c r="O107" s="40"/>
    </row>
    <row r="108" spans="1:15" s="467" customFormat="1" ht="21.75" customHeight="1">
      <c r="A108" s="754" t="str">
        <f>IF(EXACT('Page Titre'!LANGUE_FR_ENG,"Fr"),MatchTrad!A130,MatchTrad!B130)</f>
        <v>Total du financement fourni par des petites entreprises</v>
      </c>
      <c r="B108" s="755"/>
      <c r="C108" s="756"/>
      <c r="D108" s="469"/>
      <c r="E108" s="122"/>
      <c r="F108" s="39"/>
      <c r="G108" s="39"/>
      <c r="H108" s="39"/>
      <c r="I108" s="39"/>
      <c r="J108" s="491"/>
      <c r="K108" s="39"/>
      <c r="L108" s="122"/>
      <c r="M108" s="39"/>
      <c r="N108" s="39"/>
      <c r="O108" s="40"/>
    </row>
    <row r="109" spans="1:27" s="487" customFormat="1" ht="21.75" customHeight="1">
      <c r="A109" s="655" t="str">
        <f>IF(EXACT('Page Titre'!LANGUE_FR_ENG,"Fr"),MatchTrad!A131,MatchTrad!B131)</f>
        <v>Dépôts stables :</v>
      </c>
      <c r="B109" s="656"/>
      <c r="C109" s="657"/>
      <c r="D109" s="39"/>
      <c r="E109" s="39"/>
      <c r="F109" s="39"/>
      <c r="G109" s="39"/>
      <c r="H109" s="39"/>
      <c r="I109" s="39"/>
      <c r="J109" s="39"/>
      <c r="K109" s="39"/>
      <c r="L109" s="39"/>
      <c r="M109" s="39"/>
      <c r="N109" s="39"/>
      <c r="O109" s="40"/>
      <c r="U109" s="467"/>
      <c r="V109" s="467"/>
      <c r="W109" s="467"/>
      <c r="X109" s="467"/>
      <c r="Y109" s="467"/>
      <c r="Z109" s="467"/>
      <c r="AA109" s="467"/>
    </row>
    <row r="110" spans="1:15" s="467" customFormat="1" ht="22.5" customHeight="1">
      <c r="A110" s="761" t="str">
        <f>IF(EXACT('Page Titre'!LANGUE_FR_ENG,"Fr"),MatchTrad!A132,MatchTrad!B132)</f>
        <v>Dépôts assurés dans des comptes transactionnels :</v>
      </c>
      <c r="B110" s="762"/>
      <c r="C110" s="762"/>
      <c r="D110" s="396"/>
      <c r="E110" s="122"/>
      <c r="F110" s="39"/>
      <c r="G110" s="39"/>
      <c r="H110" s="39"/>
      <c r="I110" s="39"/>
      <c r="J110" s="468"/>
      <c r="K110" s="39"/>
      <c r="L110" s="122"/>
      <c r="M110" s="39"/>
      <c r="N110" s="39"/>
      <c r="O110" s="40"/>
    </row>
    <row r="111" spans="1:15" s="467" customFormat="1" ht="22.5" customHeight="1" hidden="1">
      <c r="A111" s="381"/>
      <c r="B111" s="382"/>
      <c r="C111" s="440"/>
      <c r="D111" s="396"/>
      <c r="E111" s="122"/>
      <c r="F111" s="39"/>
      <c r="G111" s="39"/>
      <c r="H111" s="39"/>
      <c r="I111" s="39"/>
      <c r="J111" s="468"/>
      <c r="K111" s="39"/>
      <c r="L111" s="122"/>
      <c r="M111" s="39"/>
      <c r="N111" s="39"/>
      <c r="O111" s="40"/>
    </row>
    <row r="112" spans="1:15" s="467" customFormat="1" ht="12.75" customHeight="1" hidden="1">
      <c r="A112" s="124"/>
      <c r="B112" s="125"/>
      <c r="C112" s="441"/>
      <c r="D112" s="335"/>
      <c r="E112" s="122"/>
      <c r="F112" s="39"/>
      <c r="G112" s="39"/>
      <c r="H112" s="39"/>
      <c r="I112" s="39"/>
      <c r="J112" s="126"/>
      <c r="K112" s="39"/>
      <c r="L112" s="112"/>
      <c r="M112" s="39"/>
      <c r="N112" s="39"/>
      <c r="O112" s="40"/>
    </row>
    <row r="113" spans="1:15" s="467" customFormat="1" ht="22.5" customHeight="1">
      <c r="A113" s="748" t="str">
        <f>IF(EXACT('Page Titre'!LANGUE_FR_ENG,"Fr"),MatchTrad!A133,MatchTrad!B133)</f>
        <v>Éligible à un taux de retrait de 3% :</v>
      </c>
      <c r="B113" s="749"/>
      <c r="C113" s="749"/>
      <c r="D113" s="336"/>
      <c r="E113" s="122"/>
      <c r="F113" s="39"/>
      <c r="G113" s="39"/>
      <c r="H113" s="39"/>
      <c r="I113" s="39"/>
      <c r="J113" s="492"/>
      <c r="K113" s="44"/>
      <c r="L113" s="112"/>
      <c r="M113" s="39"/>
      <c r="N113" s="39"/>
      <c r="O113" s="40"/>
    </row>
    <row r="114" spans="1:15" s="467" customFormat="1" ht="22.5" customHeight="1">
      <c r="A114" s="92"/>
      <c r="B114" s="117" t="str">
        <f>IF(EXACT('Page Titre'!LANGUE_FR_ENG,"Fr"),MatchTrad!A134,MatchTrad!B134)</f>
        <v>Au Canada</v>
      </c>
      <c r="C114" s="280">
        <v>21201</v>
      </c>
      <c r="D114" s="408"/>
      <c r="E114" s="133"/>
      <c r="F114" s="39"/>
      <c r="G114" s="39"/>
      <c r="H114" s="39"/>
      <c r="I114" s="39"/>
      <c r="J114" s="233">
        <v>0.03</v>
      </c>
      <c r="K114" s="195">
        <v>71201</v>
      </c>
      <c r="L114" s="409">
        <f>ROUND(D114*J114,5)</f>
        <v>0</v>
      </c>
      <c r="M114" s="39"/>
      <c r="N114" s="39"/>
      <c r="O114" s="40"/>
    </row>
    <row r="115" spans="1:15" s="467" customFormat="1" ht="22.5" customHeight="1">
      <c r="A115" s="92"/>
      <c r="B115" s="127" t="str">
        <f>IF(EXACT('Page Titre'!LANGUE_FR_ENG,"Fr"),MatchTrad!A135,MatchTrad!B135)</f>
        <v>À l'étranger</v>
      </c>
      <c r="C115" s="280">
        <v>21202</v>
      </c>
      <c r="D115" s="408"/>
      <c r="E115" s="133"/>
      <c r="F115" s="39"/>
      <c r="G115" s="39"/>
      <c r="H115" s="39"/>
      <c r="I115" s="39"/>
      <c r="J115" s="233">
        <v>0.03</v>
      </c>
      <c r="K115" s="195">
        <v>71202</v>
      </c>
      <c r="L115" s="409">
        <f>ROUND(D115*J115,5)</f>
        <v>0</v>
      </c>
      <c r="M115" s="39"/>
      <c r="N115" s="39"/>
      <c r="O115" s="40"/>
    </row>
    <row r="116" spans="1:15" s="467" customFormat="1" ht="22.5" customHeight="1">
      <c r="A116" s="92"/>
      <c r="B116" s="118" t="str">
        <f>IF(EXACT('Page Titre'!LANGUE_FR_ENG,"Fr"),MatchTrad!A136,MatchTrad!B136)</f>
        <v>Éligible à un taux de retrait de 5% </v>
      </c>
      <c r="C116" s="280">
        <v>21203</v>
      </c>
      <c r="D116" s="464"/>
      <c r="E116" s="133"/>
      <c r="F116" s="39"/>
      <c r="G116" s="39"/>
      <c r="H116" s="39"/>
      <c r="I116" s="39"/>
      <c r="J116" s="465">
        <v>0.05</v>
      </c>
      <c r="K116" s="195">
        <v>71203</v>
      </c>
      <c r="L116" s="466">
        <f>ROUND(D116*J116,5)</f>
        <v>0</v>
      </c>
      <c r="M116" s="39"/>
      <c r="N116" s="39"/>
      <c r="O116" s="40"/>
    </row>
    <row r="117" spans="1:15" s="467" customFormat="1" ht="37.5" customHeight="1">
      <c r="A117" s="761" t="str">
        <f>IF(EXACT('Page Titre'!LANGUE_FR_ENG,"Fr"),MatchTrad!A137,MatchTrad!B137)</f>
        <v>Dépôts assurés qui ne sont pas dans des comptes transactionnels avec des relations durables qui rendent un retrait très peu probable :</v>
      </c>
      <c r="B117" s="762"/>
      <c r="C117" s="763"/>
      <c r="D117" s="396"/>
      <c r="E117" s="122"/>
      <c r="F117" s="39"/>
      <c r="G117" s="39"/>
      <c r="H117" s="39"/>
      <c r="I117" s="39"/>
      <c r="J117" s="322"/>
      <c r="K117" s="116"/>
      <c r="L117" s="112"/>
      <c r="M117" s="39"/>
      <c r="N117" s="39"/>
      <c r="O117" s="40"/>
    </row>
    <row r="118" spans="1:15" s="467" customFormat="1" ht="22.5" customHeight="1">
      <c r="A118" s="748" t="str">
        <f>IF(EXACT('Page Titre'!LANGUE_FR_ENG,"Fr"),MatchTrad!A138,MatchTrad!B138)</f>
        <v>Éligible à un taux de retrait de 3% :</v>
      </c>
      <c r="B118" s="749"/>
      <c r="C118" s="750"/>
      <c r="D118" s="336"/>
      <c r="E118" s="122"/>
      <c r="F118" s="39"/>
      <c r="G118" s="39"/>
      <c r="H118" s="39"/>
      <c r="I118" s="39"/>
      <c r="J118" s="322"/>
      <c r="K118" s="44"/>
      <c r="L118" s="112"/>
      <c r="M118" s="39"/>
      <c r="N118" s="39"/>
      <c r="O118" s="40"/>
    </row>
    <row r="119" spans="1:15" s="467" customFormat="1" ht="22.5" customHeight="1">
      <c r="A119" s="124"/>
      <c r="B119" s="127" t="str">
        <f>IF(EXACT('Page Titre'!LANGUE_FR_ENG,"Fr"),MatchTrad!A139,MatchTrad!B139)</f>
        <v>Au Canada</v>
      </c>
      <c r="C119" s="280">
        <v>21204</v>
      </c>
      <c r="D119" s="408"/>
      <c r="E119" s="133"/>
      <c r="F119" s="39"/>
      <c r="G119" s="39"/>
      <c r="H119" s="39"/>
      <c r="I119" s="39"/>
      <c r="J119" s="233">
        <v>0.03</v>
      </c>
      <c r="K119" s="195">
        <v>71204</v>
      </c>
      <c r="L119" s="409">
        <f>ROUND(D119*J119,5)</f>
        <v>0</v>
      </c>
      <c r="M119" s="39"/>
      <c r="N119" s="39"/>
      <c r="O119" s="40"/>
    </row>
    <row r="120" spans="1:15" s="467" customFormat="1" ht="22.5" customHeight="1">
      <c r="A120" s="124"/>
      <c r="B120" s="127" t="str">
        <f>IF(EXACT('Page Titre'!LANGUE_FR_ENG,"Fr"),MatchTrad!A140,MatchTrad!B140)</f>
        <v>À l'étranger</v>
      </c>
      <c r="C120" s="280">
        <v>21205</v>
      </c>
      <c r="D120" s="408"/>
      <c r="E120" s="133"/>
      <c r="F120" s="39"/>
      <c r="G120" s="39"/>
      <c r="H120" s="39"/>
      <c r="I120" s="39"/>
      <c r="J120" s="233">
        <v>0.03</v>
      </c>
      <c r="K120" s="195">
        <v>71205</v>
      </c>
      <c r="L120" s="409">
        <f>ROUND(D120*J120,5)</f>
        <v>0</v>
      </c>
      <c r="M120" s="39"/>
      <c r="N120" s="39"/>
      <c r="O120" s="40"/>
    </row>
    <row r="121" spans="1:15" s="467" customFormat="1" ht="22.5" customHeight="1">
      <c r="A121" s="124"/>
      <c r="B121" s="127" t="str">
        <f>IF(EXACT('Page Titre'!LANGUE_FR_ENG,"Fr"),MatchTrad!A141,MatchTrad!B141)</f>
        <v>Éligible à un taux de retrait de 5%</v>
      </c>
      <c r="C121" s="280">
        <v>21206</v>
      </c>
      <c r="D121" s="464"/>
      <c r="E121" s="133"/>
      <c r="F121" s="39"/>
      <c r="G121" s="39"/>
      <c r="H121" s="39"/>
      <c r="I121" s="39"/>
      <c r="J121" s="465">
        <v>0.05</v>
      </c>
      <c r="K121" s="195">
        <v>71206</v>
      </c>
      <c r="L121" s="466">
        <f>ROUND(D121*J121,5)</f>
        <v>0</v>
      </c>
      <c r="M121" s="39"/>
      <c r="N121" s="39"/>
      <c r="O121" s="40"/>
    </row>
    <row r="122" spans="1:15" s="467" customFormat="1" ht="22.5" customHeight="1">
      <c r="A122" s="871" t="str">
        <f>IF(EXACT('Page Titre'!LANGUE_FR_ENG,"Fr"),MatchTrad!A142,MatchTrad!B142)</f>
        <v>Dépôts moins stables</v>
      </c>
      <c r="B122" s="872"/>
      <c r="C122" s="325"/>
      <c r="D122" s="39"/>
      <c r="E122" s="39"/>
      <c r="F122" s="39"/>
      <c r="G122" s="39"/>
      <c r="H122" s="39"/>
      <c r="I122" s="39"/>
      <c r="J122" s="323"/>
      <c r="K122" s="225"/>
      <c r="L122" s="361"/>
      <c r="M122" s="39"/>
      <c r="N122" s="39"/>
      <c r="O122" s="40"/>
    </row>
    <row r="123" spans="1:15" s="467" customFormat="1" ht="40.35" customHeight="1">
      <c r="A123" s="234"/>
      <c r="B123" s="235" t="str">
        <f>IF(EXACT('Page Titre'!LANGUE_FR_ENG,"Fr"),MatchTrad!A143,MatchTrad!B143)</f>
        <v>Dépôts assurés qui ne sont pas dans un compte transactionnel, dont le déposant n'a pas de relation durable avec l'institution</v>
      </c>
      <c r="C123" s="282">
        <v>21250</v>
      </c>
      <c r="D123" s="408"/>
      <c r="E123" s="39"/>
      <c r="F123" s="39"/>
      <c r="G123" s="39"/>
      <c r="H123" s="39"/>
      <c r="I123" s="39"/>
      <c r="J123" s="233">
        <v>0.10</v>
      </c>
      <c r="K123" s="179">
        <v>71250</v>
      </c>
      <c r="L123" s="414">
        <f t="shared" si="2" ref="L123:L130">ROUND(D123*J123,5)</f>
        <v>0</v>
      </c>
      <c r="M123" s="39"/>
      <c r="N123" s="39"/>
      <c r="O123" s="40"/>
    </row>
    <row r="124" spans="1:15" s="467" customFormat="1" ht="40.35" customHeight="1">
      <c r="A124" s="234"/>
      <c r="B124" s="235" t="str">
        <f>IF(EXACT('Page Titre'!LANGUE_FR_ENG,"Fr"),MatchTrad!A144,MatchTrad!B144)</f>
        <v>Dépôts assurés qui proviennent de fonds et de fiducies dont le solde est contrôlé uniquement par le client de détail sous-jacent</v>
      </c>
      <c r="C124" s="282">
        <v>21251</v>
      </c>
      <c r="D124" s="464"/>
      <c r="E124" s="39"/>
      <c r="F124" s="39"/>
      <c r="G124" s="39"/>
      <c r="H124" s="39"/>
      <c r="I124" s="39"/>
      <c r="J124" s="465">
        <v>0.10</v>
      </c>
      <c r="K124" s="179">
        <v>71251</v>
      </c>
      <c r="L124" s="509">
        <f t="shared" si="2"/>
        <v>0</v>
      </c>
      <c r="M124" s="39"/>
      <c r="N124" s="39"/>
      <c r="O124" s="40"/>
    </row>
    <row r="125" spans="1:15" s="467" customFormat="1" ht="22.5" customHeight="1">
      <c r="A125" s="92"/>
      <c r="B125" s="99" t="str">
        <f>IF(EXACT('Page Titre'!LANGUE_FR_ENG,"Fr"),MatchTrad!A145,MatchTrad!B145)</f>
        <v>Dépôts non assurés</v>
      </c>
      <c r="C125" s="148">
        <v>21208</v>
      </c>
      <c r="D125" s="560"/>
      <c r="E125" s="133"/>
      <c r="F125" s="39"/>
      <c r="G125" s="39"/>
      <c r="H125" s="39"/>
      <c r="I125" s="39"/>
      <c r="J125" s="321">
        <v>0.10</v>
      </c>
      <c r="K125" s="195">
        <v>71208</v>
      </c>
      <c r="L125" s="561">
        <f t="shared" si="2"/>
        <v>0</v>
      </c>
      <c r="M125" s="39"/>
      <c r="N125" s="39"/>
      <c r="O125" s="40"/>
    </row>
    <row r="126" spans="1:15" s="467" customFormat="1" ht="22.5" customHeight="1">
      <c r="A126" s="92"/>
      <c r="B126" s="99" t="str">
        <f>IF(EXACT('Page Titre'!LANGUE_FR_ENG,"Fr"),MatchTrad!A146,MatchTrad!B146)</f>
        <v>Dépôts libellés en devises étrangères</v>
      </c>
      <c r="C126" s="148">
        <v>21210</v>
      </c>
      <c r="D126" s="408"/>
      <c r="E126" s="133"/>
      <c r="F126" s="39"/>
      <c r="G126" s="39"/>
      <c r="H126" s="39"/>
      <c r="I126" s="39"/>
      <c r="J126" s="233">
        <v>0.10</v>
      </c>
      <c r="K126" s="195">
        <v>71210</v>
      </c>
      <c r="L126" s="409">
        <f t="shared" si="2"/>
        <v>0</v>
      </c>
      <c r="M126" s="39"/>
      <c r="N126" s="39"/>
      <c r="O126" s="40"/>
    </row>
    <row r="127" spans="1:15" s="467" customFormat="1" ht="39" customHeight="1">
      <c r="A127" s="119"/>
      <c r="B127" s="156" t="str">
        <f>IF(EXACT('Page Titre'!LANGUE_FR_ENG,"Fr"),MatchTrad!A147,MatchTrad!B147)</f>
        <v>Dépôts sensibles aux taux d'intérêt dont le client gère directement les fonds, dans un compte transactionnel ou que le client a une relation durable avec l'institution</v>
      </c>
      <c r="C127" s="151">
        <v>21252</v>
      </c>
      <c r="D127" s="408"/>
      <c r="E127" s="39"/>
      <c r="F127" s="39"/>
      <c r="G127" s="39"/>
      <c r="H127" s="39"/>
      <c r="I127" s="39"/>
      <c r="J127" s="233">
        <v>0.10</v>
      </c>
      <c r="K127" s="173">
        <v>71252</v>
      </c>
      <c r="L127" s="414">
        <f t="shared" si="2"/>
        <v>0</v>
      </c>
      <c r="M127" s="39"/>
      <c r="N127" s="39"/>
      <c r="O127" s="40"/>
    </row>
    <row r="128" spans="1:15" s="467" customFormat="1" ht="54" customHeight="1">
      <c r="A128" s="119"/>
      <c r="B128" s="156" t="str">
        <f>IF(EXACT('Page Titre'!LANGUE_FR_ENG,"Fr"),MatchTrad!A148,MatchTrad!B148)</f>
        <v>Autres dépôts sensibles aux taux d'intérêt dont le client gère directement les fonds, qui ne sont pas dans un compte transactionnel ou que le client n'a pas une relation durable avec l'institution</v>
      </c>
      <c r="C128" s="151">
        <v>21253</v>
      </c>
      <c r="D128" s="408"/>
      <c r="E128" s="39"/>
      <c r="F128" s="39"/>
      <c r="G128" s="39"/>
      <c r="H128" s="39"/>
      <c r="I128" s="39"/>
      <c r="J128" s="233">
        <v>0.20</v>
      </c>
      <c r="K128" s="173">
        <v>71253</v>
      </c>
      <c r="L128" s="414">
        <f t="shared" si="2"/>
        <v>0</v>
      </c>
      <c r="M128" s="39"/>
      <c r="N128" s="39"/>
      <c r="O128" s="40"/>
    </row>
    <row r="129" spans="1:15" s="467" customFormat="1" ht="27.6" customHeight="1">
      <c r="A129" s="119"/>
      <c r="B129" s="156" t="str">
        <f>IF(EXACT('Page Titre'!LANGUE_FR_ENG,"Fr"),MatchTrad!A149,MatchTrad!B149)</f>
        <v>Dépôts à terme gérés directement par un tiers non affilié qui arrivent à échéance ou encaissables dans les 30 prochains jours</v>
      </c>
      <c r="C129" s="151">
        <v>21254</v>
      </c>
      <c r="D129" s="408"/>
      <c r="E129" s="39"/>
      <c r="F129" s="39"/>
      <c r="G129" s="39"/>
      <c r="H129" s="39"/>
      <c r="I129" s="39"/>
      <c r="J129" s="233">
        <v>0.30</v>
      </c>
      <c r="K129" s="173">
        <v>71254</v>
      </c>
      <c r="L129" s="414">
        <f t="shared" si="2"/>
        <v>0</v>
      </c>
      <c r="M129" s="39"/>
      <c r="N129" s="39"/>
      <c r="O129" s="40"/>
    </row>
    <row r="130" spans="1:15" s="467" customFormat="1" ht="27.6" customHeight="1">
      <c r="A130" s="119"/>
      <c r="B130" s="156" t="str">
        <f>IF(EXACT('Page Titre'!LANGUE_FR_ENG,"Fr"),MatchTrad!A150,MatchTrad!B150)</f>
        <v>Dépôts à vue gérés par un tiers non affilié</v>
      </c>
      <c r="C130" s="151">
        <v>21255</v>
      </c>
      <c r="D130" s="408"/>
      <c r="E130" s="39"/>
      <c r="F130" s="39"/>
      <c r="G130" s="39"/>
      <c r="H130" s="39"/>
      <c r="I130" s="39"/>
      <c r="J130" s="465">
        <v>0.40</v>
      </c>
      <c r="K130" s="173">
        <v>71255</v>
      </c>
      <c r="L130" s="414">
        <f t="shared" si="2"/>
        <v>0</v>
      </c>
      <c r="M130" s="39"/>
      <c r="N130" s="39"/>
      <c r="O130" s="40"/>
    </row>
    <row r="131" spans="1:15" s="467" customFormat="1" ht="27.6" customHeight="1">
      <c r="A131" s="119"/>
      <c r="B131" s="156" t="str">
        <f>IF(EXACT('Page Titre'!LANGUE_FR_ENG,"Fr"),MatchTrad!A151,MatchTrad!B151)</f>
        <v>Dépôts moins stables de petites entreprises soumis aux exigences de juridiction d'accueil</v>
      </c>
      <c r="C131" s="151">
        <v>21256</v>
      </c>
      <c r="D131" s="464"/>
      <c r="E131" s="39"/>
      <c r="F131" s="39"/>
      <c r="G131" s="39"/>
      <c r="H131" s="39"/>
      <c r="I131" s="39"/>
      <c r="J131" s="323" t="str">
        <f>IF(EXACT('Page Titre'!LANGUE_FR_ENG,"Fr"),MatchTrad!A152,MatchTrad!B152)</f>
        <v>Voir Section 6.2</v>
      </c>
      <c r="K131" s="281">
        <v>71256</v>
      </c>
      <c r="L131" s="509">
        <f>ROUND(H477,5)</f>
        <v>0</v>
      </c>
      <c r="M131" s="39"/>
      <c r="N131" s="39"/>
      <c r="O131" s="40"/>
    </row>
    <row r="132" spans="1:15" s="467" customFormat="1" ht="26.25" customHeight="1">
      <c r="A132" s="92"/>
      <c r="B132" s="101" t="str">
        <f>IF(EXACT('Page Titre'!LANGUE_FR_ENG,"Fr"),MatchTrad!A153,MatchTrad!B153)</f>
        <v>Dépôts à terme avec une échéance résiduelle &gt;30 jours</v>
      </c>
      <c r="C132" s="148">
        <v>21211</v>
      </c>
      <c r="D132" s="559"/>
      <c r="E132" s="133"/>
      <c r="F132" s="39"/>
      <c r="G132" s="39"/>
      <c r="H132" s="39"/>
      <c r="I132" s="39"/>
      <c r="J132" s="465">
        <v>0</v>
      </c>
      <c r="K132" s="195">
        <v>71211</v>
      </c>
      <c r="L132" s="562">
        <f>ROUND(D132*J132,5)</f>
        <v>0</v>
      </c>
      <c r="M132" s="39"/>
      <c r="N132" s="39"/>
      <c r="O132" s="40"/>
    </row>
    <row r="133" spans="1:15" s="467" customFormat="1" ht="25.5" customHeight="1">
      <c r="A133" s="761" t="str">
        <f>IF(EXACT('Page Titre'!LANGUE_FR_ENG,"Fr"),MatchTrad!A154,MatchTrad!B154)</f>
        <v>Total des dépôts opérationnels :</v>
      </c>
      <c r="B133" s="762"/>
      <c r="C133" s="763"/>
      <c r="D133" s="396"/>
      <c r="E133" s="122"/>
      <c r="F133" s="39"/>
      <c r="G133" s="39"/>
      <c r="H133" s="39"/>
      <c r="I133" s="39"/>
      <c r="J133" s="122"/>
      <c r="K133" s="116"/>
      <c r="L133" s="122"/>
      <c r="M133" s="39"/>
      <c r="N133" s="39"/>
      <c r="O133" s="40"/>
    </row>
    <row r="134" spans="1:15" s="467" customFormat="1" ht="22.5" customHeight="1">
      <c r="A134" s="663" t="str">
        <f>IF(EXACT('Page Titre'!LANGUE_FR_ENG,"Fr"),MatchTrad!A155,MatchTrad!B155)</f>
        <v>Provenant d'entreprises non financières :</v>
      </c>
      <c r="B134" s="664"/>
      <c r="C134" s="665"/>
      <c r="D134" s="396"/>
      <c r="E134" s="122"/>
      <c r="F134" s="39"/>
      <c r="G134" s="39"/>
      <c r="H134" s="39"/>
      <c r="I134" s="39"/>
      <c r="J134" s="122"/>
      <c r="K134" s="44"/>
      <c r="L134" s="122"/>
      <c r="M134" s="39"/>
      <c r="N134" s="39"/>
      <c r="O134" s="40"/>
    </row>
    <row r="135" spans="1:15" s="467" customFormat="1" ht="22.5" customHeight="1">
      <c r="A135" s="92"/>
      <c r="B135" s="96" t="str">
        <f>IF(EXACT('Page Titre'!LANGUE_FR_ENG,"Fr"),MatchTrad!A156,MatchTrad!B156)</f>
        <v>Assurés, avec un taux de retrait de 3% </v>
      </c>
      <c r="C135" s="148">
        <v>21212</v>
      </c>
      <c r="D135" s="408"/>
      <c r="E135" s="133"/>
      <c r="F135" s="39"/>
      <c r="G135" s="39"/>
      <c r="H135" s="39"/>
      <c r="I135" s="39"/>
      <c r="J135" s="233">
        <v>0.03</v>
      </c>
      <c r="K135" s="195">
        <v>71212</v>
      </c>
      <c r="L135" s="409">
        <f t="shared" si="3" ref="L135:L149">ROUND(D135*J135,5)</f>
        <v>0</v>
      </c>
      <c r="M135" s="39"/>
      <c r="N135" s="39"/>
      <c r="O135" s="40"/>
    </row>
    <row r="136" spans="1:15" s="467" customFormat="1" ht="22.5" customHeight="1">
      <c r="A136" s="92"/>
      <c r="B136" s="97" t="str">
        <f>IF(EXACT('Page Titre'!LANGUE_FR_ENG,"Fr"),MatchTrad!A157,MatchTrad!B157)</f>
        <v>Assurés, avec un taux de retrait de 5% </v>
      </c>
      <c r="C136" s="148">
        <v>21213</v>
      </c>
      <c r="D136" s="408"/>
      <c r="E136" s="133"/>
      <c r="F136" s="39"/>
      <c r="G136" s="39"/>
      <c r="H136" s="39"/>
      <c r="I136" s="39"/>
      <c r="J136" s="233">
        <v>0.05</v>
      </c>
      <c r="K136" s="195">
        <v>71213</v>
      </c>
      <c r="L136" s="409">
        <f t="shared" si="3"/>
        <v>0</v>
      </c>
      <c r="M136" s="39"/>
      <c r="N136" s="39"/>
      <c r="O136" s="40"/>
    </row>
    <row r="137" spans="1:15" s="467" customFormat="1" ht="22.5" customHeight="1">
      <c r="A137" s="92"/>
      <c r="B137" s="90" t="str">
        <f>IF(EXACT('Page Titre'!LANGUE_FR_ENG,"Fr"),MatchTrad!A158,MatchTrad!B158)</f>
        <v>Non assurés</v>
      </c>
      <c r="C137" s="148">
        <v>21214</v>
      </c>
      <c r="D137" s="464"/>
      <c r="E137" s="133"/>
      <c r="F137" s="39"/>
      <c r="G137" s="39"/>
      <c r="H137" s="39"/>
      <c r="I137" s="39"/>
      <c r="J137" s="465">
        <v>0.25</v>
      </c>
      <c r="K137" s="195">
        <v>71214</v>
      </c>
      <c r="L137" s="466">
        <f t="shared" si="3"/>
        <v>0</v>
      </c>
      <c r="M137" s="39"/>
      <c r="N137" s="39"/>
      <c r="O137" s="40"/>
    </row>
    <row r="138" spans="1:15" s="467" customFormat="1" ht="26.25" customHeight="1">
      <c r="A138" s="677" t="str">
        <f>IF(EXACT('Page Titre'!LANGUE_FR_ENG,"Fr"),MatchTrad!A159,MatchTrad!B159)</f>
        <v>Provenant d'émetteurs souverains, des  banques centrales, des OP et des BMD :</v>
      </c>
      <c r="B138" s="677"/>
      <c r="C138" s="677"/>
      <c r="D138" s="396"/>
      <c r="E138" s="122"/>
      <c r="F138" s="39"/>
      <c r="G138" s="39"/>
      <c r="H138" s="39"/>
      <c r="I138" s="39"/>
      <c r="J138" s="135"/>
      <c r="K138" s="100"/>
      <c r="L138" s="135"/>
      <c r="M138" s="39"/>
      <c r="N138" s="39"/>
      <c r="O138" s="40"/>
    </row>
    <row r="139" spans="1:15" s="467" customFormat="1" ht="22.5" customHeight="1">
      <c r="A139" s="92"/>
      <c r="B139" s="96" t="str">
        <f>IF(EXACT('Page Titre'!LANGUE_FR_ENG,"Fr"),MatchTrad!A160,MatchTrad!B160)</f>
        <v>Assurés, avec un taux de retrait de 3%</v>
      </c>
      <c r="C139" s="148">
        <v>21217</v>
      </c>
      <c r="D139" s="408"/>
      <c r="E139" s="133"/>
      <c r="F139" s="39"/>
      <c r="G139" s="39"/>
      <c r="H139" s="39"/>
      <c r="I139" s="39"/>
      <c r="J139" s="233">
        <v>0.03</v>
      </c>
      <c r="K139" s="195">
        <v>71217</v>
      </c>
      <c r="L139" s="409">
        <f t="shared" si="3"/>
        <v>0</v>
      </c>
      <c r="M139" s="39"/>
      <c r="N139" s="39"/>
      <c r="O139" s="40"/>
    </row>
    <row r="140" spans="1:15" s="467" customFormat="1" ht="22.5" customHeight="1">
      <c r="A140" s="92"/>
      <c r="B140" s="97" t="str">
        <f>IF(EXACT('Page Titre'!LANGUE_FR_ENG,"Fr"),MatchTrad!A161,MatchTrad!B161)</f>
        <v>Assurés, avec un taux de retrait de 5%</v>
      </c>
      <c r="C140" s="148">
        <v>21218</v>
      </c>
      <c r="D140" s="408"/>
      <c r="E140" s="133"/>
      <c r="F140" s="39"/>
      <c r="G140" s="39"/>
      <c r="H140" s="39"/>
      <c r="I140" s="39"/>
      <c r="J140" s="233">
        <v>0.05</v>
      </c>
      <c r="K140" s="195">
        <v>71218</v>
      </c>
      <c r="L140" s="409">
        <f t="shared" si="3"/>
        <v>0</v>
      </c>
      <c r="M140" s="39"/>
      <c r="N140" s="39"/>
      <c r="O140" s="40"/>
    </row>
    <row r="141" spans="1:15" s="467" customFormat="1" ht="22.5" customHeight="1">
      <c r="A141" s="92"/>
      <c r="B141" s="130" t="str">
        <f>IF(EXACT('Page Titre'!LANGUE_FR_ENG,"Fr"),MatchTrad!A162,MatchTrad!B162)</f>
        <v>Non assurés</v>
      </c>
      <c r="C141" s="148">
        <v>21219</v>
      </c>
      <c r="D141" s="464"/>
      <c r="E141" s="133"/>
      <c r="F141" s="39"/>
      <c r="G141" s="39"/>
      <c r="H141" s="39"/>
      <c r="I141" s="39"/>
      <c r="J141" s="465">
        <v>0.25</v>
      </c>
      <c r="K141" s="195">
        <v>71219</v>
      </c>
      <c r="L141" s="466">
        <f t="shared" si="3"/>
        <v>0</v>
      </c>
      <c r="M141" s="39"/>
      <c r="N141" s="39"/>
      <c r="O141" s="40"/>
    </row>
    <row r="142" spans="1:15" s="467" customFormat="1" ht="22.5" customHeight="1">
      <c r="A142" s="705" t="str">
        <f>IF(EXACT('Page Titre'!LANGUE_FR_ENG,"Fr"),MatchTrad!A163,MatchTrad!B163)</f>
        <v>Provenant de banques :</v>
      </c>
      <c r="B142" s="706"/>
      <c r="C142" s="706"/>
      <c r="D142" s="396"/>
      <c r="E142" s="122"/>
      <c r="F142" s="39"/>
      <c r="G142" s="39"/>
      <c r="H142" s="39"/>
      <c r="I142" s="39"/>
      <c r="J142" s="135"/>
      <c r="K142" s="100"/>
      <c r="L142" s="135"/>
      <c r="M142" s="39"/>
      <c r="N142" s="39"/>
      <c r="O142" s="40"/>
    </row>
    <row r="143" spans="1:15" s="467" customFormat="1" ht="22.5" customHeight="1">
      <c r="A143" s="92"/>
      <c r="B143" s="97" t="str">
        <f>IF(EXACT('Page Titre'!LANGUE_FR_ENG,"Fr"),MatchTrad!A164,MatchTrad!B164)</f>
        <v>Assurés, avec un taux de retrait de 3%</v>
      </c>
      <c r="C143" s="148">
        <v>21222</v>
      </c>
      <c r="D143" s="408"/>
      <c r="E143" s="133"/>
      <c r="F143" s="39"/>
      <c r="G143" s="39"/>
      <c r="H143" s="39"/>
      <c r="I143" s="39"/>
      <c r="J143" s="233">
        <v>0.03</v>
      </c>
      <c r="K143" s="195">
        <v>71222</v>
      </c>
      <c r="L143" s="409">
        <f t="shared" si="3"/>
        <v>0</v>
      </c>
      <c r="M143" s="39"/>
      <c r="N143" s="39"/>
      <c r="O143" s="40"/>
    </row>
    <row r="144" spans="1:15" s="467" customFormat="1" ht="22.5" customHeight="1">
      <c r="A144" s="92"/>
      <c r="B144" s="97" t="str">
        <f>IF(EXACT('Page Titre'!LANGUE_FR_ENG,"Fr"),MatchTrad!A165,MatchTrad!B165)</f>
        <v>Assurés, avec un taux de retrait de 5%</v>
      </c>
      <c r="C144" s="148">
        <v>21223</v>
      </c>
      <c r="D144" s="408"/>
      <c r="E144" s="133"/>
      <c r="F144" s="39"/>
      <c r="G144" s="39"/>
      <c r="H144" s="39"/>
      <c r="I144" s="39"/>
      <c r="J144" s="233">
        <v>0.05</v>
      </c>
      <c r="K144" s="195">
        <v>71223</v>
      </c>
      <c r="L144" s="409">
        <f t="shared" si="3"/>
        <v>0</v>
      </c>
      <c r="M144" s="39"/>
      <c r="N144" s="39"/>
      <c r="O144" s="40"/>
    </row>
    <row r="145" spans="1:15" s="467" customFormat="1" ht="22.5" customHeight="1">
      <c r="A145" s="92"/>
      <c r="B145" s="90" t="str">
        <f>IF(EXACT('Page Titre'!LANGUE_FR_ENG,"Fr"),MatchTrad!A166,MatchTrad!B166)</f>
        <v>Non assurés</v>
      </c>
      <c r="C145" s="148">
        <v>21224</v>
      </c>
      <c r="D145" s="464"/>
      <c r="E145" s="133"/>
      <c r="F145" s="39"/>
      <c r="G145" s="39"/>
      <c r="H145" s="39"/>
      <c r="I145" s="39"/>
      <c r="J145" s="465">
        <v>0.25</v>
      </c>
      <c r="K145" s="195">
        <v>71224</v>
      </c>
      <c r="L145" s="466">
        <f t="shared" si="3"/>
        <v>0</v>
      </c>
      <c r="M145" s="39"/>
      <c r="N145" s="39"/>
      <c r="O145" s="40"/>
    </row>
    <row r="146" spans="1:15" s="467" customFormat="1" ht="26.25" customHeight="1">
      <c r="A146" s="663" t="str">
        <f>IF(EXACT('Page Titre'!LANGUE_FR_ENG,"Fr"),MatchTrad!A167,MatchTrad!B167)</f>
        <v>Provenant d'autres institutions financières et d'autres entités légales :</v>
      </c>
      <c r="B146" s="664"/>
      <c r="C146" s="664"/>
      <c r="D146" s="396"/>
      <c r="E146" s="122"/>
      <c r="F146" s="39"/>
      <c r="G146" s="39"/>
      <c r="H146" s="39"/>
      <c r="I146" s="39"/>
      <c r="J146" s="135"/>
      <c r="K146" s="100"/>
      <c r="L146" s="135"/>
      <c r="M146" s="39"/>
      <c r="N146" s="39"/>
      <c r="O146" s="40"/>
    </row>
    <row r="147" spans="1:15" s="467" customFormat="1" ht="22.5" customHeight="1">
      <c r="A147" s="92"/>
      <c r="B147" s="97" t="str">
        <f>IF(EXACT('Page Titre'!LANGUE_FR_ENG,"Fr"),MatchTrad!A168,MatchTrad!B168)</f>
        <v>Assurés, avec un taux de retrait de 3%</v>
      </c>
      <c r="C147" s="148">
        <v>21226</v>
      </c>
      <c r="D147" s="408"/>
      <c r="E147" s="133"/>
      <c r="F147" s="39"/>
      <c r="G147" s="39"/>
      <c r="H147" s="39"/>
      <c r="I147" s="39"/>
      <c r="J147" s="233">
        <v>0.03</v>
      </c>
      <c r="K147" s="195">
        <v>71226</v>
      </c>
      <c r="L147" s="409">
        <f t="shared" si="3"/>
        <v>0</v>
      </c>
      <c r="M147" s="39"/>
      <c r="N147" s="39"/>
      <c r="O147" s="40"/>
    </row>
    <row r="148" spans="1:15" s="467" customFormat="1" ht="22.5" customHeight="1">
      <c r="A148" s="92"/>
      <c r="B148" s="97" t="str">
        <f>IF(EXACT('Page Titre'!LANGUE_FR_ENG,"Fr"),MatchTrad!A169,MatchTrad!B169)</f>
        <v>Assurés, avec un taux de retrait de 5%</v>
      </c>
      <c r="C148" s="148">
        <v>21227</v>
      </c>
      <c r="D148" s="408"/>
      <c r="E148" s="133"/>
      <c r="F148" s="39"/>
      <c r="G148" s="39"/>
      <c r="H148" s="39"/>
      <c r="I148" s="39"/>
      <c r="J148" s="233">
        <v>0.05</v>
      </c>
      <c r="K148" s="195">
        <v>71227</v>
      </c>
      <c r="L148" s="409">
        <f t="shared" si="3"/>
        <v>0</v>
      </c>
      <c r="M148" s="39"/>
      <c r="N148" s="39"/>
      <c r="O148" s="40"/>
    </row>
    <row r="149" spans="1:15" s="467" customFormat="1" ht="22.5" customHeight="1">
      <c r="A149" s="92"/>
      <c r="B149" s="90" t="str">
        <f>IF(EXACT('Page Titre'!LANGUE_FR_ENG,"Fr"),MatchTrad!A170,MatchTrad!B170)</f>
        <v>Non assurés</v>
      </c>
      <c r="C149" s="149">
        <v>21228</v>
      </c>
      <c r="D149" s="464"/>
      <c r="E149" s="133"/>
      <c r="F149" s="39"/>
      <c r="G149" s="39"/>
      <c r="H149" s="39"/>
      <c r="I149" s="39"/>
      <c r="J149" s="465">
        <v>0.25</v>
      </c>
      <c r="K149" s="206">
        <v>71228</v>
      </c>
      <c r="L149" s="466">
        <f t="shared" si="3"/>
        <v>0</v>
      </c>
      <c r="M149" s="39"/>
      <c r="N149" s="39"/>
      <c r="O149" s="40"/>
    </row>
    <row r="150" spans="1:15" s="467" customFormat="1" ht="26.25" customHeight="1">
      <c r="A150" s="761" t="str">
        <f>IF(EXACT('Page Titre'!LANGUE_FR_ENG,"Fr"),MatchTrad!A171,MatchTrad!B171)</f>
        <v>Total des dépôts non opérationnels :</v>
      </c>
      <c r="B150" s="762"/>
      <c r="C150" s="763"/>
      <c r="D150" s="396"/>
      <c r="E150" s="122"/>
      <c r="F150" s="39"/>
      <c r="G150" s="39"/>
      <c r="H150" s="39"/>
      <c r="I150" s="39"/>
      <c r="J150" s="122"/>
      <c r="K150" s="116"/>
      <c r="L150" s="122"/>
      <c r="M150" s="39"/>
      <c r="N150" s="39"/>
      <c r="O150" s="40"/>
    </row>
    <row r="151" spans="1:15" s="467" customFormat="1" ht="22.5" customHeight="1">
      <c r="A151" s="663" t="str">
        <f>IF(EXACT('Page Titre'!LANGUE_FR_ENG,"Fr"),MatchTrad!A172,MatchTrad!B172)</f>
        <v>Provenant d'entreprises non financières :</v>
      </c>
      <c r="B151" s="664"/>
      <c r="C151" s="665"/>
      <c r="D151" s="396"/>
      <c r="E151" s="122"/>
      <c r="F151" s="39"/>
      <c r="G151" s="39"/>
      <c r="H151" s="39"/>
      <c r="I151" s="39"/>
      <c r="J151" s="122"/>
      <c r="K151" s="44"/>
      <c r="L151" s="122"/>
      <c r="M151" s="39"/>
      <c r="N151" s="39"/>
      <c r="O151" s="40"/>
    </row>
    <row r="152" spans="1:15" s="467" customFormat="1" ht="26.25" customHeight="1">
      <c r="A152" s="92"/>
      <c r="B152" s="97" t="str">
        <f>IF(EXACT('Page Titre'!LANGUE_FR_ENG,"Fr"),MatchTrad!A173,MatchTrad!B173)</f>
        <v>Si le montant total est entièrement couvert par un système efficace d'assurance-dépôts</v>
      </c>
      <c r="C152" s="148">
        <v>21215</v>
      </c>
      <c r="D152" s="408"/>
      <c r="E152" s="133"/>
      <c r="F152" s="39"/>
      <c r="G152" s="39"/>
      <c r="H152" s="39"/>
      <c r="I152" s="39"/>
      <c r="J152" s="233">
        <v>0.20</v>
      </c>
      <c r="K152" s="195">
        <v>71215</v>
      </c>
      <c r="L152" s="409">
        <f t="shared" si="4" ref="L152:L160">ROUND(D152*J152,5)</f>
        <v>0</v>
      </c>
      <c r="M152" s="39"/>
      <c r="N152" s="39"/>
      <c r="O152" s="40"/>
    </row>
    <row r="153" spans="1:15" s="467" customFormat="1" ht="37.5" customHeight="1">
      <c r="A153" s="92"/>
      <c r="B153" s="90" t="str">
        <f>IF(EXACT('Page Titre'!LANGUE_FR_ENG,"Fr"),MatchTrad!A174,MatchTrad!B174)</f>
        <v>Si le montant total n'est pas  entièrement couvert par un système efficace d'assurance-dépôts</v>
      </c>
      <c r="C153" s="148">
        <v>21216</v>
      </c>
      <c r="D153" s="464"/>
      <c r="E153" s="133"/>
      <c r="F153" s="39"/>
      <c r="G153" s="39"/>
      <c r="H153" s="39"/>
      <c r="I153" s="39"/>
      <c r="J153" s="465">
        <v>0.40</v>
      </c>
      <c r="K153" s="195">
        <v>71216</v>
      </c>
      <c r="L153" s="466">
        <f t="shared" si="4"/>
        <v>0</v>
      </c>
      <c r="M153" s="39"/>
      <c r="N153" s="39"/>
      <c r="O153" s="40"/>
    </row>
    <row r="154" spans="1:15" s="467" customFormat="1" ht="26.25" customHeight="1">
      <c r="A154" s="663" t="str">
        <f>IF(EXACT('Page Titre'!LANGUE_FR_ENG,"Fr"),MatchTrad!A175,MatchTrad!B175)</f>
        <v>Provenant d'émetteurs souverains, des  banques centrales, des OP et  des BMD :</v>
      </c>
      <c r="B154" s="664"/>
      <c r="C154" s="664"/>
      <c r="D154" s="396"/>
      <c r="E154" s="122"/>
      <c r="F154" s="39"/>
      <c r="G154" s="39"/>
      <c r="H154" s="39"/>
      <c r="I154" s="39"/>
      <c r="J154" s="133"/>
      <c r="K154" s="100"/>
      <c r="L154" s="133"/>
      <c r="M154" s="39"/>
      <c r="N154" s="39"/>
      <c r="O154" s="40"/>
    </row>
    <row r="155" spans="1:15" s="467" customFormat="1" ht="26.25" customHeight="1">
      <c r="A155" s="92"/>
      <c r="B155" s="97" t="str">
        <f>IF(EXACT('Page Titre'!LANGUE_FR_ENG,"Fr"),MatchTrad!A176,MatchTrad!B176)</f>
        <v>Si le montant total est entièrement couvert par un système efficace d'assurance-dépôts</v>
      </c>
      <c r="C155" s="148">
        <v>21220</v>
      </c>
      <c r="D155" s="408"/>
      <c r="E155" s="133"/>
      <c r="F155" s="39"/>
      <c r="G155" s="39"/>
      <c r="H155" s="39"/>
      <c r="I155" s="39"/>
      <c r="J155" s="233">
        <v>0.20</v>
      </c>
      <c r="K155" s="195">
        <v>71220</v>
      </c>
      <c r="L155" s="409">
        <f t="shared" si="4"/>
        <v>0</v>
      </c>
      <c r="M155" s="39"/>
      <c r="N155" s="39"/>
      <c r="O155" s="40"/>
    </row>
    <row r="156" spans="1:15" s="467" customFormat="1" ht="37.5" customHeight="1">
      <c r="A156" s="92"/>
      <c r="B156" s="90" t="str">
        <f>IF(EXACT('Page Titre'!LANGUE_FR_ENG,"Fr"),MatchTrad!A177,MatchTrad!B177)</f>
        <v>Si le montant total n'est pas entièrement couvert par un système efficace d'assurance-dépôts</v>
      </c>
      <c r="C156" s="148">
        <v>21221</v>
      </c>
      <c r="D156" s="408"/>
      <c r="E156" s="133"/>
      <c r="F156" s="39"/>
      <c r="G156" s="39"/>
      <c r="H156" s="39"/>
      <c r="I156" s="39"/>
      <c r="J156" s="233">
        <v>0.40</v>
      </c>
      <c r="K156" s="195">
        <v>71221</v>
      </c>
      <c r="L156" s="409">
        <f t="shared" si="4"/>
        <v>0</v>
      </c>
      <c r="M156" s="39"/>
      <c r="N156" s="39"/>
      <c r="O156" s="40"/>
    </row>
    <row r="157" spans="1:15" s="467" customFormat="1" ht="22.5" customHeight="1">
      <c r="A157" s="236"/>
      <c r="B157" s="120" t="str">
        <f>IF(EXACT('Page Titre'!LANGUE_FR_ENG,"Fr"),MatchTrad!A178,MatchTrad!B178)</f>
        <v>Provenant d'autres banques :</v>
      </c>
      <c r="C157" s="148">
        <v>21225</v>
      </c>
      <c r="D157" s="408"/>
      <c r="E157" s="133"/>
      <c r="F157" s="39"/>
      <c r="G157" s="39"/>
      <c r="H157" s="39"/>
      <c r="I157" s="39"/>
      <c r="J157" s="233">
        <v>1</v>
      </c>
      <c r="K157" s="195">
        <v>71225</v>
      </c>
      <c r="L157" s="409">
        <f t="shared" si="4"/>
        <v>0</v>
      </c>
      <c r="M157" s="39"/>
      <c r="N157" s="39"/>
      <c r="O157" s="40"/>
    </row>
    <row r="158" spans="1:15" s="467" customFormat="1" ht="26.25" customHeight="1">
      <c r="A158" s="92"/>
      <c r="B158" s="96" t="str">
        <f>IF(EXACT('Page Titre'!LANGUE_FR_ENG,"Fr"),MatchTrad!A179,MatchTrad!B179)</f>
        <v>Provenant d'autres institutions financières et d'autres entités légales</v>
      </c>
      <c r="C158" s="148">
        <v>21229</v>
      </c>
      <c r="D158" s="408"/>
      <c r="E158" s="133"/>
      <c r="F158" s="39"/>
      <c r="G158" s="39"/>
      <c r="H158" s="39"/>
      <c r="I158" s="39"/>
      <c r="J158" s="233">
        <v>1</v>
      </c>
      <c r="K158" s="195">
        <v>71229</v>
      </c>
      <c r="L158" s="409">
        <f t="shared" si="4"/>
        <v>0</v>
      </c>
      <c r="M158" s="39"/>
      <c r="N158" s="39"/>
      <c r="O158" s="40"/>
    </row>
    <row r="159" spans="1:15" s="467" customFormat="1" ht="22.5" customHeight="1">
      <c r="A159" s="92"/>
      <c r="B159" s="97" t="str">
        <f>IF(EXACT('Page Titre'!LANGUE_FR_ENG,"Fr"),MatchTrad!A180,MatchTrad!B180)</f>
        <v>Émissions de créances non garanties </v>
      </c>
      <c r="C159" s="148">
        <v>21230</v>
      </c>
      <c r="D159" s="408"/>
      <c r="E159" s="133"/>
      <c r="F159" s="39"/>
      <c r="G159" s="39"/>
      <c r="H159" s="39"/>
      <c r="I159" s="39"/>
      <c r="J159" s="233">
        <v>1</v>
      </c>
      <c r="K159" s="195">
        <v>71230</v>
      </c>
      <c r="L159" s="409">
        <f t="shared" si="4"/>
        <v>0</v>
      </c>
      <c r="M159" s="39"/>
      <c r="N159" s="39"/>
      <c r="O159" s="40"/>
    </row>
    <row r="160" spans="1:15" s="467" customFormat="1" ht="26.25" customHeight="1">
      <c r="A160" s="92"/>
      <c r="B160" s="90" t="str">
        <f>IF(EXACT('Page Titre'!LANGUE_FR_ENG,"Fr"),MatchTrad!A181,MatchTrad!B181)</f>
        <v>Soldes additionnels devant être maintenus dans les réserves des banques centrales</v>
      </c>
      <c r="C160" s="149">
        <v>21231</v>
      </c>
      <c r="D160" s="464"/>
      <c r="E160" s="133"/>
      <c r="F160" s="39"/>
      <c r="G160" s="39"/>
      <c r="H160" s="39"/>
      <c r="I160" s="39"/>
      <c r="J160" s="465">
        <v>1</v>
      </c>
      <c r="K160" s="195">
        <v>71231</v>
      </c>
      <c r="L160" s="409">
        <f t="shared" si="4"/>
        <v>0</v>
      </c>
      <c r="M160" s="39"/>
      <c r="N160" s="39"/>
      <c r="O160" s="40"/>
    </row>
    <row r="161" spans="1:15" ht="22.5" customHeight="1">
      <c r="A161" s="744" t="str">
        <f>IF(EXACT('Page Titre'!LANGUE_FR_ENG,"Fr"),MatchTrad!A182,MatchTrad!B182)</f>
        <v>Total des retraits applicables aux financements de gros non garantis </v>
      </c>
      <c r="B161" s="745"/>
      <c r="C161" s="745"/>
      <c r="D161" s="746"/>
      <c r="E161" s="745"/>
      <c r="F161" s="745"/>
      <c r="G161" s="745"/>
      <c r="H161" s="745"/>
      <c r="I161" s="745"/>
      <c r="J161" s="747"/>
      <c r="K161" s="271">
        <v>99025</v>
      </c>
      <c r="L161" s="471">
        <f>ROUND(SUM(L114:L116,L119:L132,L135:L137,L139:L141,L143:L145,L147:L149,L152:L153,L155:L160),5)</f>
        <v>0</v>
      </c>
      <c r="M161" s="39"/>
      <c r="N161" s="39"/>
      <c r="O161" s="40"/>
    </row>
    <row r="162" spans="1:15" ht="37.5" customHeight="1">
      <c r="A162" s="687" t="str">
        <f>IF(EXACT('Page Titre'!LANGUE_FR_ENG,"Fr"),MatchTrad!A183,MatchTrad!B183)</f>
        <v>2.3. Retraits applicables aux 
financements garantis</v>
      </c>
      <c r="B162" s="688"/>
      <c r="C162" s="689"/>
      <c r="D162" s="675" t="str">
        <f>IF(EXACT('Page Titre'!LANGUE_FR_ENG,"Fr"),MatchTrad!A184,MatchTrad!B184)</f>
        <v>Montant reçu</v>
      </c>
      <c r="E162" s="404"/>
      <c r="F162" s="675" t="str">
        <f>IF(EXACT('Page Titre'!LANGUE_FR_ENG,"Fr"),MatchTrad!A185,MatchTrad!B185)</f>
        <v>Valeur marchande du collatéral posté</v>
      </c>
      <c r="G162" s="773"/>
      <c r="H162" s="773"/>
      <c r="I162" s="773"/>
      <c r="J162" s="695" t="str">
        <f>IF(EXACT('Page Titre'!LANGUE_FR_ENG,"Fr"),MatchTrad!A186,MatchTrad!B186)</f>
        <v>Pondération</v>
      </c>
      <c r="K162" s="131"/>
      <c r="L162" s="695" t="str">
        <f>IF(EXACT('Page Titre'!LANGUE_FR_ENG,"Fr"),MatchTrad!A187,MatchTrad!B187)</f>
        <v>Montant pondéré</v>
      </c>
      <c r="M162" s="39"/>
      <c r="N162" s="39"/>
      <c r="O162" s="40"/>
    </row>
    <row r="163" spans="1:15" ht="37.5" customHeight="1">
      <c r="A163" s="690"/>
      <c r="B163" s="691"/>
      <c r="C163" s="692"/>
      <c r="D163" s="676"/>
      <c r="E163" s="474"/>
      <c r="F163" s="676"/>
      <c r="G163" s="38"/>
      <c r="H163" s="38"/>
      <c r="I163" s="38"/>
      <c r="J163" s="676"/>
      <c r="K163" s="132"/>
      <c r="L163" s="676"/>
      <c r="M163" s="39"/>
      <c r="N163" s="39"/>
      <c r="O163" s="40"/>
    </row>
    <row r="164" spans="1:15" ht="16.5" customHeight="1">
      <c r="A164" s="386"/>
      <c r="B164" s="387"/>
      <c r="C164" s="442"/>
      <c r="D164" s="109" t="s">
        <v>685</v>
      </c>
      <c r="E164" s="474"/>
      <c r="F164" s="109" t="s">
        <v>686</v>
      </c>
      <c r="G164" s="38"/>
      <c r="H164" s="38"/>
      <c r="I164" s="38"/>
      <c r="J164" s="107" t="s">
        <v>688</v>
      </c>
      <c r="K164" s="132"/>
      <c r="L164" s="109" t="s">
        <v>689</v>
      </c>
      <c r="M164" s="39"/>
      <c r="N164" s="39"/>
      <c r="O164" s="40"/>
    </row>
    <row r="165" spans="1:15" s="467" customFormat="1" ht="26.25" customHeight="1">
      <c r="A165" s="759" t="str">
        <f>IF(EXACT('Page Titre'!LANGUE_FR_ENG,"Fr"),MatchTrad!A188,MatchTrad!B188)</f>
        <v>Opérations arrivant à échéance dans ≤ 30 jours conclues avec la banque centrale d'origine de l'institution financière :</v>
      </c>
      <c r="B165" s="760"/>
      <c r="C165" s="857"/>
      <c r="D165" s="334"/>
      <c r="E165" s="474"/>
      <c r="F165" s="351"/>
      <c r="G165" s="493"/>
      <c r="H165" s="493"/>
      <c r="I165" s="493"/>
      <c r="J165" s="94"/>
      <c r="K165" s="494"/>
      <c r="L165" s="351"/>
      <c r="M165" s="39"/>
      <c r="N165" s="39"/>
      <c r="O165" s="40"/>
    </row>
    <row r="166" spans="1:15" s="467" customFormat="1" ht="26.25" customHeight="1">
      <c r="A166" s="705" t="str">
        <f>IF(EXACT('Page Titre'!LANGUE_FR_ENG,"Fr"),MatchTrad!A189,MatchTrad!B189)</f>
        <v>Adossées à des actifs de niveau 1 :</v>
      </c>
      <c r="B166" s="706"/>
      <c r="C166" s="707"/>
      <c r="D166" s="396"/>
      <c r="E166" s="474"/>
      <c r="F166" s="469"/>
      <c r="G166" s="493"/>
      <c r="H166" s="493"/>
      <c r="I166" s="493"/>
      <c r="J166" s="468"/>
      <c r="K166" s="495"/>
      <c r="L166" s="469"/>
      <c r="M166" s="39"/>
      <c r="N166" s="39"/>
      <c r="O166" s="40"/>
    </row>
    <row r="167" spans="1:15" s="467" customFormat="1" ht="26.25" customHeight="1">
      <c r="A167" s="92"/>
      <c r="B167" s="96" t="str">
        <f>IF(EXACT('Page Titre'!LANGUE_FR_ENG,"Fr"),MatchTrad!A190,MatchTrad!B190)</f>
        <v>Opérations impliquant des actifs liquides éligibles </v>
      </c>
      <c r="C167" s="283">
        <v>21301</v>
      </c>
      <c r="D167" s="408"/>
      <c r="E167" s="173">
        <v>21302</v>
      </c>
      <c r="F167" s="408"/>
      <c r="G167" s="133"/>
      <c r="H167" s="133"/>
      <c r="I167" s="133"/>
      <c r="J167" s="233">
        <v>0</v>
      </c>
      <c r="K167" s="195">
        <v>71301</v>
      </c>
      <c r="L167" s="409">
        <f t="shared" si="5" ref="L167:L187">ROUND(D167*J167,5)</f>
        <v>0</v>
      </c>
      <c r="M167" s="39"/>
      <c r="N167" s="39"/>
      <c r="O167" s="40"/>
    </row>
    <row r="168" spans="1:15" s="467" customFormat="1" ht="25.5" customHeight="1">
      <c r="A168" s="92"/>
      <c r="B168" s="90" t="str">
        <f>IF(EXACT('Page Titre'!LANGUE_FR_ENG,"Fr"),MatchTrad!A191,MatchTrad!B191)</f>
        <v>Opérations n'impliquant pas des actifs liquides éligibles </v>
      </c>
      <c r="C168" s="284">
        <v>21303</v>
      </c>
      <c r="D168" s="464"/>
      <c r="E168" s="173">
        <v>21304</v>
      </c>
      <c r="F168" s="464"/>
      <c r="G168" s="133"/>
      <c r="H168" s="133"/>
      <c r="I168" s="133"/>
      <c r="J168" s="465">
        <v>0</v>
      </c>
      <c r="K168" s="195">
        <v>71303</v>
      </c>
      <c r="L168" s="466">
        <f t="shared" si="5"/>
        <v>0</v>
      </c>
      <c r="M168" s="39"/>
      <c r="N168" s="39"/>
      <c r="O168" s="40"/>
    </row>
    <row r="169" spans="1:15" s="467" customFormat="1" ht="22.5" customHeight="1">
      <c r="A169" s="774" t="str">
        <f>IF(EXACT('Page Titre'!LANGUE_FR_ENG,"Fr"),MatchTrad!A192,MatchTrad!B192)</f>
        <v>Adossées à des actifs de niveau 2A :</v>
      </c>
      <c r="B169" s="775"/>
      <c r="C169" s="775"/>
      <c r="D169" s="42"/>
      <c r="E169" s="134"/>
      <c r="F169" s="135"/>
      <c r="G169" s="135"/>
      <c r="H169" s="133"/>
      <c r="I169" s="133"/>
      <c r="J169" s="122"/>
      <c r="K169" s="100"/>
      <c r="L169" s="135"/>
      <c r="M169" s="39"/>
      <c r="N169" s="39"/>
      <c r="O169" s="40"/>
    </row>
    <row r="170" spans="1:15" s="467" customFormat="1" ht="26.25" customHeight="1">
      <c r="A170" s="92"/>
      <c r="B170" s="97" t="str">
        <f>IF(EXACT('Page Titre'!LANGUE_FR_ENG,"Fr"),MatchTrad!A193,MatchTrad!B193)</f>
        <v>Opérations impliquant des actifs liquides éligibles </v>
      </c>
      <c r="C170" s="284">
        <v>21305</v>
      </c>
      <c r="D170" s="408"/>
      <c r="E170" s="285">
        <v>21306</v>
      </c>
      <c r="F170" s="408"/>
      <c r="G170" s="133"/>
      <c r="H170" s="133"/>
      <c r="I170" s="133"/>
      <c r="J170" s="233">
        <v>0</v>
      </c>
      <c r="K170" s="195">
        <v>71305</v>
      </c>
      <c r="L170" s="409">
        <f t="shared" si="5"/>
        <v>0</v>
      </c>
      <c r="M170" s="39"/>
      <c r="N170" s="39"/>
      <c r="O170" s="40"/>
    </row>
    <row r="171" spans="1:15" s="467" customFormat="1" ht="26.25" customHeight="1">
      <c r="A171" s="92"/>
      <c r="B171" s="90" t="str">
        <f>IF(EXACT('Page Titre'!LANGUE_FR_ENG,"Fr"),MatchTrad!A194,MatchTrad!B194)</f>
        <v>Opérations n'impliquant pas des actifs liquides éligibles </v>
      </c>
      <c r="C171" s="286">
        <v>21307</v>
      </c>
      <c r="D171" s="464"/>
      <c r="E171" s="287">
        <v>21308</v>
      </c>
      <c r="F171" s="464"/>
      <c r="G171" s="133"/>
      <c r="H171" s="133"/>
      <c r="I171" s="133"/>
      <c r="J171" s="465">
        <v>0</v>
      </c>
      <c r="K171" s="206">
        <v>71307</v>
      </c>
      <c r="L171" s="466">
        <f t="shared" si="5"/>
        <v>0</v>
      </c>
      <c r="M171" s="39"/>
      <c r="N171" s="39"/>
      <c r="O171" s="40"/>
    </row>
    <row r="172" spans="1:15" s="467" customFormat="1" ht="22.5" customHeight="1">
      <c r="A172" s="774" t="str">
        <f>IF(EXACT('Page Titre'!LANGUE_FR_ENG,"Fr"),MatchTrad!A195,MatchTrad!B195)</f>
        <v>Adossées à des actifs RMBS de niveau 2B :</v>
      </c>
      <c r="B172" s="775"/>
      <c r="C172" s="775"/>
      <c r="D172" s="42"/>
      <c r="E172" s="136"/>
      <c r="F172" s="135"/>
      <c r="G172" s="137"/>
      <c r="H172" s="68"/>
      <c r="I172" s="68"/>
      <c r="J172" s="175"/>
      <c r="K172" s="138"/>
      <c r="L172" s="135"/>
      <c r="M172" s="39"/>
      <c r="N172" s="39"/>
      <c r="O172" s="40"/>
    </row>
    <row r="173" spans="1:15" s="467" customFormat="1" ht="26.25" customHeight="1">
      <c r="A173" s="92"/>
      <c r="B173" s="96" t="str">
        <f>IF(EXACT('Page Titre'!LANGUE_FR_ENG,"Fr"),MatchTrad!A196,MatchTrad!B196)</f>
        <v>Opérations impliquant des actifs liquides éligibles </v>
      </c>
      <c r="C173" s="283">
        <v>21309</v>
      </c>
      <c r="D173" s="408"/>
      <c r="E173" s="179">
        <v>21310</v>
      </c>
      <c r="F173" s="408"/>
      <c r="G173" s="133"/>
      <c r="H173" s="133"/>
      <c r="I173" s="133"/>
      <c r="J173" s="233">
        <v>0</v>
      </c>
      <c r="K173" s="205">
        <v>71309</v>
      </c>
      <c r="L173" s="409">
        <f t="shared" si="5"/>
        <v>0</v>
      </c>
      <c r="M173" s="39"/>
      <c r="N173" s="39"/>
      <c r="O173" s="40"/>
    </row>
    <row r="174" spans="1:15" s="467" customFormat="1" ht="26.25" customHeight="1">
      <c r="A174" s="92"/>
      <c r="B174" s="90" t="str">
        <f>IF(EXACT('Page Titre'!LANGUE_FR_ENG,"Fr"),MatchTrad!A197,MatchTrad!B197)</f>
        <v>Opérations n'impliquant pas des actifs liquides éligibles </v>
      </c>
      <c r="C174" s="286">
        <v>21311</v>
      </c>
      <c r="D174" s="464"/>
      <c r="E174" s="272">
        <v>21312</v>
      </c>
      <c r="F174" s="464"/>
      <c r="G174" s="133"/>
      <c r="H174" s="133"/>
      <c r="I174" s="133"/>
      <c r="J174" s="465">
        <v>0</v>
      </c>
      <c r="K174" s="206">
        <v>71311</v>
      </c>
      <c r="L174" s="466">
        <f t="shared" si="5"/>
        <v>0</v>
      </c>
      <c r="M174" s="39"/>
      <c r="N174" s="39"/>
      <c r="O174" s="40"/>
    </row>
    <row r="175" spans="1:15" s="467" customFormat="1" ht="22.5" customHeight="1">
      <c r="A175" s="774" t="str">
        <f>IF(EXACT('Page Titre'!LANGUE_FR_ENG,"Fr"),MatchTrad!A198,MatchTrad!B198)</f>
        <v>Adossées à des actifs non RMBS de niveau 2B :</v>
      </c>
      <c r="B175" s="775"/>
      <c r="C175" s="775"/>
      <c r="D175" s="42"/>
      <c r="E175" s="136"/>
      <c r="F175" s="135"/>
      <c r="G175" s="137"/>
      <c r="H175" s="68"/>
      <c r="I175" s="68"/>
      <c r="J175" s="175"/>
      <c r="K175" s="138"/>
      <c r="L175" s="135"/>
      <c r="M175" s="39"/>
      <c r="N175" s="39"/>
      <c r="O175" s="40"/>
    </row>
    <row r="176" spans="1:15" s="467" customFormat="1" ht="26.25" customHeight="1">
      <c r="A176" s="92"/>
      <c r="B176" s="96" t="str">
        <f>IF(EXACT('Page Titre'!LANGUE_FR_ENG,"Fr"),MatchTrad!A199,MatchTrad!B199)</f>
        <v>Opérations impliquant des actifs liquides éligibles </v>
      </c>
      <c r="C176" s="283">
        <v>21313</v>
      </c>
      <c r="D176" s="408"/>
      <c r="E176" s="179">
        <v>21314</v>
      </c>
      <c r="F176" s="408"/>
      <c r="G176" s="133"/>
      <c r="H176" s="133"/>
      <c r="I176" s="133"/>
      <c r="J176" s="233">
        <v>0</v>
      </c>
      <c r="K176" s="205">
        <v>71313</v>
      </c>
      <c r="L176" s="409">
        <f t="shared" si="5"/>
        <v>0</v>
      </c>
      <c r="M176" s="39"/>
      <c r="N176" s="39"/>
      <c r="O176" s="40"/>
    </row>
    <row r="177" spans="1:15" s="467" customFormat="1" ht="26.25" customHeight="1">
      <c r="A177" s="92"/>
      <c r="B177" s="90" t="str">
        <f>IF(EXACT('Page Titre'!LANGUE_FR_ENG,"Fr"),MatchTrad!A200,MatchTrad!B200)</f>
        <v>Opérations n'impliquant pas des actifs liquides éligibles </v>
      </c>
      <c r="C177" s="286">
        <v>21315</v>
      </c>
      <c r="D177" s="408"/>
      <c r="E177" s="272">
        <v>21316</v>
      </c>
      <c r="F177" s="408"/>
      <c r="G177" s="133"/>
      <c r="H177" s="133"/>
      <c r="I177" s="133"/>
      <c r="J177" s="233">
        <v>0</v>
      </c>
      <c r="K177" s="206">
        <v>71315</v>
      </c>
      <c r="L177" s="409">
        <f t="shared" si="5"/>
        <v>0</v>
      </c>
      <c r="M177" s="39"/>
      <c r="N177" s="39"/>
      <c r="O177" s="40"/>
    </row>
    <row r="178" spans="1:15" s="467" customFormat="1" ht="22.5" customHeight="1">
      <c r="A178" s="847" t="str">
        <f>IF(EXACT('Page Titre'!LANGUE_FR_ENG,"Fr"),MatchTrad!A201,MatchTrad!B201)</f>
        <v>Adossés à d'autres actifs :</v>
      </c>
      <c r="B178" s="847"/>
      <c r="C178" s="284">
        <v>21317</v>
      </c>
      <c r="D178" s="464"/>
      <c r="E178" s="288">
        <v>21318</v>
      </c>
      <c r="F178" s="464"/>
      <c r="G178" s="68"/>
      <c r="H178" s="68"/>
      <c r="I178" s="68"/>
      <c r="J178" s="465">
        <v>0</v>
      </c>
      <c r="K178" s="198">
        <v>71317</v>
      </c>
      <c r="L178" s="466">
        <f t="shared" si="5"/>
        <v>0</v>
      </c>
      <c r="M178" s="39"/>
      <c r="N178" s="39"/>
      <c r="O178" s="40"/>
    </row>
    <row r="179" spans="1:15" s="467" customFormat="1" ht="43.15" customHeight="1">
      <c r="A179" s="705" t="str">
        <f>IF(EXACT('Page Titre'!LANGUE_FR_ENG,"Fr"),MatchTrad!A202,MatchTrad!B202)</f>
        <v>Opérations arrivant à échéance dans ≤ 30 jours non conclues avec la banque centrale d'origine de l'institution financière et adossées aux actifs de niveau 1 :</v>
      </c>
      <c r="B179" s="772"/>
      <c r="C179" s="772"/>
      <c r="D179" s="337"/>
      <c r="E179" s="140"/>
      <c r="F179" s="496"/>
      <c r="G179" s="493"/>
      <c r="H179" s="493"/>
      <c r="I179" s="493"/>
      <c r="J179" s="493"/>
      <c r="K179" s="140"/>
      <c r="L179" s="496"/>
      <c r="M179" s="39"/>
      <c r="N179" s="39"/>
      <c r="O179" s="40"/>
    </row>
    <row r="180" spans="1:15" s="467" customFormat="1" ht="26.25" customHeight="1">
      <c r="A180" s="92"/>
      <c r="B180" s="97" t="str">
        <f>IF(EXACT('Page Titre'!LANGUE_FR_ENG,"Fr"),MatchTrad!A203,MatchTrad!B203)</f>
        <v>Opérations impliquant des actifs liquides éligibles </v>
      </c>
      <c r="C180" s="283">
        <v>21319</v>
      </c>
      <c r="D180" s="408"/>
      <c r="E180" s="179">
        <v>21320</v>
      </c>
      <c r="F180" s="408"/>
      <c r="G180" s="133"/>
      <c r="H180" s="133"/>
      <c r="I180" s="133"/>
      <c r="J180" s="233">
        <v>0</v>
      </c>
      <c r="K180" s="205">
        <v>71319</v>
      </c>
      <c r="L180" s="409">
        <f t="shared" si="5"/>
        <v>0</v>
      </c>
      <c r="M180" s="39"/>
      <c r="N180" s="39"/>
      <c r="O180" s="40"/>
    </row>
    <row r="181" spans="1:15" s="467" customFormat="1" ht="26.25" customHeight="1">
      <c r="A181" s="92"/>
      <c r="B181" s="97" t="str">
        <f>IF(EXACT('Page Titre'!LANGUE_FR_ENG,"Fr"),MatchTrad!A204,MatchTrad!B204)</f>
        <v>Opérations n'impliquant pas des actifs liquides éligibles </v>
      </c>
      <c r="C181" s="286">
        <v>21321</v>
      </c>
      <c r="D181" s="464"/>
      <c r="E181" s="272">
        <v>21322</v>
      </c>
      <c r="F181" s="464"/>
      <c r="G181" s="133"/>
      <c r="H181" s="133"/>
      <c r="I181" s="133"/>
      <c r="J181" s="465">
        <v>0</v>
      </c>
      <c r="K181" s="206">
        <v>71321</v>
      </c>
      <c r="L181" s="466">
        <f t="shared" si="5"/>
        <v>0</v>
      </c>
      <c r="M181" s="39"/>
      <c r="N181" s="39"/>
      <c r="O181" s="40"/>
    </row>
    <row r="182" spans="1:15" s="467" customFormat="1" ht="42" customHeight="1">
      <c r="A182" s="705" t="str">
        <f>IF(EXACT('Page Titre'!LANGUE_FR_ENG,"Fr"),MatchTrad!A205,MatchTrad!B205)</f>
        <v>Opérations arrivant à échéance dans ≤ 30 jours non conclues avec la banque centrale d'origine de l'institution financière et adossées aux actifs de niveau 2A :</v>
      </c>
      <c r="B182" s="772"/>
      <c r="C182" s="850"/>
      <c r="D182" s="338"/>
      <c r="E182" s="141"/>
      <c r="F182" s="497"/>
      <c r="G182" s="493"/>
      <c r="H182" s="493"/>
      <c r="I182" s="493"/>
      <c r="J182" s="493"/>
      <c r="K182" s="140"/>
      <c r="L182" s="496"/>
      <c r="M182" s="39"/>
      <c r="N182" s="39"/>
      <c r="O182" s="40"/>
    </row>
    <row r="183" spans="1:15" s="467" customFormat="1" ht="26.25" customHeight="1">
      <c r="A183" s="92"/>
      <c r="B183" s="97" t="str">
        <f>IF(EXACT('Page Titre'!LANGUE_FR_ENG,"Fr"),MatchTrad!A206,MatchTrad!B206)</f>
        <v>Opérations impliquant des actifs liquides éligibles </v>
      </c>
      <c r="C183" s="283">
        <v>21323</v>
      </c>
      <c r="D183" s="408"/>
      <c r="E183" s="179">
        <v>21324</v>
      </c>
      <c r="F183" s="408"/>
      <c r="G183" s="133"/>
      <c r="H183" s="133"/>
      <c r="I183" s="133"/>
      <c r="J183" s="233">
        <v>0.15</v>
      </c>
      <c r="K183" s="205">
        <v>71323</v>
      </c>
      <c r="L183" s="409">
        <f t="shared" si="5"/>
        <v>0</v>
      </c>
      <c r="M183" s="39"/>
      <c r="N183" s="39"/>
      <c r="O183" s="40"/>
    </row>
    <row r="184" spans="1:15" s="467" customFormat="1" ht="26.25" customHeight="1">
      <c r="A184" s="92"/>
      <c r="B184" s="97" t="str">
        <f>IF(EXACT('Page Titre'!LANGUE_FR_ENG,"Fr"),MatchTrad!A207,MatchTrad!B207)</f>
        <v>Opérations n'impliquant pas des actifs liquides éligibles </v>
      </c>
      <c r="C184" s="286">
        <v>21325</v>
      </c>
      <c r="D184" s="464"/>
      <c r="E184" s="272">
        <v>21326</v>
      </c>
      <c r="F184" s="464"/>
      <c r="G184" s="68"/>
      <c r="H184" s="68"/>
      <c r="I184" s="68"/>
      <c r="J184" s="465">
        <v>0.15</v>
      </c>
      <c r="K184" s="206">
        <v>71325</v>
      </c>
      <c r="L184" s="466">
        <f t="shared" si="5"/>
        <v>0</v>
      </c>
      <c r="M184" s="39"/>
      <c r="N184" s="39"/>
      <c r="O184" s="40"/>
    </row>
    <row r="185" spans="1:15" s="467" customFormat="1" ht="42.6" customHeight="1">
      <c r="A185" s="705" t="str">
        <f>IF(EXACT('Page Titre'!LANGUE_FR_ENG,"Fr"),MatchTrad!A208,MatchTrad!B208)</f>
        <v>Opérations arrivant à échéance dans ≤ 30 jours non conclues avec la banque centrale d'origine de l'institution financière et adossées aux actifs RMBS de niveau 2B :</v>
      </c>
      <c r="B185" s="772"/>
      <c r="C185" s="850"/>
      <c r="D185" s="338"/>
      <c r="E185" s="141"/>
      <c r="F185" s="497"/>
      <c r="G185" s="68"/>
      <c r="H185" s="68"/>
      <c r="I185" s="68"/>
      <c r="J185" s="493"/>
      <c r="K185" s="140"/>
      <c r="L185" s="496"/>
      <c r="M185" s="39"/>
      <c r="N185" s="39"/>
      <c r="O185" s="40"/>
    </row>
    <row r="186" spans="1:15" s="467" customFormat="1" ht="26.25" customHeight="1">
      <c r="A186" s="92"/>
      <c r="B186" s="97" t="str">
        <f>IF(EXACT('Page Titre'!LANGUE_FR_ENG,"Fr"),MatchTrad!A209,MatchTrad!B209)</f>
        <v>Opérations impliquant des actifs liquides éligibles </v>
      </c>
      <c r="C186" s="283">
        <v>21327</v>
      </c>
      <c r="D186" s="408"/>
      <c r="E186" s="179">
        <v>21328</v>
      </c>
      <c r="F186" s="408"/>
      <c r="G186" s="68"/>
      <c r="H186" s="68"/>
      <c r="I186" s="68"/>
      <c r="J186" s="233">
        <v>0.25</v>
      </c>
      <c r="K186" s="205">
        <v>71327</v>
      </c>
      <c r="L186" s="409">
        <f t="shared" si="5"/>
        <v>0</v>
      </c>
      <c r="M186" s="39"/>
      <c r="N186" s="39"/>
      <c r="O186" s="40"/>
    </row>
    <row r="187" spans="1:15" s="467" customFormat="1" ht="26.25" customHeight="1">
      <c r="A187" s="92"/>
      <c r="B187" s="97" t="str">
        <f>IF(EXACT('Page Titre'!LANGUE_FR_ENG,"Fr"),MatchTrad!A210,MatchTrad!B210)</f>
        <v>Opérations n'impliquant pas des actifs liquides éligibles </v>
      </c>
      <c r="C187" s="286">
        <v>21329</v>
      </c>
      <c r="D187" s="464"/>
      <c r="E187" s="272">
        <v>21330</v>
      </c>
      <c r="F187" s="464"/>
      <c r="G187" s="68"/>
      <c r="H187" s="68"/>
      <c r="I187" s="68"/>
      <c r="J187" s="465">
        <v>0.25</v>
      </c>
      <c r="K187" s="206">
        <v>71329</v>
      </c>
      <c r="L187" s="466">
        <f t="shared" si="5"/>
        <v>0</v>
      </c>
      <c r="M187" s="39"/>
      <c r="N187" s="39"/>
      <c r="O187" s="40"/>
    </row>
    <row r="188" spans="1:15" s="467" customFormat="1" ht="40.9" customHeight="1">
      <c r="A188" s="705" t="str">
        <f>IF(EXACT('Page Titre'!LANGUE_FR_ENG,"Fr"),MatchTrad!A211,MatchTrad!B211)</f>
        <v>Opérations arrivant à échéance dans ≤ 30 jours  non conclues avec la banque centrale d'origine de l'institution financière et adossées aux actifs non-RMBS de niveau 2B :</v>
      </c>
      <c r="B188" s="772"/>
      <c r="C188" s="850"/>
      <c r="D188" s="338"/>
      <c r="E188" s="142"/>
      <c r="F188" s="497"/>
      <c r="G188" s="68"/>
      <c r="H188" s="68"/>
      <c r="I188" s="68"/>
      <c r="J188" s="493"/>
      <c r="K188" s="143"/>
      <c r="L188" s="496"/>
      <c r="M188" s="39"/>
      <c r="N188" s="39"/>
      <c r="O188" s="40"/>
    </row>
    <row r="189" spans="1:15" s="467" customFormat="1" ht="37.5" customHeight="1">
      <c r="A189" s="851" t="str">
        <f>IF(EXACT('Page Titre'!LANGUE_FR_ENG,"Fr"),MatchTrad!A212,MatchTrad!B212)</f>
        <v>Contreparties sont des entités souveraines, BMD or OP domestiques affectées d'une pondération de risque de 20% :</v>
      </c>
      <c r="B189" s="852"/>
      <c r="C189" s="852"/>
      <c r="D189" s="338"/>
      <c r="E189" s="144"/>
      <c r="F189" s="497"/>
      <c r="G189" s="68"/>
      <c r="H189" s="68"/>
      <c r="I189" s="68"/>
      <c r="J189" s="493"/>
      <c r="K189" s="145"/>
      <c r="L189" s="496"/>
      <c r="M189" s="39"/>
      <c r="N189" s="39"/>
      <c r="O189" s="40"/>
    </row>
    <row r="190" spans="1:15" s="467" customFormat="1" ht="26.25" customHeight="1">
      <c r="A190" s="92"/>
      <c r="B190" s="96" t="str">
        <f>IF(EXACT('Page Titre'!LANGUE_FR_ENG,"Fr"),MatchTrad!A213,MatchTrad!B213)</f>
        <v>Opérations impliquant des actifs liquides éligibles </v>
      </c>
      <c r="C190" s="284">
        <v>21331</v>
      </c>
      <c r="D190" s="408"/>
      <c r="E190" s="173">
        <v>21332</v>
      </c>
      <c r="F190" s="408"/>
      <c r="G190" s="68"/>
      <c r="H190" s="68"/>
      <c r="I190" s="68"/>
      <c r="J190" s="233">
        <v>0.25</v>
      </c>
      <c r="K190" s="195">
        <v>71331</v>
      </c>
      <c r="L190" s="409">
        <f t="shared" si="6" ref="L190:L197">ROUND(D190*J190,5)</f>
        <v>0</v>
      </c>
      <c r="M190" s="39"/>
      <c r="N190" s="39"/>
      <c r="O190" s="40"/>
    </row>
    <row r="191" spans="1:15" s="467" customFormat="1" ht="26.25" customHeight="1">
      <c r="A191" s="92"/>
      <c r="B191" s="90" t="str">
        <f>IF(EXACT('Page Titre'!LANGUE_FR_ENG,"Fr"),MatchTrad!A214,MatchTrad!B214)</f>
        <v>Opérations n'impliquant pas des actifs liquides éligibles </v>
      </c>
      <c r="C191" s="284">
        <v>21333</v>
      </c>
      <c r="D191" s="464"/>
      <c r="E191" s="173">
        <v>21334</v>
      </c>
      <c r="F191" s="464"/>
      <c r="G191" s="68"/>
      <c r="H191" s="68"/>
      <c r="I191" s="68"/>
      <c r="J191" s="465">
        <v>0.25</v>
      </c>
      <c r="K191" s="195">
        <v>71333</v>
      </c>
      <c r="L191" s="466">
        <f t="shared" si="6"/>
        <v>0</v>
      </c>
      <c r="M191" s="39"/>
      <c r="N191" s="39"/>
      <c r="O191" s="40"/>
    </row>
    <row r="192" spans="1:15" s="467" customFormat="1" ht="37.5" customHeight="1">
      <c r="A192" s="851" t="str">
        <f>IF(EXACT('Page Titre'!LANGUE_FR_ENG,"Fr"),MatchTrad!A215,MatchTrad!B215)</f>
        <v>Contreparties ne sont pas des émetteurs souverains, BMD or OP domestiques affectés d'une pondération de 20% :</v>
      </c>
      <c r="B192" s="852"/>
      <c r="C192" s="852"/>
      <c r="D192" s="338"/>
      <c r="E192" s="141"/>
      <c r="F192" s="497"/>
      <c r="G192" s="135"/>
      <c r="H192" s="133"/>
      <c r="I192" s="133"/>
      <c r="J192" s="498"/>
      <c r="K192" s="141"/>
      <c r="L192" s="497"/>
      <c r="M192" s="39"/>
      <c r="N192" s="39"/>
      <c r="O192" s="40"/>
    </row>
    <row r="193" spans="1:15" s="467" customFormat="1" ht="26.25" customHeight="1">
      <c r="A193" s="92"/>
      <c r="B193" s="90" t="str">
        <f>IF(EXACT('Page Titre'!LANGUE_FR_ENG,"Fr"),MatchTrad!A216,MatchTrad!B216)</f>
        <v>Opérations impliquant des actifs liquides éligibles </v>
      </c>
      <c r="C193" s="284">
        <v>21335</v>
      </c>
      <c r="D193" s="408"/>
      <c r="E193" s="173">
        <v>21336</v>
      </c>
      <c r="F193" s="408"/>
      <c r="G193" s="133"/>
      <c r="H193" s="133"/>
      <c r="I193" s="133"/>
      <c r="J193" s="233">
        <v>0.50</v>
      </c>
      <c r="K193" s="195">
        <v>71335</v>
      </c>
      <c r="L193" s="409">
        <f t="shared" si="6"/>
        <v>0</v>
      </c>
      <c r="M193" s="39"/>
      <c r="N193" s="39"/>
      <c r="O193" s="40"/>
    </row>
    <row r="194" spans="1:15" s="467" customFormat="1" ht="26.25" customHeight="1">
      <c r="A194" s="92"/>
      <c r="B194" s="90" t="str">
        <f>IF(EXACT('Page Titre'!LANGUE_FR_ENG,"Fr"),MatchTrad!A217,MatchTrad!B217)</f>
        <v>Opérations n'impliquant pas des actifs liquides éligibles </v>
      </c>
      <c r="C194" s="286">
        <v>21337</v>
      </c>
      <c r="D194" s="464"/>
      <c r="E194" s="272">
        <v>21338</v>
      </c>
      <c r="F194" s="464"/>
      <c r="G194" s="68"/>
      <c r="H194" s="68"/>
      <c r="I194" s="68"/>
      <c r="J194" s="465">
        <v>0.50</v>
      </c>
      <c r="K194" s="206">
        <v>71337</v>
      </c>
      <c r="L194" s="466">
        <f t="shared" si="6"/>
        <v>0</v>
      </c>
      <c r="M194" s="39"/>
      <c r="N194" s="39"/>
      <c r="O194" s="40"/>
    </row>
    <row r="195" spans="1:15" s="467" customFormat="1" ht="40.15" customHeight="1">
      <c r="A195" s="787" t="str">
        <f>IF(EXACT('Page Titre'!LANGUE_FR_ENG,"Fr"),MatchTrad!A218,MatchTrad!B218)</f>
        <v>Opérations arrivant à échéance dans ≤ 30 jours non conclues avec la banque centrale d'origine de l'institution financière et adossées à d'autres actifs (non ALHQ) :</v>
      </c>
      <c r="B195" s="853"/>
      <c r="C195" s="853"/>
      <c r="D195" s="338"/>
      <c r="E195" s="141"/>
      <c r="F195" s="497"/>
      <c r="G195" s="68"/>
      <c r="H195" s="68"/>
      <c r="I195" s="68"/>
      <c r="J195" s="498"/>
      <c r="K195" s="141"/>
      <c r="L195" s="362"/>
      <c r="M195" s="39"/>
      <c r="N195" s="39"/>
      <c r="O195" s="40"/>
    </row>
    <row r="196" spans="1:15" s="467" customFormat="1" ht="51" customHeight="1">
      <c r="A196" s="92"/>
      <c r="B196" s="146" t="str">
        <f>IF(EXACT('Page Titre'!LANGUE_FR_ENG,"Fr"),MatchTrad!A219,MatchTrad!B219)</f>
        <v>Contreparties sont des émetteurs souverains domestiques, BMD our OP domestiques affectés d'une pondération de 20%</v>
      </c>
      <c r="C196" s="289">
        <v>21339</v>
      </c>
      <c r="D196" s="408"/>
      <c r="E196" s="179">
        <v>21340</v>
      </c>
      <c r="F196" s="408"/>
      <c r="G196" s="68"/>
      <c r="H196" s="68"/>
      <c r="I196" s="68"/>
      <c r="J196" s="233">
        <v>0.25</v>
      </c>
      <c r="K196" s="205">
        <v>71339</v>
      </c>
      <c r="L196" s="409">
        <f t="shared" si="6"/>
        <v>0</v>
      </c>
      <c r="M196" s="39"/>
      <c r="N196" s="39"/>
      <c r="O196" s="40"/>
    </row>
    <row r="197" spans="1:15" s="467" customFormat="1" ht="41.25" customHeight="1">
      <c r="A197" s="92"/>
      <c r="B197" s="146" t="str">
        <f>IF(EXACT('Page Titre'!LANGUE_FR_ENG,"Fr"),MatchTrad!A220,MatchTrad!B220)</f>
        <v>Contreparties ne sont pas des émetteurs souverains domestiques, BMD ou OP domestiques pondérés à 20%</v>
      </c>
      <c r="C197" s="290">
        <v>21341</v>
      </c>
      <c r="D197" s="464"/>
      <c r="E197" s="272">
        <v>21342</v>
      </c>
      <c r="F197" s="464"/>
      <c r="G197" s="147"/>
      <c r="H197" s="147"/>
      <c r="I197" s="147"/>
      <c r="J197" s="465">
        <v>1</v>
      </c>
      <c r="K197" s="195">
        <v>71341</v>
      </c>
      <c r="L197" s="409">
        <f t="shared" si="6"/>
        <v>0</v>
      </c>
      <c r="M197" s="39"/>
      <c r="N197" s="39"/>
      <c r="O197" s="40"/>
    </row>
    <row r="198" spans="1:15" ht="22.5" customHeight="1">
      <c r="A198" s="744" t="str">
        <f>IF(EXACT('Page Titre'!LANGUE_FR_ENG,"Fr"),MatchTrad!A221,MatchTrad!B221)</f>
        <v>Total des retraits applicables aux financements garantis </v>
      </c>
      <c r="B198" s="745"/>
      <c r="C198" s="745"/>
      <c r="D198" s="746"/>
      <c r="E198" s="745"/>
      <c r="F198" s="746"/>
      <c r="G198" s="745"/>
      <c r="H198" s="745"/>
      <c r="I198" s="745"/>
      <c r="J198" s="747"/>
      <c r="K198" s="271">
        <v>99026</v>
      </c>
      <c r="L198" s="471">
        <f>ROUND(SUM(L167:L168,L170:L171,L173:L174,L176:L178,L180:L181,L183:L184,L186:L187,L190:L191,L193:L194,L196:L197),5)</f>
        <v>0</v>
      </c>
      <c r="M198" s="39"/>
      <c r="N198" s="39"/>
      <c r="O198" s="40"/>
    </row>
    <row r="199" spans="1:15" ht="15">
      <c r="A199" s="696" t="str">
        <f>IF(EXACT('Page Titre'!LANGUE_FR_ENG,"Fr"),MatchTrad!A222,MatchTrad!B222)</f>
        <v>2.4. Exigences supplémentaires</v>
      </c>
      <c r="B199" s="697"/>
      <c r="C199" s="697"/>
      <c r="D199" s="675" t="str">
        <f>IF(EXACT('Page Titre'!LANGUE_FR_ENG,"Fr"),MatchTrad!A223,MatchTrad!B223)</f>
        <v>Montant</v>
      </c>
      <c r="E199" s="404"/>
      <c r="F199" s="352"/>
      <c r="G199" s="404"/>
      <c r="H199" s="404"/>
      <c r="I199" s="404"/>
      <c r="J199" s="695" t="str">
        <f>IF(EXACT('Page Titre'!LANGUE_FR_ENG,"Fr"),MatchTrad!A224,MatchTrad!B224)</f>
        <v>Pondération</v>
      </c>
      <c r="K199" s="719"/>
      <c r="L199" s="695" t="str">
        <f>IF(EXACT('Page Titre'!LANGUE_FR_ENG,"Fr"),MatchTrad!A225,MatchTrad!B225)</f>
        <v>Montant pondéré</v>
      </c>
      <c r="M199" s="39"/>
      <c r="N199" s="39"/>
      <c r="O199" s="40"/>
    </row>
    <row r="200" spans="1:15" ht="30" customHeight="1">
      <c r="A200" s="699"/>
      <c r="B200" s="700"/>
      <c r="C200" s="700"/>
      <c r="D200" s="676"/>
      <c r="E200" s="474"/>
      <c r="F200" s="473"/>
      <c r="G200" s="474"/>
      <c r="H200" s="474"/>
      <c r="I200" s="474"/>
      <c r="J200" s="676"/>
      <c r="K200" s="821"/>
      <c r="L200" s="676"/>
      <c r="M200" s="39"/>
      <c r="N200" s="39"/>
      <c r="O200" s="40"/>
    </row>
    <row r="201" spans="1:15" ht="19.5" customHeight="1">
      <c r="A201" s="399"/>
      <c r="B201" s="388"/>
      <c r="C201" s="443"/>
      <c r="D201" s="109" t="s">
        <v>685</v>
      </c>
      <c r="E201" s="474"/>
      <c r="F201" s="473"/>
      <c r="G201" s="474"/>
      <c r="H201" s="474"/>
      <c r="I201" s="474"/>
      <c r="J201" s="186" t="s">
        <v>688</v>
      </c>
      <c r="K201" s="390"/>
      <c r="L201" s="88" t="s">
        <v>689</v>
      </c>
      <c r="M201" s="39"/>
      <c r="N201" s="39"/>
      <c r="O201" s="40"/>
    </row>
    <row r="202" spans="1:15" s="467" customFormat="1" ht="25.5" customHeight="1">
      <c r="A202" s="92"/>
      <c r="B202" s="402" t="str">
        <f>IF(EXACT('Page Titre'!LANGUE_FR_ENG,"Fr"),MatchTrad!A226,MatchTrad!B226)</f>
        <v>Sortie de trésoreries associées aux dérivés</v>
      </c>
      <c r="C202" s="148">
        <v>21401</v>
      </c>
      <c r="D202" s="408"/>
      <c r="E202" s="474"/>
      <c r="F202" s="473"/>
      <c r="G202" s="474"/>
      <c r="H202" s="474"/>
      <c r="I202" s="474"/>
      <c r="J202" s="233">
        <v>1</v>
      </c>
      <c r="K202" s="173">
        <v>71401</v>
      </c>
      <c r="L202" s="409">
        <f t="shared" si="7" ref="L202:L227">ROUND(D202*J202,5)</f>
        <v>0</v>
      </c>
      <c r="M202" s="39"/>
      <c r="N202" s="39"/>
      <c r="O202" s="40"/>
    </row>
    <row r="203" spans="1:15" s="467" customFormat="1" ht="67.5" customHeight="1">
      <c r="A203" s="92"/>
      <c r="B203" s="101" t="str">
        <f>IF(EXACT('Page Titre'!LANGUE_FR_ENG,"Fr"),MatchTrad!A227,MatchTrad!B227)</f>
        <v>Besoins de liquidité supplémentaires activés par des clauses de baisse de notation (downgrade triggers) incluses dans les opérations de financement, instruments dérivés et autres contrats </v>
      </c>
      <c r="C203" s="149">
        <v>21402</v>
      </c>
      <c r="D203" s="464"/>
      <c r="E203" s="133"/>
      <c r="F203" s="39"/>
      <c r="G203" s="39"/>
      <c r="H203" s="39"/>
      <c r="I203" s="39"/>
      <c r="J203" s="465">
        <v>1</v>
      </c>
      <c r="K203" s="173">
        <v>71402</v>
      </c>
      <c r="L203" s="466">
        <f t="shared" si="7"/>
        <v>0</v>
      </c>
      <c r="M203" s="39"/>
      <c r="N203" s="39"/>
      <c r="O203" s="40"/>
    </row>
    <row r="204" spans="1:15" s="467" customFormat="1" ht="37.5" customHeight="1">
      <c r="A204" s="705" t="str">
        <f>IF(EXACT('Page Titre'!LANGUE_FR_ENG,"Fr"),MatchTrad!A228,MatchTrad!B228)</f>
        <v>Besoins de liquidité en fonction de l’évolution éventuelle de la valeur des sûretés couvrant les dérivés et autres opérations :</v>
      </c>
      <c r="B204" s="706"/>
      <c r="C204" s="707"/>
      <c r="D204" s="42"/>
      <c r="E204" s="122"/>
      <c r="F204" s="39"/>
      <c r="G204" s="39"/>
      <c r="H204" s="39"/>
      <c r="I204" s="39"/>
      <c r="J204" s="291"/>
      <c r="K204" s="100"/>
      <c r="L204" s="291"/>
      <c r="M204" s="39"/>
      <c r="N204" s="39"/>
      <c r="O204" s="40"/>
    </row>
    <row r="205" spans="1:15" s="467" customFormat="1" ht="22.5" customHeight="1">
      <c r="A205" s="92"/>
      <c r="B205" s="96" t="str">
        <f>IF(EXACT('Page Titre'!LANGUE_FR_ENG,"Fr"),MatchTrad!A229,MatchTrad!B229)</f>
        <v>Encaisse et actifs de niveau 1</v>
      </c>
      <c r="C205" s="150">
        <v>21403</v>
      </c>
      <c r="D205" s="408"/>
      <c r="E205" s="133"/>
      <c r="F205" s="39"/>
      <c r="G205" s="39"/>
      <c r="H205" s="39"/>
      <c r="I205" s="39"/>
      <c r="J205" s="233">
        <v>0</v>
      </c>
      <c r="K205" s="173">
        <v>71403</v>
      </c>
      <c r="L205" s="409">
        <f t="shared" si="7"/>
        <v>0</v>
      </c>
      <c r="M205" s="39"/>
      <c r="N205" s="39"/>
      <c r="O205" s="40"/>
    </row>
    <row r="206" spans="1:15" s="467" customFormat="1" ht="26.25" customHeight="1">
      <c r="A206" s="92"/>
      <c r="B206" s="97" t="str">
        <f>IF(EXACT('Page Titre'!LANGUE_FR_ENG,"Fr"),MatchTrad!A230,MatchTrad!B230)</f>
        <v>Pour d'autres sûretés (c.-à-d. toutes des sûretés non actifs de niveau 1)</v>
      </c>
      <c r="C206" s="148">
        <v>21404</v>
      </c>
      <c r="D206" s="408"/>
      <c r="E206" s="133"/>
      <c r="F206" s="39"/>
      <c r="G206" s="39"/>
      <c r="H206" s="39"/>
      <c r="I206" s="39"/>
      <c r="J206" s="233">
        <v>0.20</v>
      </c>
      <c r="K206" s="173">
        <v>71404</v>
      </c>
      <c r="L206" s="409">
        <f t="shared" si="7"/>
        <v>0</v>
      </c>
      <c r="M206" s="39"/>
      <c r="N206" s="39"/>
      <c r="O206" s="40"/>
    </row>
    <row r="207" spans="1:15" s="467" customFormat="1" ht="67.5" customHeight="1">
      <c r="A207" s="92"/>
      <c r="B207" s="97" t="str">
        <f>IF(EXACT('Page Titre'!LANGUE_FR_ENG,"Fr"),MatchTrad!A231,MatchTrad!B231)</f>
        <v>Besoins de liquidité en fonction des sûretés excédentaires non distincts, détenues par l’institution financière et pouvant être appelées contractuellement à tout moment par la contrepartie </v>
      </c>
      <c r="C207" s="148">
        <v>21405</v>
      </c>
      <c r="D207" s="408"/>
      <c r="E207" s="133"/>
      <c r="F207" s="39"/>
      <c r="G207" s="39"/>
      <c r="H207" s="39"/>
      <c r="I207" s="39"/>
      <c r="J207" s="233">
        <v>1</v>
      </c>
      <c r="K207" s="173">
        <v>71405</v>
      </c>
      <c r="L207" s="409">
        <f t="shared" si="7"/>
        <v>0</v>
      </c>
      <c r="M207" s="39"/>
      <c r="N207" s="39"/>
      <c r="O207" s="40"/>
    </row>
    <row r="208" spans="1:15" s="467" customFormat="1" ht="63.75" customHeight="1">
      <c r="A208" s="92"/>
      <c r="B208" s="99" t="str">
        <f>IF(EXACT('Page Titre'!LANGUE_FR_ENG,"Fr"),MatchTrad!A232,MatchTrad!B232)</f>
        <v>Besoins de liquidité en fonction des sûretés contractuellement exigées sur des transactions au titre desquelles la contrepartie n’a pas encore demandé la constitution de sûretés</v>
      </c>
      <c r="C208" s="148">
        <v>21406</v>
      </c>
      <c r="D208" s="408"/>
      <c r="E208" s="133"/>
      <c r="F208" s="39"/>
      <c r="G208" s="39"/>
      <c r="H208" s="39"/>
      <c r="I208" s="39"/>
      <c r="J208" s="233">
        <v>1</v>
      </c>
      <c r="K208" s="173">
        <v>71406</v>
      </c>
      <c r="L208" s="409">
        <f t="shared" si="7"/>
        <v>0</v>
      </c>
      <c r="M208" s="39"/>
      <c r="N208" s="39"/>
      <c r="O208" s="40"/>
    </row>
    <row r="209" spans="1:15" s="467" customFormat="1" ht="37.5" customHeight="1">
      <c r="A209" s="92"/>
      <c r="B209" s="99" t="str">
        <f>IF(EXACT('Page Titre'!LANGUE_FR_ENG,"Fr"),MatchTrad!A233,MatchTrad!B233)</f>
        <v>Besoins de liquidité en fonction des contrats qui autorisent le remplacement de certaines sûretés par des actifs non-ALHQ </v>
      </c>
      <c r="C209" s="148">
        <v>21407</v>
      </c>
      <c r="D209" s="408"/>
      <c r="E209" s="133"/>
      <c r="F209" s="39"/>
      <c r="G209" s="39"/>
      <c r="H209" s="39"/>
      <c r="I209" s="39"/>
      <c r="J209" s="233">
        <v>1</v>
      </c>
      <c r="K209" s="173">
        <v>71407</v>
      </c>
      <c r="L209" s="409">
        <f t="shared" si="7"/>
        <v>0</v>
      </c>
      <c r="M209" s="39"/>
      <c r="N209" s="39"/>
      <c r="O209" s="40"/>
    </row>
    <row r="210" spans="1:15" s="467" customFormat="1" ht="37.5" customHeight="1">
      <c r="A210" s="92"/>
      <c r="B210" s="101" t="str">
        <f>IF(EXACT('Page Titre'!LANGUE_FR_ENG,"Fr"),MatchTrad!A234,MatchTrad!B234)</f>
        <v>Besoins de liquidité en fonction d’une variation de valorisation des opérations sur dérivés et autres instruments </v>
      </c>
      <c r="C210" s="148">
        <v>21408</v>
      </c>
      <c r="D210" s="408"/>
      <c r="E210" s="133"/>
      <c r="F210" s="39"/>
      <c r="G210" s="39"/>
      <c r="H210" s="39"/>
      <c r="I210" s="39"/>
      <c r="J210" s="233">
        <v>1</v>
      </c>
      <c r="K210" s="173">
        <v>71408</v>
      </c>
      <c r="L210" s="409">
        <f t="shared" si="7"/>
        <v>0</v>
      </c>
      <c r="M210" s="39"/>
      <c r="N210" s="39"/>
      <c r="O210" s="40"/>
    </row>
    <row r="211" spans="1:15" s="467" customFormat="1" ht="51" customHeight="1">
      <c r="A211" s="92"/>
      <c r="B211" s="99" t="str">
        <f>IF(EXACT('Page Titre'!LANGUE_FR_ENG,"Fr"),MatchTrad!A235,MatchTrad!B235)</f>
        <v>Perte de financements sur les titres adossés à des actifs et d'autres instruments structurés émis par l'institution financière, à l'exception des obligations sécurisées</v>
      </c>
      <c r="C211" s="558">
        <v>21409</v>
      </c>
      <c r="D211" s="408"/>
      <c r="E211" s="133"/>
      <c r="F211" s="39"/>
      <c r="G211" s="39"/>
      <c r="H211" s="39"/>
      <c r="I211" s="39"/>
      <c r="J211" s="233">
        <v>1</v>
      </c>
      <c r="K211" s="173">
        <v>71409</v>
      </c>
      <c r="L211" s="409">
        <f t="shared" si="7"/>
        <v>0</v>
      </c>
      <c r="M211" s="39"/>
      <c r="N211" s="39"/>
      <c r="O211" s="40"/>
    </row>
    <row r="212" spans="1:15" s="467" customFormat="1" ht="37.5" customHeight="1">
      <c r="A212" s="92"/>
      <c r="B212" s="93" t="str">
        <f>IF(EXACT('Page Titre'!LANGUE_FR_ENG,"Fr"),MatchTrad!A236,MatchTrad!B236)</f>
        <v>Perte de financement sur les obligations sécurisées émises par l'institution financière</v>
      </c>
      <c r="C212" s="148">
        <v>21410</v>
      </c>
      <c r="D212" s="464"/>
      <c r="E212" s="133"/>
      <c r="F212" s="39"/>
      <c r="G212" s="39"/>
      <c r="H212" s="39"/>
      <c r="I212" s="39"/>
      <c r="J212" s="465">
        <v>1</v>
      </c>
      <c r="K212" s="173">
        <v>71410</v>
      </c>
      <c r="L212" s="466">
        <f t="shared" si="7"/>
        <v>0</v>
      </c>
      <c r="M212" s="39"/>
      <c r="N212" s="39"/>
      <c r="O212" s="40"/>
    </row>
    <row r="213" spans="1:15" s="467" customFormat="1" ht="48.75" customHeight="1">
      <c r="A213" s="705" t="str">
        <f>IF(EXACT('Page Titre'!LANGUE_FR_ENG,"Fr"),MatchTrad!A237,MatchTrad!B237)</f>
        <v>Perte de financements sur papier commercial adossé à des actifs, structures ou véhicules d'investissement ad hoc et autres facilités de financements : </v>
      </c>
      <c r="B213" s="703"/>
      <c r="C213" s="707"/>
      <c r="D213" s="42"/>
      <c r="E213" s="122"/>
      <c r="F213" s="39"/>
      <c r="G213" s="39"/>
      <c r="H213" s="39"/>
      <c r="I213" s="39"/>
      <c r="J213" s="291"/>
      <c r="K213" s="100"/>
      <c r="L213" s="291"/>
      <c r="M213" s="39"/>
      <c r="N213" s="39"/>
      <c r="O213" s="40"/>
    </row>
    <row r="214" spans="1:20" s="467" customFormat="1" ht="22.5" customHeight="1">
      <c r="A214" s="92"/>
      <c r="B214" s="120" t="str">
        <f>IF(EXACT('Page Titre'!LANGUE_FR_ENG,"Fr"),MatchTrad!A238,MatchTrad!B238)</f>
        <v>Dettes venant à échéance dans ≤ 30 jours</v>
      </c>
      <c r="C214" s="448">
        <v>21411</v>
      </c>
      <c r="D214" s="408"/>
      <c r="E214" s="133"/>
      <c r="F214" s="39"/>
      <c r="G214" s="39"/>
      <c r="H214" s="39"/>
      <c r="I214" s="39"/>
      <c r="J214" s="233">
        <v>1</v>
      </c>
      <c r="K214" s="173">
        <v>71411</v>
      </c>
      <c r="L214" s="409">
        <f t="shared" si="7"/>
        <v>0</v>
      </c>
      <c r="M214" s="39"/>
      <c r="N214" s="39"/>
      <c r="O214" s="40"/>
      <c r="Q214" s="710" t="s">
        <v>559</v>
      </c>
      <c r="R214" s="711"/>
      <c r="S214" s="711"/>
      <c r="T214" s="712"/>
    </row>
    <row r="215" spans="1:20" s="467" customFormat="1" ht="26.25" customHeight="1">
      <c r="A215" s="92"/>
      <c r="B215" s="557" t="str">
        <f>IF(EXACT('Page Titre'!LANGUE_FR_ENG,"Fr"),MatchTrad!A239,MatchTrad!B239)</f>
        <v>Avec des options incorporées dans les accords de financements</v>
      </c>
      <c r="C215" s="148">
        <v>21412</v>
      </c>
      <c r="D215" s="408"/>
      <c r="E215" s="133"/>
      <c r="F215" s="39"/>
      <c r="G215" s="39"/>
      <c r="H215" s="39"/>
      <c r="I215" s="39"/>
      <c r="J215" s="233">
        <v>1</v>
      </c>
      <c r="K215" s="173">
        <v>71412</v>
      </c>
      <c r="L215" s="409">
        <f t="shared" si="7"/>
        <v>0</v>
      </c>
      <c r="M215" s="39"/>
      <c r="N215" s="39"/>
      <c r="O215" s="40"/>
      <c r="Q215" s="152" t="s">
        <v>561</v>
      </c>
      <c r="R215" s="153" t="s">
        <v>560</v>
      </c>
      <c r="S215" s="154" t="s">
        <v>562</v>
      </c>
      <c r="T215" s="155" t="s">
        <v>638</v>
      </c>
    </row>
    <row r="216" spans="1:15" s="467" customFormat="1" ht="26.25" customHeight="1">
      <c r="A216" s="92"/>
      <c r="B216" s="99" t="str">
        <f>IF(EXACT('Page Titre'!LANGUE_FR_ENG,"Fr"),MatchTrad!A240,MatchTrad!B240)</f>
        <v>Autres pertes potentielles pour ces financements</v>
      </c>
      <c r="C216" s="148">
        <v>21413</v>
      </c>
      <c r="D216" s="408"/>
      <c r="E216" s="133"/>
      <c r="F216" s="39"/>
      <c r="G216" s="39"/>
      <c r="H216" s="39"/>
      <c r="I216" s="39"/>
      <c r="J216" s="233">
        <v>1</v>
      </c>
      <c r="K216" s="173">
        <v>71413</v>
      </c>
      <c r="L216" s="409">
        <f t="shared" si="7"/>
        <v>0</v>
      </c>
      <c r="M216" s="39"/>
      <c r="N216" s="39"/>
      <c r="O216" s="40"/>
    </row>
    <row r="217" spans="1:15" s="467" customFormat="1" ht="45" customHeight="1">
      <c r="A217" s="92"/>
      <c r="B217" s="156" t="str">
        <f>IF(EXACT('Page Titre'!LANGUE_FR_ENG,"Fr"),MatchTrad!A241,MatchTrad!B241)</f>
        <v>Engagements confirmés de crédit  et de liquidités non encore décaissés aux bénéfice de la clientèle de détail</v>
      </c>
      <c r="C217" s="157">
        <v>21414</v>
      </c>
      <c r="D217" s="464"/>
      <c r="E217" s="133"/>
      <c r="F217" s="39"/>
      <c r="G217" s="39"/>
      <c r="H217" s="39"/>
      <c r="I217" s="39"/>
      <c r="J217" s="465">
        <v>0.05</v>
      </c>
      <c r="K217" s="272">
        <v>71414</v>
      </c>
      <c r="L217" s="466">
        <f t="shared" si="7"/>
        <v>0</v>
      </c>
      <c r="M217" s="39"/>
      <c r="N217" s="39"/>
      <c r="O217" s="40"/>
    </row>
    <row r="218" spans="1:15" s="467" customFormat="1" ht="26.25" customHeight="1">
      <c r="A218" s="705" t="str">
        <f>IF(EXACT('Page Titre'!LANGUE_FR_ENG,"Fr"),MatchTrad!A242,MatchTrad!B242)</f>
        <v>Engagements confirmés de crédit non encore décaissés aux bénéfice de :</v>
      </c>
      <c r="B218" s="706"/>
      <c r="C218" s="706"/>
      <c r="D218" s="42"/>
      <c r="E218" s="122"/>
      <c r="F218" s="39"/>
      <c r="G218" s="39"/>
      <c r="H218" s="39"/>
      <c r="I218" s="39"/>
      <c r="J218" s="291"/>
      <c r="K218" s="100"/>
      <c r="L218" s="291"/>
      <c r="M218" s="39"/>
      <c r="N218" s="39"/>
      <c r="O218" s="40"/>
    </row>
    <row r="219" spans="1:15" s="467" customFormat="1" ht="22.5" customHeight="1">
      <c r="A219" s="92"/>
      <c r="B219" s="96" t="str">
        <f>IF(EXACT('Page Titre'!LANGUE_FR_ENG,"Fr"),MatchTrad!A243,MatchTrad!B243)</f>
        <v>Entreprises non-financières </v>
      </c>
      <c r="C219" s="150">
        <v>21415</v>
      </c>
      <c r="D219" s="408"/>
      <c r="E219" s="133"/>
      <c r="F219" s="39"/>
      <c r="G219" s="39"/>
      <c r="H219" s="39"/>
      <c r="I219" s="39"/>
      <c r="J219" s="233">
        <v>0.10</v>
      </c>
      <c r="K219" s="179">
        <v>71415</v>
      </c>
      <c r="L219" s="409">
        <f t="shared" si="7"/>
        <v>0</v>
      </c>
      <c r="M219" s="39"/>
      <c r="N219" s="39"/>
      <c r="O219" s="40"/>
    </row>
    <row r="220" spans="1:15" s="467" customFormat="1" ht="25.5" customHeight="1">
      <c r="A220" s="92"/>
      <c r="B220" s="90" t="str">
        <f>IF(EXACT('Page Titre'!LANGUE_FR_ENG,"Fr"),MatchTrad!A244,MatchTrad!B244)</f>
        <v>Entités souveraines, banques centrales, OP et BMD</v>
      </c>
      <c r="C220" s="148">
        <v>21417</v>
      </c>
      <c r="D220" s="464"/>
      <c r="E220" s="133"/>
      <c r="F220" s="39"/>
      <c r="G220" s="39"/>
      <c r="H220" s="39"/>
      <c r="I220" s="39"/>
      <c r="J220" s="465">
        <v>0.10</v>
      </c>
      <c r="K220" s="173">
        <v>71417</v>
      </c>
      <c r="L220" s="466">
        <f t="shared" si="7"/>
        <v>0</v>
      </c>
      <c r="M220" s="39"/>
      <c r="N220" s="39"/>
      <c r="O220" s="40"/>
    </row>
    <row r="221" spans="1:15" s="467" customFormat="1" ht="25.5" customHeight="1">
      <c r="A221" s="705" t="str">
        <f>IF(EXACT('Page Titre'!LANGUE_FR_ENG,"Fr"),MatchTrad!A245,MatchTrad!B245)</f>
        <v>Engagements confirmés de liquidités non encore décaissés aux bénéfices de :</v>
      </c>
      <c r="B221" s="706"/>
      <c r="C221" s="707"/>
      <c r="D221" s="42"/>
      <c r="E221" s="122"/>
      <c r="F221" s="39"/>
      <c r="G221" s="39"/>
      <c r="H221" s="39"/>
      <c r="I221" s="39"/>
      <c r="J221" s="291"/>
      <c r="K221" s="100"/>
      <c r="L221" s="291"/>
      <c r="M221" s="39"/>
      <c r="N221" s="39"/>
      <c r="O221" s="40"/>
    </row>
    <row r="222" spans="1:15" s="467" customFormat="1" ht="22.5" customHeight="1">
      <c r="A222" s="92"/>
      <c r="B222" s="97" t="str">
        <f>IF(EXACT('Page Titre'!LANGUE_FR_ENG,"Fr"),MatchTrad!A246,MatchTrad!B246)</f>
        <v>Entreprises non-financières </v>
      </c>
      <c r="C222" s="148">
        <v>21416</v>
      </c>
      <c r="D222" s="408"/>
      <c r="E222" s="133"/>
      <c r="F222" s="39"/>
      <c r="G222" s="39"/>
      <c r="H222" s="39"/>
      <c r="I222" s="39"/>
      <c r="J222" s="233">
        <v>0.30</v>
      </c>
      <c r="K222" s="173">
        <v>71416</v>
      </c>
      <c r="L222" s="409">
        <f t="shared" si="7"/>
        <v>0</v>
      </c>
      <c r="M222" s="39"/>
      <c r="N222" s="39"/>
      <c r="O222" s="40"/>
    </row>
    <row r="223" spans="1:15" s="467" customFormat="1" ht="25.5" customHeight="1">
      <c r="A223" s="92"/>
      <c r="B223" s="97" t="str">
        <f>IF(EXACT('Page Titre'!LANGUE_FR_ENG,"Fr"),MatchTrad!A247,MatchTrad!B247)</f>
        <v>Entités souveraines, banques centrales, OP et BMD</v>
      </c>
      <c r="C223" s="148">
        <v>21418</v>
      </c>
      <c r="D223" s="408"/>
      <c r="E223" s="133"/>
      <c r="F223" s="39"/>
      <c r="G223" s="39"/>
      <c r="H223" s="39"/>
      <c r="I223" s="39"/>
      <c r="J223" s="233">
        <v>0.30</v>
      </c>
      <c r="K223" s="173">
        <v>71418</v>
      </c>
      <c r="L223" s="409">
        <f t="shared" si="7"/>
        <v>0</v>
      </c>
      <c r="M223" s="39"/>
      <c r="N223" s="39"/>
      <c r="O223" s="40"/>
    </row>
    <row r="224" spans="1:15" s="467" customFormat="1" ht="51" customHeight="1">
      <c r="A224" s="92"/>
      <c r="B224" s="99" t="str">
        <f>IF(EXACT('Page Titre'!LANGUE_FR_ENG,"Fr"),MatchTrad!A248,MatchTrad!B248)</f>
        <v>Engagements confirmés de crédits et de liquidités non encore décaissés aux bénéfices des banques soumises à une surveillance prudentielle</v>
      </c>
      <c r="C224" s="148">
        <v>21419</v>
      </c>
      <c r="D224" s="408"/>
      <c r="E224" s="133"/>
      <c r="F224" s="39"/>
      <c r="G224" s="39"/>
      <c r="H224" s="39"/>
      <c r="I224" s="39"/>
      <c r="J224" s="233">
        <v>0.40</v>
      </c>
      <c r="K224" s="173">
        <v>71419</v>
      </c>
      <c r="L224" s="409">
        <f t="shared" si="7"/>
        <v>0</v>
      </c>
      <c r="M224" s="39"/>
      <c r="N224" s="39"/>
      <c r="O224" s="40"/>
    </row>
    <row r="225" spans="1:15" s="467" customFormat="1" ht="38.25" customHeight="1">
      <c r="A225" s="92"/>
      <c r="B225" s="99" t="str">
        <f>IF(EXACT('Page Titre'!LANGUE_FR_ENG,"Fr"),MatchTrad!A249,MatchTrad!B249)</f>
        <v>Engagements confirmés de crédit non encore décaissés, au bénéfice d’autres institutions financières</v>
      </c>
      <c r="C225" s="148">
        <v>21420</v>
      </c>
      <c r="D225" s="408"/>
      <c r="E225" s="133"/>
      <c r="F225" s="39"/>
      <c r="G225" s="39"/>
      <c r="H225" s="39"/>
      <c r="I225" s="39"/>
      <c r="J225" s="233">
        <v>0.40</v>
      </c>
      <c r="K225" s="173">
        <v>71420</v>
      </c>
      <c r="L225" s="409">
        <f t="shared" si="7"/>
        <v>0</v>
      </c>
      <c r="M225" s="39"/>
      <c r="N225" s="39"/>
      <c r="O225" s="40"/>
    </row>
    <row r="226" spans="1:15" s="467" customFormat="1" ht="38.25" customHeight="1">
      <c r="A226" s="92"/>
      <c r="B226" s="99" t="str">
        <f>IF(EXACT('Page Titre'!LANGUE_FR_ENG,"Fr"),MatchTrad!A250,MatchTrad!B250)</f>
        <v>Engagements confirmés de liquidité non encore décaissés, au bénéfice d’autres institutions financières</v>
      </c>
      <c r="C226" s="148">
        <v>21421</v>
      </c>
      <c r="D226" s="408"/>
      <c r="E226" s="133"/>
      <c r="F226" s="39"/>
      <c r="G226" s="39"/>
      <c r="H226" s="39"/>
      <c r="I226" s="39"/>
      <c r="J226" s="233">
        <v>1</v>
      </c>
      <c r="K226" s="173">
        <v>71421</v>
      </c>
      <c r="L226" s="409">
        <f t="shared" si="7"/>
        <v>0</v>
      </c>
      <c r="M226" s="39"/>
      <c r="N226" s="39"/>
      <c r="O226" s="40"/>
    </row>
    <row r="227" spans="1:15" s="467" customFormat="1" ht="38.25" customHeight="1">
      <c r="A227" s="92"/>
      <c r="B227" s="158" t="str">
        <f>IF(EXACT('Page Titre'!LANGUE_FR_ENG,"Fr"),MatchTrad!A251,MatchTrad!B251)</f>
        <v>Engagements confirmés de crédit et de liquidité non encore décaissés, au bénéfice d’autres entités juridiques</v>
      </c>
      <c r="C227" s="159">
        <v>21422</v>
      </c>
      <c r="D227" s="464"/>
      <c r="E227" s="133"/>
      <c r="F227" s="39"/>
      <c r="G227" s="39"/>
      <c r="H227" s="39"/>
      <c r="I227" s="39"/>
      <c r="J227" s="465">
        <v>1</v>
      </c>
      <c r="K227" s="272">
        <v>71422</v>
      </c>
      <c r="L227" s="466">
        <f t="shared" si="7"/>
        <v>0</v>
      </c>
      <c r="M227" s="39"/>
      <c r="N227" s="39"/>
      <c r="O227" s="40"/>
    </row>
    <row r="228" spans="1:15" ht="14.25">
      <c r="A228" s="858" t="str">
        <f>IF(EXACT('Page Titre'!LANGUE_FR_ENG,"Fr"),MatchTrad!A252,MatchTrad!B252)</f>
        <v>2.5. Autres obligations contractuelles visant à octroyer du financement aux :</v>
      </c>
      <c r="B228" s="859"/>
      <c r="C228" s="860"/>
      <c r="D228" s="676" t="str">
        <f>IF(EXACT('Page Titre'!LANGUE_FR_ENG,"Fr"),MatchTrad!A253,MatchTrad!B253)</f>
        <v>Montant</v>
      </c>
      <c r="E228" s="717"/>
      <c r="F228" s="724" t="str">
        <f>IF(EXACT('Page Titre'!LANGUE_FR_ENG,"Fr"),MatchTrad!A254,MatchTrad!B254)</f>
        <v>Refinancement des entrées de trésorerie</v>
      </c>
      <c r="G228" s="715"/>
      <c r="H228" s="724" t="str">
        <f>IF(EXACT('Page Titre'!LANGUE_FR_ENG,"Fr"),MatchTrad!A255,MatchTrad!B255)</f>
        <v>Sorties de trésorerie excédentaires</v>
      </c>
      <c r="I228" s="713"/>
      <c r="J228" s="726" t="str">
        <f>IF(EXACT('Page Titre'!LANGUE_FR_ENG,"Fr"),MatchTrad!A256,MatchTrad!B256)</f>
        <v>Pondération</v>
      </c>
      <c r="K228" s="736"/>
      <c r="L228" s="694" t="str">
        <f>IF(EXACT('Page Titre'!LANGUE_FR_ENG,"Fr"),MatchTrad!A257,MatchTrad!B257)</f>
        <v>Montant pondéré</v>
      </c>
      <c r="M228" s="39"/>
      <c r="N228" s="39"/>
      <c r="O228" s="40"/>
    </row>
    <row r="229" spans="1:15" ht="42.6" customHeight="1">
      <c r="A229" s="861"/>
      <c r="B229" s="862"/>
      <c r="C229" s="863"/>
      <c r="D229" s="724"/>
      <c r="E229" s="718"/>
      <c r="F229" s="724"/>
      <c r="G229" s="716"/>
      <c r="H229" s="724"/>
      <c r="I229" s="714"/>
      <c r="J229" s="743"/>
      <c r="K229" s="736"/>
      <c r="L229" s="735"/>
      <c r="M229" s="39"/>
      <c r="N229" s="39"/>
      <c r="O229" s="40"/>
    </row>
    <row r="230" spans="1:15" ht="21" customHeight="1">
      <c r="A230" s="160"/>
      <c r="B230" s="405"/>
      <c r="C230" s="444"/>
      <c r="D230" s="186" t="s">
        <v>685</v>
      </c>
      <c r="E230" s="60"/>
      <c r="F230" s="86" t="s">
        <v>686</v>
      </c>
      <c r="G230" s="61"/>
      <c r="H230" s="107" t="s">
        <v>687</v>
      </c>
      <c r="I230" s="499"/>
      <c r="J230" s="186" t="s">
        <v>688</v>
      </c>
      <c r="K230" s="390"/>
      <c r="L230" s="161" t="s">
        <v>689</v>
      </c>
      <c r="M230" s="39"/>
      <c r="N230" s="39"/>
      <c r="O230" s="40"/>
    </row>
    <row r="231" spans="1:15" s="467" customFormat="1" ht="22.5" customHeight="1">
      <c r="A231" s="92"/>
      <c r="B231" s="97" t="str">
        <f>IF(EXACT('Page Titre'!LANGUE_FR_ENG,"Fr"),MatchTrad!A258,MatchTrad!B258)</f>
        <v>Institutions financières</v>
      </c>
      <c r="C231" s="150">
        <v>21423</v>
      </c>
      <c r="D231" s="408"/>
      <c r="E231" s="44"/>
      <c r="F231" s="39"/>
      <c r="G231" s="162"/>
      <c r="H231" s="163"/>
      <c r="I231" s="163"/>
      <c r="J231" s="465">
        <v>1</v>
      </c>
      <c r="K231" s="179">
        <v>71423</v>
      </c>
      <c r="L231" s="466">
        <f>ROUND(D231*J231,5)</f>
        <v>0</v>
      </c>
      <c r="M231" s="39"/>
      <c r="N231" s="39"/>
      <c r="O231" s="40"/>
    </row>
    <row r="232" spans="1:15" s="467" customFormat="1" ht="22.5" customHeight="1">
      <c r="A232" s="92"/>
      <c r="B232" s="120" t="str">
        <f>IF(EXACT('Page Titre'!LANGUE_FR_ENG,"Fr"),MatchTrad!A259,MatchTrad!B259)</f>
        <v>Clientèle de détail (particuliers)</v>
      </c>
      <c r="C232" s="148">
        <v>21424</v>
      </c>
      <c r="D232" s="408"/>
      <c r="E232" s="292">
        <v>99028</v>
      </c>
      <c r="F232" s="410">
        <f>ROUND(D302-L302,5)</f>
        <v>0</v>
      </c>
      <c r="G232" s="133"/>
      <c r="H232" s="163"/>
      <c r="I232" s="163"/>
      <c r="J232" s="135"/>
      <c r="K232" s="116"/>
      <c r="L232" s="112"/>
      <c r="M232" s="39"/>
      <c r="N232" s="39"/>
      <c r="O232" s="40"/>
    </row>
    <row r="233" spans="1:15" s="467" customFormat="1" ht="22.5" customHeight="1">
      <c r="A233" s="92"/>
      <c r="B233" s="120" t="str">
        <f>IF(EXACT('Page Titre'!LANGUE_FR_ENG,"Fr"),MatchTrad!A260,MatchTrad!B260)</f>
        <v>Clientèle de détail (petites entreprises)</v>
      </c>
      <c r="C233" s="148">
        <v>21425</v>
      </c>
      <c r="D233" s="408"/>
      <c r="E233" s="292">
        <v>99029</v>
      </c>
      <c r="F233" s="410">
        <f>ROUND(D303-L303,5)</f>
        <v>0</v>
      </c>
      <c r="G233" s="133"/>
      <c r="H233" s="163"/>
      <c r="I233" s="163"/>
      <c r="J233" s="135"/>
      <c r="K233" s="39"/>
      <c r="L233" s="112"/>
      <c r="M233" s="39"/>
      <c r="N233" s="39"/>
      <c r="O233" s="40"/>
    </row>
    <row r="234" spans="1:15" s="467" customFormat="1" ht="22.5" customHeight="1">
      <c r="A234" s="92"/>
      <c r="B234" s="97" t="str">
        <f>IF(EXACT('Page Titre'!LANGUE_FR_ENG,"Fr"),MatchTrad!A261,MatchTrad!B261)</f>
        <v>Entreprises non financières</v>
      </c>
      <c r="C234" s="148">
        <v>21426</v>
      </c>
      <c r="D234" s="408"/>
      <c r="E234" s="292">
        <v>99030</v>
      </c>
      <c r="F234" s="410">
        <f>ROUND(D304-L304,5)</f>
        <v>0</v>
      </c>
      <c r="G234" s="133"/>
      <c r="H234" s="163"/>
      <c r="I234" s="163"/>
      <c r="J234" s="135"/>
      <c r="K234" s="39"/>
      <c r="L234" s="112"/>
      <c r="M234" s="39"/>
      <c r="N234" s="39"/>
      <c r="O234" s="40"/>
    </row>
    <row r="235" spans="1:15" s="467" customFormat="1" ht="22.5" customHeight="1">
      <c r="A235" s="92"/>
      <c r="B235" s="97" t="str">
        <f>IF(EXACT('Page Titre'!LANGUE_FR_ENG,"Fr"),MatchTrad!A262,MatchTrad!B262)</f>
        <v>Autres clients</v>
      </c>
      <c r="C235" s="148">
        <v>21427</v>
      </c>
      <c r="D235" s="408"/>
      <c r="E235" s="292">
        <v>99031</v>
      </c>
      <c r="F235" s="411">
        <f>ROUND((D310-L310)+(D305-L305),5)</f>
        <v>0</v>
      </c>
      <c r="G235" s="177"/>
      <c r="H235" s="163"/>
      <c r="I235" s="163"/>
      <c r="J235" s="135"/>
      <c r="K235" s="44"/>
      <c r="L235" s="112"/>
      <c r="M235" s="39"/>
      <c r="N235" s="39"/>
      <c r="O235" s="40"/>
    </row>
    <row r="236" spans="1:15" s="467" customFormat="1" ht="31.9" customHeight="1">
      <c r="A236" s="92"/>
      <c r="B236" s="90" t="str">
        <f>IF(EXACT('Page Titre'!LANGUE_FR_ENG,"Fr"),MatchTrad!A263,MatchTrad!B263)</f>
        <v>Clientèle de détail et petites entreprises, entreprises non financières et autres clients</v>
      </c>
      <c r="C236" s="293">
        <v>99027</v>
      </c>
      <c r="D236" s="471">
        <f>ROUND(SUM(D232:D235),5)</f>
        <v>0</v>
      </c>
      <c r="E236" s="294">
        <v>99032</v>
      </c>
      <c r="F236" s="471">
        <f>ROUND(SUM(F232:F235),5)</f>
        <v>0</v>
      </c>
      <c r="G236" s="292">
        <v>99033</v>
      </c>
      <c r="H236" s="471">
        <f>IF(AND(ISNUMBER(D236),ISNUMBER(F236)),MAX(D236-F236,0),"")</f>
        <v>0</v>
      </c>
      <c r="I236" s="165"/>
      <c r="J236" s="465">
        <v>1</v>
      </c>
      <c r="K236" s="292">
        <v>99034</v>
      </c>
      <c r="L236" s="410">
        <f>ROUND(H236*J236,5)</f>
        <v>0</v>
      </c>
      <c r="M236" s="39"/>
      <c r="N236" s="39"/>
      <c r="O236" s="40"/>
    </row>
    <row r="237" spans="1:15" ht="37.5" customHeight="1">
      <c r="A237" s="708" t="str">
        <f>IF(EXACT('Page Titre'!LANGUE_FR_ENG,"Fr"),MatchTrad!A264,MatchTrad!B264)</f>
        <v>Total des obligations contractuelles visant à octroyer des financements supérieurs à 50% des hypothèses de refinancements</v>
      </c>
      <c r="B237" s="673"/>
      <c r="C237" s="673"/>
      <c r="D237" s="674"/>
      <c r="E237" s="673"/>
      <c r="F237" s="674"/>
      <c r="G237" s="673"/>
      <c r="H237" s="674"/>
      <c r="I237" s="673"/>
      <c r="J237" s="709"/>
      <c r="K237" s="164">
        <v>99035</v>
      </c>
      <c r="L237" s="471">
        <f>ROUND(L231+L236,5)</f>
        <v>0</v>
      </c>
      <c r="M237" s="39"/>
      <c r="N237" s="39"/>
      <c r="O237" s="40"/>
    </row>
    <row r="238" spans="1:15" ht="15" customHeight="1" hidden="1">
      <c r="A238" s="106"/>
      <c r="B238" s="500"/>
      <c r="C238" s="501"/>
      <c r="D238" s="502"/>
      <c r="E238" s="503"/>
      <c r="F238" s="481"/>
      <c r="G238" s="480"/>
      <c r="H238" s="480"/>
      <c r="I238" s="480"/>
      <c r="J238" s="504"/>
      <c r="K238" s="477"/>
      <c r="L238" s="505"/>
      <c r="M238" s="39"/>
      <c r="N238" s="39"/>
      <c r="O238" s="40"/>
    </row>
    <row r="239" spans="1:15" ht="22.5" customHeight="1">
      <c r="A239" s="727" t="str">
        <f>IF(EXACT('Page Titre'!LANGUE_FR_ENG,"Fr"),MatchTrad!A265,MatchTrad!B265)</f>
        <v>Total des retraits applicables aux exigences supplémentaires</v>
      </c>
      <c r="B239" s="728"/>
      <c r="C239" s="728"/>
      <c r="D239" s="728"/>
      <c r="E239" s="728"/>
      <c r="F239" s="728"/>
      <c r="G239" s="728"/>
      <c r="H239" s="728"/>
      <c r="I239" s="728"/>
      <c r="J239" s="729"/>
      <c r="K239" s="733" t="str">
        <f>IF(EXACT('Page Titre'!LANGUE_FR_ENG,"Fr"),MatchTrad!A266,MatchTrad!B266)</f>
        <v>Montant pondéré</v>
      </c>
      <c r="L239" s="734"/>
      <c r="M239" s="39"/>
      <c r="N239" s="39"/>
      <c r="O239" s="40"/>
    </row>
    <row r="240" spans="1:15" ht="18.75" customHeight="1">
      <c r="A240" s="730"/>
      <c r="B240" s="731"/>
      <c r="C240" s="731"/>
      <c r="D240" s="731"/>
      <c r="E240" s="731"/>
      <c r="F240" s="731"/>
      <c r="G240" s="731"/>
      <c r="H240" s="731"/>
      <c r="I240" s="731"/>
      <c r="J240" s="732"/>
      <c r="K240" s="164">
        <v>99036</v>
      </c>
      <c r="L240" s="471">
        <f>ROUND(L202+L203+SUM(L205:L212)+SUM(L214:L217)+SUM(L219:L220)+SUM(L222:L227)+L237,5)</f>
        <v>0</v>
      </c>
      <c r="M240" s="39"/>
      <c r="N240" s="39"/>
      <c r="O240" s="40"/>
    </row>
    <row r="241" spans="1:15" ht="14.25">
      <c r="A241" s="737" t="str">
        <f>IF(EXACT('Page Titre'!LANGUE_FR_ENG,"Fr"),MatchTrad!A267,MatchTrad!B267)</f>
        <v>2.6.  Autres engagements contractuels de financements :</v>
      </c>
      <c r="B241" s="738"/>
      <c r="C241" s="738"/>
      <c r="D241" s="675" t="str">
        <f>IF(EXACT('Page Titre'!LANGUE_FR_ENG,"Fr"),MatchTrad!A268,MatchTrad!B268)</f>
        <v>Montant</v>
      </c>
      <c r="E241" s="73"/>
      <c r="F241" s="353"/>
      <c r="G241" s="73"/>
      <c r="H241" s="73"/>
      <c r="I241" s="73"/>
      <c r="J241" s="725" t="str">
        <f>IF(EXACT('Page Titre'!LANGUE_FR_ENG,"Fr"),MatchTrad!A269,MatchTrad!B269)</f>
        <v>Pondération</v>
      </c>
      <c r="K241" s="719"/>
      <c r="L241" s="693" t="str">
        <f>IF(EXACT('Page Titre'!LANGUE_FR_ENG,"Fr"),MatchTrad!A270,MatchTrad!B270)</f>
        <v>Montant pondéré</v>
      </c>
      <c r="M241" s="39"/>
      <c r="N241" s="39"/>
      <c r="O241" s="40"/>
    </row>
    <row r="242" spans="1:15" ht="30" customHeight="1">
      <c r="A242" s="738"/>
      <c r="B242" s="738"/>
      <c r="C242" s="738"/>
      <c r="D242" s="676"/>
      <c r="E242" s="506"/>
      <c r="F242" s="507"/>
      <c r="G242" s="506"/>
      <c r="H242" s="506"/>
      <c r="I242" s="506"/>
      <c r="J242" s="726"/>
      <c r="K242" s="720"/>
      <c r="L242" s="694"/>
      <c r="M242" s="39"/>
      <c r="N242" s="39"/>
      <c r="O242" s="40"/>
    </row>
    <row r="243" spans="1:15" ht="16.5" customHeight="1">
      <c r="A243" s="166"/>
      <c r="B243" s="393"/>
      <c r="C243" s="445"/>
      <c r="D243" s="109" t="s">
        <v>685</v>
      </c>
      <c r="E243" s="508"/>
      <c r="F243" s="507"/>
      <c r="G243" s="508"/>
      <c r="H243" s="508"/>
      <c r="I243" s="508"/>
      <c r="J243" s="186" t="s">
        <v>688</v>
      </c>
      <c r="K243" s="390"/>
      <c r="L243" s="88" t="s">
        <v>689</v>
      </c>
      <c r="M243" s="39"/>
      <c r="N243" s="39"/>
      <c r="O243" s="40"/>
    </row>
    <row r="244" spans="1:15" s="467" customFormat="1" ht="76.5" customHeight="1">
      <c r="A244" s="92"/>
      <c r="B244" s="167" t="str">
        <f>IF(EXACT('Page Titre'!LANGUE_FR_ENG,"Fr"),MatchTrad!A271,MatchTrad!B271)</f>
        <v>Obligations de financements contingentes non contractuelles liées à d'éventuels retraits de liquidités émanant d'entreprises communes ou de participations minoritaires dans des institutions</v>
      </c>
      <c r="C244" s="274">
        <v>21428</v>
      </c>
      <c r="D244" s="408"/>
      <c r="E244" s="133"/>
      <c r="F244" s="39"/>
      <c r="G244" s="39"/>
      <c r="H244" s="39"/>
      <c r="I244" s="39"/>
      <c r="J244" s="233">
        <v>1</v>
      </c>
      <c r="K244" s="195">
        <v>71428</v>
      </c>
      <c r="L244" s="409">
        <f t="shared" si="8" ref="L244:L257">ROUND(D244*J244,5)</f>
        <v>0</v>
      </c>
      <c r="M244" s="55"/>
      <c r="N244" s="39"/>
      <c r="O244" s="40"/>
    </row>
    <row r="245" spans="1:15" s="467" customFormat="1" ht="38.25" customHeight="1">
      <c r="A245" s="92"/>
      <c r="B245" s="167" t="str">
        <f>IF(EXACT('Page Titre'!LANGUE_FR_ENG,"Fr"),MatchTrad!A272,MatchTrad!B272)</f>
        <v>Facilités de liquidité et de crédit « sans engagement », révocables sans condition donné à la clientèle de détail</v>
      </c>
      <c r="C245" s="148">
        <v>21429</v>
      </c>
      <c r="D245" s="408"/>
      <c r="E245" s="133"/>
      <c r="F245" s="39"/>
      <c r="G245" s="39"/>
      <c r="H245" s="39"/>
      <c r="I245" s="39"/>
      <c r="J245" s="233">
        <v>0.02</v>
      </c>
      <c r="K245" s="195">
        <v>71429</v>
      </c>
      <c r="L245" s="409">
        <f t="shared" si="8"/>
        <v>0</v>
      </c>
      <c r="M245" s="39"/>
      <c r="N245" s="39"/>
      <c r="O245" s="40"/>
    </row>
    <row r="246" spans="1:15" s="467" customFormat="1" ht="51" customHeight="1">
      <c r="A246" s="92"/>
      <c r="B246" s="167" t="str">
        <f>IF(EXACT('Page Titre'!LANGUE_FR_ENG,"Fr"),MatchTrad!A273,MatchTrad!B273)</f>
        <v>Facilités de liquidité et de crédit « sans engagement », révocables sans condition donné à d'autres clients</v>
      </c>
      <c r="C246" s="148">
        <v>21430</v>
      </c>
      <c r="D246" s="408"/>
      <c r="E246" s="133"/>
      <c r="F246" s="39"/>
      <c r="G246" s="39"/>
      <c r="H246" s="39"/>
      <c r="I246" s="39"/>
      <c r="J246" s="233">
        <v>0.05</v>
      </c>
      <c r="K246" s="195">
        <v>71430</v>
      </c>
      <c r="L246" s="409">
        <f t="shared" si="8"/>
        <v>0</v>
      </c>
      <c r="M246" s="39"/>
      <c r="N246" s="39"/>
      <c r="O246" s="40"/>
    </row>
    <row r="247" spans="1:15" s="467" customFormat="1" ht="38.25" customHeight="1">
      <c r="A247" s="92"/>
      <c r="B247" s="99" t="str">
        <f>IF(EXACT('Page Titre'!LANGUE_FR_ENG,"Fr"),MatchTrad!A274,MatchTrad!B274)</f>
        <v>Obligation de crédits commerciaux (y compris les garanties et les lettres de crédits)</v>
      </c>
      <c r="C247" s="148">
        <v>21431</v>
      </c>
      <c r="D247" s="408"/>
      <c r="E247" s="133"/>
      <c r="F247" s="39"/>
      <c r="G247" s="39"/>
      <c r="H247" s="39"/>
      <c r="I247" s="39"/>
      <c r="J247" s="233">
        <v>0.03</v>
      </c>
      <c r="K247" s="195">
        <v>71431</v>
      </c>
      <c r="L247" s="409">
        <f t="shared" si="8"/>
        <v>0</v>
      </c>
      <c r="M247" s="39"/>
      <c r="N247" s="39"/>
      <c r="O247" s="40"/>
    </row>
    <row r="248" spans="1:15" s="467" customFormat="1" ht="25.5" customHeight="1">
      <c r="A248" s="92"/>
      <c r="B248" s="101" t="str">
        <f>IF(EXACT('Page Titre'!LANGUE_FR_ENG,"Fr"),MatchTrad!A275,MatchTrad!B275)</f>
        <v>Garanties et lettres de crédit non reliées aux obligations de crédit commercial </v>
      </c>
      <c r="C248" s="149">
        <v>21432</v>
      </c>
      <c r="D248" s="464"/>
      <c r="E248" s="133"/>
      <c r="F248" s="39"/>
      <c r="G248" s="39"/>
      <c r="H248" s="39"/>
      <c r="I248" s="39"/>
      <c r="J248" s="465">
        <v>0.05</v>
      </c>
      <c r="K248" s="206">
        <v>71432</v>
      </c>
      <c r="L248" s="466">
        <f t="shared" si="8"/>
        <v>0</v>
      </c>
      <c r="M248" s="39"/>
      <c r="N248" s="39"/>
      <c r="O248" s="40"/>
    </row>
    <row r="249" spans="1:15" s="467" customFormat="1" ht="22.5" customHeight="1">
      <c r="A249" s="705" t="str">
        <f>IF(EXACT('Page Titre'!LANGUE_FR_ENG,"Fr"),MatchTrad!A276,MatchTrad!B276)</f>
        <v>Obligations non contractuelles :</v>
      </c>
      <c r="B249" s="706"/>
      <c r="C249" s="706"/>
      <c r="D249" s="42"/>
      <c r="E249" s="122"/>
      <c r="F249" s="39"/>
      <c r="G249" s="39"/>
      <c r="H249" s="39"/>
      <c r="I249" s="39"/>
      <c r="J249" s="291"/>
      <c r="K249" s="100"/>
      <c r="L249" s="291"/>
      <c r="M249" s="39"/>
      <c r="N249" s="39"/>
      <c r="O249" s="40"/>
    </row>
    <row r="250" spans="1:15" s="467" customFormat="1" ht="37.5" customHeight="1">
      <c r="A250" s="92"/>
      <c r="B250" s="96" t="str">
        <f>IF(EXACT('Page Titre'!LANGUE_FR_ENG,"Fr"),MatchTrad!A277,MatchTrad!B277)</f>
        <v>Demandes potentielles de rachat de titres de dettes (y compris les structures connexes)</v>
      </c>
      <c r="C250" s="150">
        <v>21433</v>
      </c>
      <c r="D250" s="408"/>
      <c r="E250" s="133"/>
      <c r="F250" s="39"/>
      <c r="G250" s="39"/>
      <c r="H250" s="39"/>
      <c r="I250" s="39"/>
      <c r="J250" s="233">
        <v>0</v>
      </c>
      <c r="K250" s="205">
        <v>71433</v>
      </c>
      <c r="L250" s="409">
        <f t="shared" si="8"/>
        <v>0</v>
      </c>
      <c r="M250" s="39"/>
      <c r="N250" s="39"/>
      <c r="O250" s="40"/>
    </row>
    <row r="251" spans="1:15" s="467" customFormat="1" ht="22.5" customHeight="1">
      <c r="A251" s="92"/>
      <c r="B251" s="97" t="str">
        <f>IF(EXACT('Page Titre'!LANGUE_FR_ENG,"Fr"),MatchTrad!A278,MatchTrad!B278)</f>
        <v>Produits structurés</v>
      </c>
      <c r="C251" s="148">
        <v>21434</v>
      </c>
      <c r="D251" s="408"/>
      <c r="E251" s="133"/>
      <c r="F251" s="39"/>
      <c r="G251" s="39"/>
      <c r="H251" s="39"/>
      <c r="I251" s="39"/>
      <c r="J251" s="233">
        <v>0.05</v>
      </c>
      <c r="K251" s="195">
        <v>71434</v>
      </c>
      <c r="L251" s="409">
        <f t="shared" si="8"/>
        <v>0</v>
      </c>
      <c r="M251" s="39"/>
      <c r="N251" s="39"/>
      <c r="O251" s="40"/>
    </row>
    <row r="252" spans="1:15" s="467" customFormat="1" ht="22.5" customHeight="1">
      <c r="A252" s="92"/>
      <c r="B252" s="97" t="str">
        <f>IF(EXACT('Page Titre'!LANGUE_FR_ENG,"Fr"),MatchTrad!A279,MatchTrad!B279)</f>
        <v>Fonds gérés</v>
      </c>
      <c r="C252" s="148">
        <v>21435</v>
      </c>
      <c r="D252" s="408"/>
      <c r="E252" s="133"/>
      <c r="F252" s="39"/>
      <c r="G252" s="39"/>
      <c r="H252" s="39"/>
      <c r="I252" s="39"/>
      <c r="J252" s="233">
        <v>0</v>
      </c>
      <c r="K252" s="195">
        <v>71435</v>
      </c>
      <c r="L252" s="409">
        <f t="shared" si="8"/>
        <v>0</v>
      </c>
      <c r="M252" s="39"/>
      <c r="N252" s="39"/>
      <c r="O252" s="40"/>
    </row>
    <row r="253" spans="1:15" s="467" customFormat="1" ht="22.5" customHeight="1">
      <c r="A253" s="92"/>
      <c r="B253" s="97" t="str">
        <f>IF(EXACT('Page Titre'!LANGUE_FR_ENG,"Fr"),MatchTrad!A280,MatchTrad!B280)</f>
        <v>Autres obligations non contractuelles </v>
      </c>
      <c r="C253" s="148">
        <v>21436</v>
      </c>
      <c r="D253" s="408"/>
      <c r="E253" s="133"/>
      <c r="F253" s="39"/>
      <c r="G253" s="39"/>
      <c r="H253" s="39"/>
      <c r="I253" s="39"/>
      <c r="J253" s="233">
        <v>0.05</v>
      </c>
      <c r="K253" s="195">
        <v>71436</v>
      </c>
      <c r="L253" s="409">
        <f t="shared" si="8"/>
        <v>0</v>
      </c>
      <c r="M253" s="39"/>
      <c r="N253" s="39"/>
      <c r="O253" s="40"/>
    </row>
    <row r="254" spans="1:15" s="467" customFormat="1" ht="26.25" customHeight="1">
      <c r="A254" s="92"/>
      <c r="B254" s="97" t="str">
        <f>IF(EXACT('Page Titre'!LANGUE_FR_ENG,"Fr"),MatchTrad!A281,MatchTrad!B281)</f>
        <v>Encours de titres de dettes ayant une échéance résiduelle &gt; à 30 jours</v>
      </c>
      <c r="C254" s="148">
        <v>21437</v>
      </c>
      <c r="D254" s="408"/>
      <c r="E254" s="133"/>
      <c r="F254" s="39"/>
      <c r="G254" s="39"/>
      <c r="H254" s="39"/>
      <c r="I254" s="39"/>
      <c r="J254" s="233">
        <v>0</v>
      </c>
      <c r="K254" s="195">
        <v>71437</v>
      </c>
      <c r="L254" s="409">
        <f t="shared" si="8"/>
        <v>0</v>
      </c>
      <c r="M254" s="39"/>
      <c r="N254" s="39"/>
      <c r="O254" s="40"/>
    </row>
    <row r="255" spans="1:15" s="467" customFormat="1" ht="51" customHeight="1">
      <c r="A255" s="92"/>
      <c r="B255" s="97" t="str">
        <f>IF(EXACT('Page Titre'!LANGUE_FR_ENG,"Fr"),MatchTrad!A282,MatchTrad!B282)</f>
        <v>Obligations non contractuelles au titre desquelles les positions courtes  de certains clients sont couvertes par des sûretés reçues d'autres clients</v>
      </c>
      <c r="C255" s="148">
        <v>21438</v>
      </c>
      <c r="D255" s="408"/>
      <c r="E255" s="133"/>
      <c r="F255" s="39"/>
      <c r="G255" s="39"/>
      <c r="H255" s="39"/>
      <c r="I255" s="39"/>
      <c r="J255" s="233">
        <v>0.50</v>
      </c>
      <c r="K255" s="195">
        <v>71438</v>
      </c>
      <c r="L255" s="409">
        <f t="shared" si="8"/>
        <v>0</v>
      </c>
      <c r="M255" s="39"/>
      <c r="N255" s="39"/>
      <c r="O255" s="40"/>
    </row>
    <row r="256" spans="1:15" s="467" customFormat="1" ht="37.5" customHeight="1">
      <c r="A256" s="92"/>
      <c r="B256" s="97" t="str">
        <f>IF(EXACT('Page Titre'!LANGUE_FR_ENG,"Fr"),MatchTrad!A283,MatchTrad!B283)</f>
        <v>Positions courtes de l'institution financière entièrement couvertes par des cessions temporaires de titres assortie d'une sûreté</v>
      </c>
      <c r="C256" s="148">
        <v>21439</v>
      </c>
      <c r="D256" s="408"/>
      <c r="E256" s="133"/>
      <c r="F256" s="39"/>
      <c r="G256" s="39"/>
      <c r="H256" s="39"/>
      <c r="I256" s="39"/>
      <c r="J256" s="233">
        <v>0</v>
      </c>
      <c r="K256" s="195">
        <v>71439</v>
      </c>
      <c r="L256" s="409">
        <f t="shared" si="8"/>
        <v>0</v>
      </c>
      <c r="M256" s="39"/>
      <c r="N256" s="39"/>
      <c r="O256" s="40"/>
    </row>
    <row r="257" spans="1:15" s="467" customFormat="1" ht="54" customHeight="1">
      <c r="A257" s="92"/>
      <c r="B257" s="90" t="str">
        <f>IF(EXACT('Page Titre'!LANGUE_FR_ENG,"Fr"),MatchTrad!A284,MatchTrad!B284)</f>
        <v>Autres sorties contractuelles de trésorerie (y compris celles liées à des emprunts de sûretés non garantis et des positions courtes non couvertes)</v>
      </c>
      <c r="C257" s="149">
        <v>21440</v>
      </c>
      <c r="D257" s="464"/>
      <c r="E257" s="177"/>
      <c r="F257" s="44"/>
      <c r="G257" s="44"/>
      <c r="H257" s="44"/>
      <c r="I257" s="44"/>
      <c r="J257" s="465">
        <v>1</v>
      </c>
      <c r="K257" s="195">
        <v>71440</v>
      </c>
      <c r="L257" s="409">
        <f t="shared" si="8"/>
        <v>0</v>
      </c>
      <c r="M257" s="39"/>
      <c r="N257" s="39"/>
      <c r="O257" s="40"/>
    </row>
    <row r="258" spans="1:15" ht="22.15" customHeight="1">
      <c r="A258" s="739" t="str">
        <f>IF(EXACT('Page Titre'!LANGUE_FR_ENG,"Fr"),MatchTrad!A285,MatchTrad!B285)</f>
        <v>Total des retraits applicables aux autres obligations de financements contingents</v>
      </c>
      <c r="B258" s="740"/>
      <c r="C258" s="740"/>
      <c r="D258" s="741"/>
      <c r="E258" s="740"/>
      <c r="F258" s="740"/>
      <c r="G258" s="740"/>
      <c r="H258" s="740"/>
      <c r="I258" s="740"/>
      <c r="J258" s="742"/>
      <c r="K258" s="563">
        <v>99037</v>
      </c>
      <c r="L258" s="471">
        <f>ROUND(SUM(L244:L248,L250:L257),5)</f>
        <v>0</v>
      </c>
      <c r="M258" s="39"/>
      <c r="N258" s="39"/>
      <c r="O258" s="40"/>
    </row>
    <row r="259" spans="1:15" ht="31.15" customHeight="1">
      <c r="A259" s="239"/>
      <c r="B259" s="248" t="str">
        <f>IF(EXACT('Page Titre'!LANGUE_FR_ENG,"Fr"),MatchTrad!A286,MatchTrad!B286)</f>
        <v>2.7. Autres sorties de trésorerie</v>
      </c>
      <c r="C259" s="345"/>
      <c r="D259" s="577" t="str">
        <f>IF(EXACT('Page Titre'!LANGUE_FR_ENG,"Fr"),MatchTrad!A287,MatchTrad!B287)</f>
        <v>Montant</v>
      </c>
      <c r="E259" s="72"/>
      <c r="F259" s="116"/>
      <c r="G259" s="116"/>
      <c r="H259" s="116"/>
      <c r="I259" s="430"/>
      <c r="J259" s="578" t="str">
        <f>IF(EXACT('Page Titre'!LANGUE_FR_ENG,"Fr"),MatchTrad!A288,MatchTrad!B288)</f>
        <v>Pondération</v>
      </c>
      <c r="K259" s="422"/>
      <c r="L259" s="579" t="str">
        <f>IF(EXACT('Page Titre'!LANGUE_FR_ENG,"Fr"),MatchTrad!A289,MatchTrad!B289)</f>
        <v>Montant pondéré</v>
      </c>
      <c r="M259" s="39"/>
      <c r="N259" s="39"/>
      <c r="O259" s="39"/>
    </row>
    <row r="260" spans="1:15" ht="22.15" customHeight="1">
      <c r="A260" s="296"/>
      <c r="B260" s="423"/>
      <c r="C260" s="244"/>
      <c r="D260" s="424" t="s">
        <v>685</v>
      </c>
      <c r="E260" s="56"/>
      <c r="F260" s="39"/>
      <c r="G260" s="39"/>
      <c r="H260" s="39"/>
      <c r="I260" s="40"/>
      <c r="J260" s="425" t="s">
        <v>688</v>
      </c>
      <c r="K260" s="509"/>
      <c r="L260" s="426" t="s">
        <v>689</v>
      </c>
      <c r="M260" s="39"/>
      <c r="N260" s="39"/>
      <c r="O260" s="39"/>
    </row>
    <row r="261" spans="1:15" ht="22.15" customHeight="1">
      <c r="A261" s="427"/>
      <c r="B261" s="428" t="str">
        <f>IF(EXACT('Page Titre'!LANGUE_FR_ENG,"Fr"),MatchTrad!A290,MatchTrad!B290)</f>
        <v>Dépôts stables issus de partenariats</v>
      </c>
      <c r="C261" s="450">
        <v>21501</v>
      </c>
      <c r="D261" s="571"/>
      <c r="E261" s="39"/>
      <c r="F261" s="39"/>
      <c r="G261" s="39"/>
      <c r="H261" s="39"/>
      <c r="I261" s="39"/>
      <c r="J261" s="333">
        <v>0.15</v>
      </c>
      <c r="K261" s="173">
        <v>71501</v>
      </c>
      <c r="L261" s="414">
        <f>ROUND(D261*J261,5)</f>
        <v>0</v>
      </c>
      <c r="M261" s="39"/>
      <c r="N261" s="39"/>
      <c r="O261" s="39"/>
    </row>
    <row r="262" spans="1:15" ht="22.15" customHeight="1">
      <c r="A262" s="427"/>
      <c r="B262" s="428" t="str">
        <f>IF(EXACT('Page Titre'!LANGUE_FR_ENG,"Fr"),MatchTrad!A291,MatchTrad!B291)</f>
        <v>Billets structurés de détail non négociables en bourse</v>
      </c>
      <c r="C262" s="450">
        <v>21502</v>
      </c>
      <c r="D262" s="571"/>
      <c r="E262" s="39"/>
      <c r="F262" s="39"/>
      <c r="G262" s="39"/>
      <c r="H262" s="39"/>
      <c r="I262" s="39"/>
      <c r="J262" s="333">
        <v>0.30</v>
      </c>
      <c r="K262" s="173">
        <v>71502</v>
      </c>
      <c r="L262" s="414">
        <f t="shared" si="9" ref="L262:L263">ROUND(D262*J262,5)</f>
        <v>0</v>
      </c>
      <c r="M262" s="39"/>
      <c r="N262" s="39"/>
      <c r="O262" s="39"/>
    </row>
    <row r="263" spans="1:15" ht="48" customHeight="1">
      <c r="A263" s="429"/>
      <c r="B263" s="167" t="str">
        <f>IF(EXACT('Page Titre'!LANGUE_FR_ENG,"Fr"),MatchTrad!A292,MatchTrad!B292)</f>
        <v>Dépôts provenant d'intermédiaires financiers non bancaires assortis de caractéristiques de détail sous-jacentes</v>
      </c>
      <c r="C263" s="450">
        <v>21503</v>
      </c>
      <c r="D263" s="568"/>
      <c r="E263" s="44"/>
      <c r="F263" s="44"/>
      <c r="G263" s="44"/>
      <c r="H263" s="44"/>
      <c r="I263" s="44"/>
      <c r="J263" s="254">
        <v>1</v>
      </c>
      <c r="K263" s="173">
        <v>71503</v>
      </c>
      <c r="L263" s="414">
        <f t="shared" si="9"/>
        <v>0</v>
      </c>
      <c r="M263" s="39"/>
      <c r="N263" s="39"/>
      <c r="O263" s="39"/>
    </row>
    <row r="264" spans="1:15" ht="15.75">
      <c r="A264" s="383"/>
      <c r="B264" s="673" t="str">
        <f>IF(EXACT('Page Titre'!LANGUE_FR_ENG,"Fr"),MatchTrad!A293,MatchTrad!B293)</f>
        <v>Total des autres sorties de trésorerie</v>
      </c>
      <c r="C264" s="673"/>
      <c r="D264" s="674"/>
      <c r="E264" s="673"/>
      <c r="F264" s="673"/>
      <c r="G264" s="673"/>
      <c r="H264" s="673"/>
      <c r="I264" s="673"/>
      <c r="J264" s="674"/>
      <c r="K264" s="164">
        <v>99080</v>
      </c>
      <c r="L264" s="509">
        <f>ROUND(SUM(L261:L263),5)</f>
        <v>0</v>
      </c>
      <c r="M264" s="39"/>
      <c r="N264" s="39"/>
      <c r="O264" s="39"/>
    </row>
    <row r="265" spans="1:15" ht="29.45" customHeight="1">
      <c r="A265" s="106"/>
      <c r="B265" s="2"/>
      <c r="C265" s="3"/>
      <c r="D265" s="510"/>
      <c r="E265" s="511"/>
      <c r="F265" s="354"/>
      <c r="G265" s="4"/>
      <c r="H265" s="480"/>
      <c r="I265" s="480"/>
      <c r="J265" s="475"/>
      <c r="K265" s="470"/>
      <c r="L265" s="481"/>
      <c r="M265" s="39"/>
      <c r="N265" s="39"/>
      <c r="O265" s="40"/>
    </row>
    <row r="266" spans="1:15" s="467" customFormat="1" ht="37.15" customHeight="1">
      <c r="A266" s="721" t="str">
        <f>IF(EXACT('Page Titre'!LANGUE_FR_ENG,"Fr"),MatchTrad!A294,MatchTrad!B294)</f>
        <v>Section 2. Total des sorties de trésorerie nettes</v>
      </c>
      <c r="B266" s="722"/>
      <c r="C266" s="722"/>
      <c r="D266" s="722"/>
      <c r="E266" s="722"/>
      <c r="F266" s="722"/>
      <c r="G266" s="722"/>
      <c r="H266" s="722"/>
      <c r="I266" s="722"/>
      <c r="J266" s="723"/>
      <c r="K266" s="271">
        <v>99038</v>
      </c>
      <c r="L266" s="472">
        <f>ROUND(L104+L161+L198+L240+L258+L430+L264,5)</f>
        <v>0</v>
      </c>
      <c r="M266" s="39"/>
      <c r="N266" s="39"/>
      <c r="O266" s="40"/>
    </row>
    <row r="267" spans="1:15" s="467" customFormat="1" ht="15" customHeight="1" hidden="1">
      <c r="A267" s="864"/>
      <c r="B267" s="865"/>
      <c r="C267" s="865"/>
      <c r="D267" s="865"/>
      <c r="E267" s="865"/>
      <c r="F267" s="865"/>
      <c r="G267" s="865"/>
      <c r="H267" s="865"/>
      <c r="I267" s="865"/>
      <c r="J267" s="866"/>
      <c r="K267" s="865"/>
      <c r="L267" s="866"/>
      <c r="M267" s="865"/>
      <c r="N267" s="865"/>
      <c r="O267" s="867"/>
    </row>
    <row r="268" spans="1:15" s="467" customFormat="1" ht="23.45" customHeight="1">
      <c r="A268" s="2"/>
      <c r="B268" s="2"/>
      <c r="C268" s="446"/>
      <c r="D268" s="2"/>
      <c r="E268" s="2"/>
      <c r="F268" s="2"/>
      <c r="G268" s="2"/>
      <c r="H268" s="2"/>
      <c r="I268" s="2"/>
      <c r="J268" s="2"/>
      <c r="K268" s="2"/>
      <c r="L268" s="2"/>
      <c r="M268" s="2"/>
      <c r="N268" s="2"/>
      <c r="O268" s="2"/>
    </row>
    <row r="269" spans="1:15" ht="37.5" customHeight="1">
      <c r="A269" s="868" t="str">
        <f>IF(EXACT('Page Titre'!LANGUE_FR_ENG,"Fr"),MatchTrad!A295,MatchTrad!B295)</f>
        <v>Section 3. Entrées de trésorerie</v>
      </c>
      <c r="B269" s="869"/>
      <c r="C269" s="869"/>
      <c r="D269" s="869"/>
      <c r="E269" s="869"/>
      <c r="F269" s="869"/>
      <c r="G269" s="869"/>
      <c r="H269" s="869"/>
      <c r="I269" s="869"/>
      <c r="J269" s="869"/>
      <c r="K269" s="869"/>
      <c r="L269" s="869"/>
      <c r="M269" s="869"/>
      <c r="N269" s="869"/>
      <c r="O269" s="870"/>
    </row>
    <row r="270" spans="1:15" ht="18.75" customHeight="1">
      <c r="A270" s="169"/>
      <c r="B270" s="512"/>
      <c r="C270" s="513"/>
      <c r="D270" s="513"/>
      <c r="E270" s="512"/>
      <c r="F270" s="513"/>
      <c r="G270" s="512"/>
      <c r="H270" s="512"/>
      <c r="I270" s="512"/>
      <c r="J270" s="512"/>
      <c r="K270" s="470"/>
      <c r="O270" s="364"/>
    </row>
    <row r="271" spans="1:15" s="467" customFormat="1" ht="30" customHeight="1">
      <c r="A271" s="854" t="str">
        <f>IF(EXACT('Page Titre'!LANGUE_FR_ENG,"Fr"),MatchTrad!A296,MatchTrad!B296)</f>
        <v>L’institution déclarante est-elle un sous-adhérent ne correspondant pas à la définition de filiale d'un adhérent? 
(Répondre par 1 pour « Oui » ou 0 pour « Non »)</v>
      </c>
      <c r="B271" s="855"/>
      <c r="C271" s="855"/>
      <c r="D271" s="855"/>
      <c r="E271" s="855"/>
      <c r="F271" s="855"/>
      <c r="G271" s="855"/>
      <c r="H271" s="855"/>
      <c r="I271" s="855"/>
      <c r="J271" s="856"/>
      <c r="K271" s="271">
        <v>99039</v>
      </c>
      <c r="L271" s="515"/>
      <c r="M271" s="46"/>
      <c r="N271" s="46"/>
      <c r="O271" s="47"/>
    </row>
    <row r="272" spans="1:15" ht="15">
      <c r="A272" s="687" t="str">
        <f>IF(EXACT('Page Titre'!LANGUE_FR_ENG,"Fr"),MatchTrad!A297,MatchTrad!B297)</f>
        <v>3.1. Prêts garantis y compris les prises en pension et les emprunts de titres</v>
      </c>
      <c r="B272" s="688"/>
      <c r="C272" s="688"/>
      <c r="D272" s="675" t="str">
        <f>IF(EXACT('Page Titre'!LANGUE_FR_ENG,"Fr"),MatchTrad!A298,MatchTrad!B298)</f>
        <v>Montant accordé</v>
      </c>
      <c r="E272" s="64"/>
      <c r="F272" s="675" t="str">
        <f>IF(EXACT('Page Titre'!LANGUE_FR_ENG,"Fr"),MatchTrad!A299,MatchTrad!B299)</f>
        <v>Valeur marchande du collatéral reçu</v>
      </c>
      <c r="G272" s="36"/>
      <c r="H272" s="34"/>
      <c r="I272" s="35"/>
      <c r="J272" s="695" t="str">
        <f>IF(EXACT('Page Titre'!LANGUE_FR_ENG,"Fr"),MatchTrad!A300,MatchTrad!B300)</f>
        <v>Pondération</v>
      </c>
      <c r="K272" s="64"/>
      <c r="L272" s="695" t="str">
        <f>IF(EXACT('Page Titre'!LANGUE_FR_ENG,"Fr"),MatchTrad!A301,MatchTrad!B301)</f>
        <v>Montant pondéré</v>
      </c>
      <c r="M272" s="41"/>
      <c r="N272" s="41"/>
      <c r="O272" s="43"/>
    </row>
    <row r="273" spans="1:15" ht="41.45" customHeight="1">
      <c r="A273" s="690"/>
      <c r="B273" s="691"/>
      <c r="C273" s="691"/>
      <c r="D273" s="676"/>
      <c r="E273" s="58"/>
      <c r="F273" s="676"/>
      <c r="G273" s="51"/>
      <c r="H273" s="52"/>
      <c r="I273" s="53"/>
      <c r="J273" s="676"/>
      <c r="K273" s="58"/>
      <c r="L273" s="676"/>
      <c r="M273" s="41"/>
      <c r="N273" s="41"/>
      <c r="O273" s="43"/>
    </row>
    <row r="274" spans="1:15" ht="16.5" customHeight="1">
      <c r="A274" s="386"/>
      <c r="B274" s="387"/>
      <c r="C274" s="447"/>
      <c r="D274" s="109" t="s">
        <v>685</v>
      </c>
      <c r="E274" s="57"/>
      <c r="F274" s="109" t="s">
        <v>686</v>
      </c>
      <c r="G274" s="59"/>
      <c r="H274" s="52"/>
      <c r="I274" s="52"/>
      <c r="J274" s="107" t="s">
        <v>688</v>
      </c>
      <c r="K274" s="58"/>
      <c r="L274" s="88" t="s">
        <v>689</v>
      </c>
      <c r="M274" s="41"/>
      <c r="N274" s="41"/>
      <c r="O274" s="43"/>
    </row>
    <row r="275" spans="1:15" s="467" customFormat="1" ht="67.15" customHeight="1">
      <c r="A275" s="702" t="str">
        <f>IF(EXACT('Page Titre'!LANGUE_FR_ENG,"Fr"),MatchTrad!A302,MatchTrad!B302)</f>
        <v>Prises en pension et autres prêts garantis ou opérations d'emprunts de titres ayant une échéance ≤ 30 jours 
</v>
      </c>
      <c r="B275" s="703"/>
      <c r="C275" s="704"/>
      <c r="D275" s="339"/>
      <c r="E275" s="126"/>
      <c r="F275" s="171"/>
      <c r="G275" s="122"/>
      <c r="H275" s="170"/>
      <c r="I275" s="170"/>
      <c r="J275" s="171"/>
      <c r="K275" s="39"/>
      <c r="L275" s="171"/>
      <c r="M275" s="41"/>
      <c r="N275" s="41"/>
      <c r="O275" s="43"/>
    </row>
    <row r="276" spans="1:15" s="467" customFormat="1" ht="67.15" customHeight="1">
      <c r="A276" s="705" t="str">
        <f>IF(EXACT('Page Titre'!LANGUE_FR_ENG,"Fr"),MatchTrad!A303,MatchTrad!B303)</f>
        <v>dont la sûreté n'est pas réutilisée (c.-à-d.,n'est pas rehypothéqué) pour couvrir entièrement les positions courtes de l'institution déclarante :</v>
      </c>
      <c r="B276" s="706"/>
      <c r="C276" s="707"/>
      <c r="D276" s="335"/>
      <c r="E276" s="126"/>
      <c r="F276" s="172"/>
      <c r="G276" s="122"/>
      <c r="H276" s="170"/>
      <c r="I276" s="170"/>
      <c r="J276" s="172"/>
      <c r="K276" s="39"/>
      <c r="L276" s="172"/>
      <c r="M276" s="41"/>
      <c r="N276" s="41"/>
      <c r="O276" s="43"/>
    </row>
    <row r="277" spans="1:15" s="467" customFormat="1" ht="45" customHeight="1">
      <c r="A277" s="705" t="str">
        <f>IF(EXACT('Page Titre'!LANGUE_FR_ENG,"Fr"),MatchTrad!A304,MatchTrad!B304)</f>
        <v>Opérations adossées à des actifs du niveau 1 :</v>
      </c>
      <c r="B277" s="706"/>
      <c r="C277" s="707"/>
      <c r="D277" s="335"/>
      <c r="E277" s="126"/>
      <c r="F277" s="172"/>
      <c r="G277" s="122"/>
      <c r="H277" s="170"/>
      <c r="I277" s="170"/>
      <c r="J277" s="172"/>
      <c r="K277" s="39"/>
      <c r="L277" s="172"/>
      <c r="M277" s="41"/>
      <c r="N277" s="41"/>
      <c r="O277" s="43"/>
    </row>
    <row r="278" spans="1:15" s="467" customFormat="1" ht="26.25" customHeight="1">
      <c r="A278" s="92"/>
      <c r="B278" s="97" t="str">
        <f>IF(EXACT('Page Titre'!LANGUE_FR_ENG,"Fr"),MatchTrad!A305,MatchTrad!B305)</f>
        <v>Opérations impliquant des actifs liquides éligibles</v>
      </c>
      <c r="C278" s="148">
        <v>22101</v>
      </c>
      <c r="D278" s="408"/>
      <c r="E278" s="173">
        <v>22102</v>
      </c>
      <c r="F278" s="408"/>
      <c r="G278" s="133"/>
      <c r="H278" s="170"/>
      <c r="I278" s="170"/>
      <c r="J278" s="233">
        <v>0</v>
      </c>
      <c r="K278" s="195">
        <v>72101</v>
      </c>
      <c r="L278" s="409">
        <f t="shared" si="10" ref="L278:L297">ROUND(D278*J278,5)</f>
        <v>0</v>
      </c>
      <c r="M278" s="41"/>
      <c r="N278" s="41"/>
      <c r="O278" s="43"/>
    </row>
    <row r="279" spans="1:15" s="467" customFormat="1" ht="26.25" customHeight="1">
      <c r="A279" s="92"/>
      <c r="B279" s="97" t="str">
        <f>IF(EXACT('Page Titre'!LANGUE_FR_ENG,"Fr"),MatchTrad!A306,MatchTrad!B306)</f>
        <v>Opérations n'impliquant pas des actifs liquides éligibles</v>
      </c>
      <c r="C279" s="148">
        <v>22103</v>
      </c>
      <c r="D279" s="464"/>
      <c r="E279" s="173">
        <v>22104</v>
      </c>
      <c r="F279" s="464"/>
      <c r="G279" s="133"/>
      <c r="H279" s="170"/>
      <c r="I279" s="170"/>
      <c r="J279" s="465">
        <v>0</v>
      </c>
      <c r="K279" s="195">
        <v>72103</v>
      </c>
      <c r="L279" s="466">
        <f t="shared" si="10"/>
        <v>0</v>
      </c>
      <c r="M279" s="41"/>
      <c r="N279" s="41"/>
      <c r="O279" s="43"/>
    </row>
    <row r="280" spans="1:15" s="467" customFormat="1" ht="26.25" customHeight="1">
      <c r="A280" s="663" t="str">
        <f>IF(EXACT('Page Titre'!LANGUE_FR_ENG,"Fr"),MatchTrad!A307,MatchTrad!B307)</f>
        <v>Opérations adossées à des actifs du niveau 2A :</v>
      </c>
      <c r="B280" s="664"/>
      <c r="C280" s="665"/>
      <c r="D280" s="335"/>
      <c r="E280" s="174"/>
      <c r="F280" s="172"/>
      <c r="G280" s="122"/>
      <c r="H280" s="170"/>
      <c r="I280" s="170"/>
      <c r="J280" s="172"/>
      <c r="K280" s="100"/>
      <c r="L280" s="172"/>
      <c r="M280" s="41"/>
      <c r="N280" s="41"/>
      <c r="O280" s="43"/>
    </row>
    <row r="281" spans="1:15" s="467" customFormat="1" ht="26.25" customHeight="1">
      <c r="A281" s="92"/>
      <c r="B281" s="97" t="str">
        <f>IF(EXACT('Page Titre'!LANGUE_FR_ENG,"Fr"),MatchTrad!A308,MatchTrad!B308)</f>
        <v>Opérations impliquant des actifs liquides éligibles</v>
      </c>
      <c r="C281" s="148">
        <v>22105</v>
      </c>
      <c r="D281" s="408"/>
      <c r="E281" s="173">
        <v>22106</v>
      </c>
      <c r="F281" s="408"/>
      <c r="G281" s="133"/>
      <c r="H281" s="170"/>
      <c r="I281" s="170"/>
      <c r="J281" s="233">
        <v>0.15</v>
      </c>
      <c r="K281" s="195">
        <v>72105</v>
      </c>
      <c r="L281" s="409">
        <f t="shared" si="10"/>
        <v>0</v>
      </c>
      <c r="M281" s="41"/>
      <c r="N281" s="41"/>
      <c r="O281" s="43"/>
    </row>
    <row r="282" spans="1:15" s="467" customFormat="1" ht="26.25" customHeight="1">
      <c r="A282" s="92"/>
      <c r="B282" s="97" t="str">
        <f>IF(EXACT('Page Titre'!LANGUE_FR_ENG,"Fr"),MatchTrad!A309,MatchTrad!B309)</f>
        <v>Opérations n'impliquant pas des actifs liquides éligibles</v>
      </c>
      <c r="C282" s="149">
        <v>22107</v>
      </c>
      <c r="D282" s="464"/>
      <c r="E282" s="173">
        <v>22108</v>
      </c>
      <c r="F282" s="464"/>
      <c r="G282" s="133"/>
      <c r="H282" s="170"/>
      <c r="I282" s="170"/>
      <c r="J282" s="465">
        <v>0.15</v>
      </c>
      <c r="K282" s="195">
        <v>72107</v>
      </c>
      <c r="L282" s="466">
        <f t="shared" si="10"/>
        <v>0</v>
      </c>
      <c r="M282" s="41"/>
      <c r="N282" s="41"/>
      <c r="O282" s="43"/>
    </row>
    <row r="283" spans="1:15" s="467" customFormat="1" ht="26.25" customHeight="1">
      <c r="A283" s="663" t="str">
        <f>IF(EXACT('Page Titre'!LANGUE_FR_ENG,"Fr"),MatchTrad!A310,MatchTrad!B310)</f>
        <v>Opérations adossées à des actifs RMBS du niveau 2B :</v>
      </c>
      <c r="B283" s="664"/>
      <c r="C283" s="665"/>
      <c r="D283" s="335"/>
      <c r="E283" s="174"/>
      <c r="F283" s="172"/>
      <c r="G283" s="122"/>
      <c r="H283" s="170"/>
      <c r="I283" s="170"/>
      <c r="J283" s="172"/>
      <c r="K283" s="100"/>
      <c r="L283" s="172"/>
      <c r="M283" s="41"/>
      <c r="N283" s="41"/>
      <c r="O283" s="43"/>
    </row>
    <row r="284" spans="1:15" s="467" customFormat="1" ht="26.25" customHeight="1">
      <c r="A284" s="92"/>
      <c r="B284" s="97" t="str">
        <f>IF(EXACT('Page Titre'!LANGUE_FR_ENG,"Fr"),MatchTrad!A311,MatchTrad!B311)</f>
        <v>Opérations impliquant des actifs liquides éligibles</v>
      </c>
      <c r="C284" s="150">
        <v>22109</v>
      </c>
      <c r="D284" s="408"/>
      <c r="E284" s="173">
        <v>22110</v>
      </c>
      <c r="F284" s="408"/>
      <c r="G284" s="133"/>
      <c r="H284" s="170"/>
      <c r="I284" s="170"/>
      <c r="J284" s="233">
        <v>0.25</v>
      </c>
      <c r="K284" s="195">
        <v>72109</v>
      </c>
      <c r="L284" s="409">
        <f t="shared" si="10"/>
        <v>0</v>
      </c>
      <c r="M284" s="41"/>
      <c r="N284" s="41"/>
      <c r="O284" s="43"/>
    </row>
    <row r="285" spans="1:15" s="467" customFormat="1" ht="26.25" customHeight="1">
      <c r="A285" s="92"/>
      <c r="B285" s="97" t="str">
        <f>IF(EXACT('Page Titre'!LANGUE_FR_ENG,"Fr"),MatchTrad!A312,MatchTrad!B312)</f>
        <v>Opérations n'impliquant pas des actifs liquides éligibles</v>
      </c>
      <c r="C285" s="149">
        <v>22111</v>
      </c>
      <c r="D285" s="464"/>
      <c r="E285" s="173">
        <v>22112</v>
      </c>
      <c r="F285" s="464"/>
      <c r="G285" s="133"/>
      <c r="H285" s="170"/>
      <c r="I285" s="170"/>
      <c r="J285" s="465">
        <v>0.25</v>
      </c>
      <c r="K285" s="195">
        <v>72111</v>
      </c>
      <c r="L285" s="466">
        <f t="shared" si="10"/>
        <v>0</v>
      </c>
      <c r="M285" s="41"/>
      <c r="N285" s="41"/>
      <c r="O285" s="43"/>
    </row>
    <row r="286" spans="1:15" s="467" customFormat="1" ht="26.25" customHeight="1">
      <c r="A286" s="663" t="str">
        <f>IF(EXACT('Page Titre'!LANGUE_FR_ENG,"Fr"),MatchTrad!A313,MatchTrad!B313)</f>
        <v>Opérations adossées à des actifs non-RMBS du niveau 2B :</v>
      </c>
      <c r="B286" s="664"/>
      <c r="C286" s="665"/>
      <c r="D286" s="335"/>
      <c r="E286" s="174"/>
      <c r="F286" s="172"/>
      <c r="G286" s="122"/>
      <c r="H286" s="170"/>
      <c r="I286" s="170"/>
      <c r="J286" s="172"/>
      <c r="K286" s="100"/>
      <c r="L286" s="172"/>
      <c r="M286" s="41"/>
      <c r="N286" s="41"/>
      <c r="O286" s="43"/>
    </row>
    <row r="287" spans="1:15" s="467" customFormat="1" ht="26.25" customHeight="1">
      <c r="A287" s="92"/>
      <c r="B287" s="97" t="str">
        <f>IF(EXACT('Page Titre'!LANGUE_FR_ENG,"Fr"),MatchTrad!A314,MatchTrad!B314)</f>
        <v>Opérations impliquant des actifs liquides éligibles</v>
      </c>
      <c r="C287" s="150">
        <v>22113</v>
      </c>
      <c r="D287" s="408"/>
      <c r="E287" s="173">
        <v>22114</v>
      </c>
      <c r="F287" s="408"/>
      <c r="G287" s="133"/>
      <c r="H287" s="170"/>
      <c r="I287" s="170"/>
      <c r="J287" s="233">
        <v>0.50</v>
      </c>
      <c r="K287" s="195">
        <v>72113</v>
      </c>
      <c r="L287" s="409">
        <f t="shared" si="10"/>
        <v>0</v>
      </c>
      <c r="M287" s="41"/>
      <c r="N287" s="41"/>
      <c r="O287" s="43"/>
    </row>
    <row r="288" spans="1:15" s="467" customFormat="1" ht="26.25" customHeight="1">
      <c r="A288" s="92"/>
      <c r="B288" s="97" t="str">
        <f>IF(EXACT('Page Titre'!LANGUE_FR_ENG,"Fr"),MatchTrad!A315,MatchTrad!B315)</f>
        <v>Opérations n'impliquant pas des actifs liquides éligibles</v>
      </c>
      <c r="C288" s="148">
        <v>22115</v>
      </c>
      <c r="D288" s="408"/>
      <c r="E288" s="173">
        <v>22116</v>
      </c>
      <c r="F288" s="408"/>
      <c r="G288" s="133"/>
      <c r="H288" s="170"/>
      <c r="I288" s="170"/>
      <c r="J288" s="233">
        <v>0.50</v>
      </c>
      <c r="K288" s="195">
        <v>72115</v>
      </c>
      <c r="L288" s="409">
        <f t="shared" si="10"/>
        <v>0</v>
      </c>
      <c r="M288" s="41"/>
      <c r="N288" s="41"/>
      <c r="O288" s="43"/>
    </row>
    <row r="289" spans="1:15" s="467" customFormat="1" ht="26.25" customHeight="1">
      <c r="A289" s="92"/>
      <c r="B289" s="90" t="str">
        <f>IF(EXACT('Page Titre'!LANGUE_FR_ENG,"Fr"),MatchTrad!A316,MatchTrad!B316)</f>
        <v>Prêts sur marges adossés à des sûretés qui ne sont pas de niveau 1 et 2</v>
      </c>
      <c r="C289" s="148">
        <v>22117</v>
      </c>
      <c r="D289" s="408"/>
      <c r="E289" s="173">
        <v>22118</v>
      </c>
      <c r="F289" s="408"/>
      <c r="G289" s="133"/>
      <c r="H289" s="170"/>
      <c r="I289" s="170"/>
      <c r="J289" s="233">
        <v>0.50</v>
      </c>
      <c r="K289" s="195">
        <v>72117</v>
      </c>
      <c r="L289" s="409">
        <f t="shared" si="10"/>
        <v>0</v>
      </c>
      <c r="M289" s="41"/>
      <c r="N289" s="41"/>
      <c r="O289" s="43"/>
    </row>
    <row r="290" spans="1:15" s="467" customFormat="1" ht="24.6" customHeight="1">
      <c r="A290" s="381"/>
      <c r="B290" s="97" t="str">
        <f>IF(EXACT('Page Titre'!LANGUE_FR_ENG,"Fr"),MatchTrad!A317,MatchTrad!B317)</f>
        <v>Opérations adossées à d'autres sûretés</v>
      </c>
      <c r="C290" s="148">
        <v>22119</v>
      </c>
      <c r="D290" s="464"/>
      <c r="E290" s="173">
        <v>22120</v>
      </c>
      <c r="F290" s="464"/>
      <c r="G290" s="133"/>
      <c r="H290" s="170"/>
      <c r="I290" s="170"/>
      <c r="J290" s="465">
        <v>1</v>
      </c>
      <c r="K290" s="195">
        <v>72119</v>
      </c>
      <c r="L290" s="466">
        <f t="shared" si="10"/>
        <v>0</v>
      </c>
      <c r="M290" s="41"/>
      <c r="N290" s="41"/>
      <c r="O290" s="43"/>
    </row>
    <row r="291" spans="1:15" s="467" customFormat="1" ht="60" customHeight="1">
      <c r="A291" s="705" t="str">
        <f>IF(EXACT('Page Titre'!LANGUE_FR_ENG,"Fr"),MatchTrad!A318,MatchTrad!B318)</f>
        <v>dont la sûreté est réutilisée (c.-à-d., est réhypothéquée) dans des opérations visant à couvrir entièrement les positions courtes de l’institution déclarante</v>
      </c>
      <c r="B291" s="706"/>
      <c r="C291" s="707"/>
      <c r="D291" s="67"/>
      <c r="E291" s="133"/>
      <c r="F291" s="133"/>
      <c r="G291" s="133"/>
      <c r="H291" s="133"/>
      <c r="I291" s="133"/>
      <c r="J291" s="133"/>
      <c r="K291" s="133"/>
      <c r="L291" s="133"/>
      <c r="M291" s="133"/>
      <c r="N291" s="41"/>
      <c r="O291" s="43"/>
    </row>
    <row r="292" spans="1:15" s="467" customFormat="1" ht="31.15" customHeight="1">
      <c r="A292" s="92"/>
      <c r="B292" s="97" t="str">
        <f>IF(EXACT('Page Titre'!LANGUE_FR_ENG,"Fr"),MatchTrad!A319,MatchTrad!B319)</f>
        <v>Opérations adossées à des actifs du niveau 1</v>
      </c>
      <c r="C292" s="148">
        <v>22121</v>
      </c>
      <c r="D292" s="408"/>
      <c r="E292" s="173">
        <v>22122</v>
      </c>
      <c r="F292" s="408"/>
      <c r="G292" s="133"/>
      <c r="H292" s="170"/>
      <c r="I292" s="170"/>
      <c r="J292" s="233">
        <v>0</v>
      </c>
      <c r="K292" s="195">
        <v>72121</v>
      </c>
      <c r="L292" s="409">
        <f t="shared" si="10"/>
        <v>0</v>
      </c>
      <c r="M292" s="41"/>
      <c r="N292" s="41"/>
      <c r="O292" s="43"/>
    </row>
    <row r="293" spans="1:15" s="467" customFormat="1" ht="28.9" customHeight="1">
      <c r="A293" s="92"/>
      <c r="B293" s="97" t="str">
        <f>IF(EXACT('Page Titre'!LANGUE_FR_ENG,"Fr"),MatchTrad!A320,MatchTrad!B320)</f>
        <v>Opérations adossées à des actifs du niveau 2A</v>
      </c>
      <c r="C293" s="148">
        <v>22123</v>
      </c>
      <c r="D293" s="408"/>
      <c r="E293" s="173">
        <v>22124</v>
      </c>
      <c r="F293" s="408"/>
      <c r="G293" s="133"/>
      <c r="H293" s="170"/>
      <c r="I293" s="170"/>
      <c r="J293" s="233">
        <v>0</v>
      </c>
      <c r="K293" s="195">
        <v>72123</v>
      </c>
      <c r="L293" s="409">
        <f t="shared" si="10"/>
        <v>0</v>
      </c>
      <c r="M293" s="41"/>
      <c r="N293" s="41"/>
      <c r="O293" s="43"/>
    </row>
    <row r="294" spans="1:15" s="467" customFormat="1" ht="26.25" customHeight="1">
      <c r="A294" s="92"/>
      <c r="B294" s="120" t="str">
        <f>IF(EXACT('Page Titre'!LANGUE_FR_ENG,"Fr"),MatchTrad!A321,MatchTrad!B321)</f>
        <v>Opérations adossées à des actifs RMBS de niveau 2B</v>
      </c>
      <c r="C294" s="148">
        <v>22125</v>
      </c>
      <c r="D294" s="408"/>
      <c r="E294" s="173">
        <v>22126</v>
      </c>
      <c r="F294" s="408"/>
      <c r="G294" s="133"/>
      <c r="H294" s="170"/>
      <c r="I294" s="170"/>
      <c r="J294" s="233">
        <v>0</v>
      </c>
      <c r="K294" s="195">
        <v>72125</v>
      </c>
      <c r="L294" s="409">
        <f t="shared" si="10"/>
        <v>0</v>
      </c>
      <c r="M294" s="41"/>
      <c r="N294" s="41"/>
      <c r="O294" s="43"/>
    </row>
    <row r="295" spans="1:15" s="467" customFormat="1" ht="26.25" customHeight="1">
      <c r="A295" s="92"/>
      <c r="B295" s="120" t="str">
        <f>IF(EXACT('Page Titre'!LANGUE_FR_ENG,"Fr"),MatchTrad!A322,MatchTrad!B322)</f>
        <v>Opérations adossées à des actifs non RMBS de niveau 2B</v>
      </c>
      <c r="C295" s="148">
        <v>22127</v>
      </c>
      <c r="D295" s="408"/>
      <c r="E295" s="173">
        <v>22128</v>
      </c>
      <c r="F295" s="408"/>
      <c r="G295" s="133"/>
      <c r="H295" s="170"/>
      <c r="I295" s="170"/>
      <c r="J295" s="233">
        <v>0</v>
      </c>
      <c r="K295" s="195">
        <v>72127</v>
      </c>
      <c r="L295" s="409">
        <f t="shared" si="10"/>
        <v>0</v>
      </c>
      <c r="M295" s="41"/>
      <c r="N295" s="41"/>
      <c r="O295" s="43"/>
    </row>
    <row r="296" spans="1:15" s="467" customFormat="1" ht="26.25" customHeight="1">
      <c r="A296" s="92"/>
      <c r="B296" s="97" t="str">
        <f>IF(EXACT('Page Titre'!LANGUE_FR_ENG,"Fr"),MatchTrad!A323,MatchTrad!B323)</f>
        <v>Prêts sur marges adossés à des sûretés qui ne sont pas de niveau 1 et 2</v>
      </c>
      <c r="C296" s="148">
        <v>22129</v>
      </c>
      <c r="D296" s="408"/>
      <c r="E296" s="173">
        <v>22130</v>
      </c>
      <c r="F296" s="408"/>
      <c r="G296" s="133"/>
      <c r="H296" s="170"/>
      <c r="I296" s="170"/>
      <c r="J296" s="233">
        <v>0</v>
      </c>
      <c r="K296" s="195">
        <v>72129</v>
      </c>
      <c r="L296" s="409">
        <f t="shared" si="10"/>
        <v>0</v>
      </c>
      <c r="M296" s="41"/>
      <c r="N296" s="41"/>
      <c r="O296" s="43"/>
    </row>
    <row r="297" spans="1:15" s="467" customFormat="1" ht="26.25" customHeight="1">
      <c r="A297" s="92"/>
      <c r="B297" s="90" t="str">
        <f>IF(EXACT('Page Titre'!LANGUE_FR_ENG,"Fr"),MatchTrad!A324,MatchTrad!B324)</f>
        <v>Opérations adossées à d'autres sûretés</v>
      </c>
      <c r="C297" s="149">
        <v>22131</v>
      </c>
      <c r="D297" s="464"/>
      <c r="E297" s="272">
        <v>22132</v>
      </c>
      <c r="F297" s="464"/>
      <c r="G297" s="177"/>
      <c r="H297" s="165"/>
      <c r="I297" s="165"/>
      <c r="J297" s="465">
        <v>0</v>
      </c>
      <c r="K297" s="195">
        <v>72131</v>
      </c>
      <c r="L297" s="409">
        <f t="shared" si="10"/>
        <v>0</v>
      </c>
      <c r="M297" s="41"/>
      <c r="N297" s="41"/>
      <c r="O297" s="43"/>
    </row>
    <row r="298" spans="1:15" ht="22.5" customHeight="1">
      <c r="A298" s="744" t="str">
        <f>IF(EXACT('Page Titre'!LANGUE_FR_ENG,"Fr"),MatchTrad!A325,MatchTrad!B325)</f>
        <v>Total des entrées de trésorerie sur les prises en pension et les transactions d'emprunt de titres </v>
      </c>
      <c r="B298" s="745"/>
      <c r="C298" s="745"/>
      <c r="D298" s="746"/>
      <c r="E298" s="745"/>
      <c r="F298" s="746"/>
      <c r="G298" s="745"/>
      <c r="H298" s="745"/>
      <c r="I298" s="745"/>
      <c r="J298" s="747"/>
      <c r="K298" s="271">
        <v>99040</v>
      </c>
      <c r="L298" s="516">
        <f>ROUND(SUM(L278:L279,L281:L282,L284:L285,L287:L290,L292:L297),5)</f>
        <v>0</v>
      </c>
      <c r="M298" s="41"/>
      <c r="N298" s="41"/>
      <c r="O298" s="43"/>
    </row>
    <row r="299" spans="1:15" ht="15">
      <c r="A299" s="687" t="str">
        <f>IF(EXACT('Page Titre'!LANGUE_FR_ENG,"Fr"),MatchTrad!A326,MatchTrad!B326)</f>
        <v>3.2. Autres entrées de trésorerie 
par type de contrepartie </v>
      </c>
      <c r="B299" s="688"/>
      <c r="C299" s="689"/>
      <c r="D299" s="675" t="str">
        <f>IF(EXACT('Page Titre'!LANGUE_FR_ENG,"Fr"),MatchTrad!A327,MatchTrad!B327)</f>
        <v>Montant</v>
      </c>
      <c r="E299" s="404"/>
      <c r="F299" s="350"/>
      <c r="G299" s="395"/>
      <c r="H299" s="34"/>
      <c r="I299" s="34"/>
      <c r="J299" s="808" t="str">
        <f>IF(EXACT('Page Titre'!LANGUE_FR_ENG,"Fr"),MatchTrad!A328,MatchTrad!B328)</f>
        <v>Pondération</v>
      </c>
      <c r="K299" s="389"/>
      <c r="L299" s="693" t="str">
        <f>IF(EXACT('Page Titre'!LANGUE_FR_ENG,"Fr"),MatchTrad!A329,MatchTrad!B329)</f>
        <v>Montant pondéré</v>
      </c>
      <c r="M299" s="41"/>
      <c r="N299" s="41"/>
      <c r="O299" s="43"/>
    </row>
    <row r="300" spans="1:15" ht="30" customHeight="1">
      <c r="A300" s="690"/>
      <c r="B300" s="691"/>
      <c r="C300" s="692"/>
      <c r="D300" s="676"/>
      <c r="E300" s="59"/>
      <c r="F300" s="41"/>
      <c r="G300" s="41"/>
      <c r="H300" s="41"/>
      <c r="I300" s="41"/>
      <c r="J300" s="726"/>
      <c r="K300" s="403"/>
      <c r="L300" s="694"/>
      <c r="M300" s="41"/>
      <c r="N300" s="41"/>
      <c r="O300" s="43"/>
    </row>
    <row r="301" spans="1:15" s="467" customFormat="1" ht="45" customHeight="1">
      <c r="A301" s="883" t="str">
        <f>IF(EXACT('Page Titre'!LANGUE_FR_ENG,"Fr"),MatchTrad!A330,MatchTrad!B330)</f>
        <v>Entrées de trésorerie contractuelles arrivant à échéance dans ≤ 30 jours provenant de prêts parfaitement  productifs, non déclarées comme étant des prêts garantis :</v>
      </c>
      <c r="B301" s="884"/>
      <c r="C301" s="816"/>
      <c r="D301" s="335"/>
      <c r="E301" s="122"/>
      <c r="F301" s="39"/>
      <c r="G301" s="39"/>
      <c r="H301" s="39"/>
      <c r="I301" s="39"/>
      <c r="J301" s="172"/>
      <c r="K301" s="44"/>
      <c r="L301" s="172"/>
      <c r="M301" s="41"/>
      <c r="N301" s="41"/>
      <c r="O301" s="43"/>
    </row>
    <row r="302" spans="1:15" s="467" customFormat="1" ht="22.5" customHeight="1">
      <c r="A302" s="92"/>
      <c r="B302" s="120" t="str">
        <f>IF(EXACT('Page Titre'!LANGUE_FR_ENG,"Fr"),MatchTrad!A331,MatchTrad!B331)</f>
        <v>Clientèle de détail (particuliers)</v>
      </c>
      <c r="C302" s="148">
        <v>22201</v>
      </c>
      <c r="D302" s="408"/>
      <c r="E302" s="133"/>
      <c r="F302" s="39"/>
      <c r="G302" s="39"/>
      <c r="H302" s="39"/>
      <c r="I302" s="39"/>
      <c r="J302" s="233">
        <v>0.50</v>
      </c>
      <c r="K302" s="195">
        <v>72201</v>
      </c>
      <c r="L302" s="409">
        <f>ROUND(D302*J302,5)</f>
        <v>0</v>
      </c>
      <c r="M302" s="41"/>
      <c r="N302" s="41"/>
      <c r="O302" s="43"/>
    </row>
    <row r="303" spans="1:15" s="467" customFormat="1" ht="22.5" customHeight="1">
      <c r="A303" s="92"/>
      <c r="B303" s="97" t="str">
        <f>IF(EXACT('Page Titre'!LANGUE_FR_ENG,"Fr"),MatchTrad!A332,MatchTrad!B332)</f>
        <v>Clientèle de détail (petites entreprises)</v>
      </c>
      <c r="C303" s="148">
        <v>22202</v>
      </c>
      <c r="D303" s="408"/>
      <c r="E303" s="133"/>
      <c r="F303" s="39"/>
      <c r="G303" s="39"/>
      <c r="H303" s="39"/>
      <c r="I303" s="39"/>
      <c r="J303" s="233">
        <v>0.50</v>
      </c>
      <c r="K303" s="195">
        <v>72202</v>
      </c>
      <c r="L303" s="409">
        <f t="shared" si="11" ref="L303:L310">ROUND(D303*J303,5)</f>
        <v>0</v>
      </c>
      <c r="M303" s="41"/>
      <c r="N303" s="41"/>
      <c r="O303" s="43"/>
    </row>
    <row r="304" spans="1:15" s="467" customFormat="1" ht="22.5" customHeight="1">
      <c r="A304" s="92"/>
      <c r="B304" s="97" t="str">
        <f>IF(EXACT('Page Titre'!LANGUE_FR_ENG,"Fr"),MatchTrad!A333,MatchTrad!B333)</f>
        <v>Entreprises non financières</v>
      </c>
      <c r="C304" s="148">
        <v>22203</v>
      </c>
      <c r="D304" s="408"/>
      <c r="E304" s="133"/>
      <c r="F304" s="39"/>
      <c r="G304" s="39"/>
      <c r="H304" s="39"/>
      <c r="I304" s="39"/>
      <c r="J304" s="233">
        <v>0.50</v>
      </c>
      <c r="K304" s="195">
        <v>72203</v>
      </c>
      <c r="L304" s="409">
        <f t="shared" si="11"/>
        <v>0</v>
      </c>
      <c r="M304" s="41"/>
      <c r="N304" s="41"/>
      <c r="O304" s="43"/>
    </row>
    <row r="305" spans="1:15" s="467" customFormat="1" ht="22.5" customHeight="1">
      <c r="A305" s="92"/>
      <c r="B305" s="90" t="str">
        <f>IF(EXACT('Page Titre'!LANGUE_FR_ENG,"Fr"),MatchTrad!A334,MatchTrad!B334)</f>
        <v>Banques centrales</v>
      </c>
      <c r="C305" s="148">
        <v>22204</v>
      </c>
      <c r="D305" s="464"/>
      <c r="E305" s="133"/>
      <c r="F305" s="39"/>
      <c r="G305" s="39"/>
      <c r="H305" s="39"/>
      <c r="I305" s="39"/>
      <c r="J305" s="465">
        <v>1</v>
      </c>
      <c r="K305" s="195">
        <v>72204</v>
      </c>
      <c r="L305" s="466">
        <f t="shared" si="11"/>
        <v>0</v>
      </c>
      <c r="M305" s="41"/>
      <c r="N305" s="41"/>
      <c r="O305" s="43"/>
    </row>
    <row r="306" spans="1:15" s="467" customFormat="1" ht="22.5" customHeight="1">
      <c r="A306" s="663" t="str">
        <f>IF(EXACT('Page Titre'!LANGUE_FR_ENG,"Fr"),MatchTrad!A335,MatchTrad!B335)</f>
        <v>Institutions financière :</v>
      </c>
      <c r="B306" s="664"/>
      <c r="C306" s="665"/>
      <c r="D306" s="335"/>
      <c r="E306" s="175"/>
      <c r="F306" s="39"/>
      <c r="G306" s="176"/>
      <c r="H306" s="176"/>
      <c r="I306" s="176"/>
      <c r="J306" s="295"/>
      <c r="K306" s="138"/>
      <c r="L306" s="172"/>
      <c r="M306" s="41"/>
      <c r="N306" s="41"/>
      <c r="O306" s="43"/>
    </row>
    <row r="307" spans="1:15" s="467" customFormat="1" ht="52.5" customHeight="1">
      <c r="A307" s="92"/>
      <c r="B307" s="120" t="str">
        <f>IF(EXACT('Page Titre'!LANGUE_FR_ENG,"Fr"),MatchTrad!A336,MatchTrad!B336)</f>
        <v>Dépôts opérationnels se rapportant aux activités de compensation de sous-adhérents auprès d'un adhérent inscrit à l'Autorité</v>
      </c>
      <c r="C307" s="148">
        <v>22205</v>
      </c>
      <c r="D307" s="408"/>
      <c r="E307" s="133"/>
      <c r="F307" s="39"/>
      <c r="G307" s="39"/>
      <c r="H307" s="39"/>
      <c r="I307" s="39"/>
      <c r="J307" s="233">
        <v>0.25</v>
      </c>
      <c r="K307" s="195">
        <v>72205</v>
      </c>
      <c r="L307" s="409">
        <f t="shared" si="11"/>
        <v>0</v>
      </c>
      <c r="M307" s="41"/>
      <c r="N307" s="41"/>
      <c r="O307" s="43"/>
    </row>
    <row r="308" spans="1:15" s="467" customFormat="1" ht="22.5" customHeight="1">
      <c r="A308" s="92"/>
      <c r="B308" s="120" t="str">
        <f>IF(EXACT('Page Titre'!LANGUE_FR_ENG,"Fr"),MatchTrad!A337,MatchTrad!B337)</f>
        <v>Autres dépôts opérationnels</v>
      </c>
      <c r="C308" s="148">
        <v>22206</v>
      </c>
      <c r="D308" s="408"/>
      <c r="E308" s="133"/>
      <c r="F308" s="39"/>
      <c r="G308" s="39"/>
      <c r="H308" s="39"/>
      <c r="I308" s="39"/>
      <c r="J308" s="233">
        <v>0</v>
      </c>
      <c r="K308" s="195">
        <v>72206</v>
      </c>
      <c r="L308" s="409">
        <f t="shared" si="11"/>
        <v>0</v>
      </c>
      <c r="M308" s="41"/>
      <c r="N308" s="41"/>
      <c r="O308" s="43"/>
    </row>
    <row r="309" spans="1:15" s="467" customFormat="1" ht="37.5" customHeight="1">
      <c r="A309" s="92"/>
      <c r="B309" s="97" t="str">
        <f>IF(EXACT('Page Titre'!LANGUE_FR_ENG,"Fr"),MatchTrad!A338,MatchTrad!B338)</f>
        <v>Tous paiements sur d'autres prêts et dépôts dus dont l'échéance est dans une période ≤ 30 jours</v>
      </c>
      <c r="C309" s="148">
        <v>22207</v>
      </c>
      <c r="D309" s="408"/>
      <c r="E309" s="133"/>
      <c r="F309" s="39"/>
      <c r="G309" s="39"/>
      <c r="H309" s="39"/>
      <c r="I309" s="39"/>
      <c r="J309" s="233">
        <v>1</v>
      </c>
      <c r="K309" s="195">
        <v>72207</v>
      </c>
      <c r="L309" s="409">
        <f t="shared" si="11"/>
        <v>0</v>
      </c>
      <c r="M309" s="41"/>
      <c r="N309" s="41"/>
      <c r="O309" s="43"/>
    </row>
    <row r="310" spans="1:15" s="467" customFormat="1" ht="21.75" customHeight="1">
      <c r="A310" s="92"/>
      <c r="B310" s="103" t="str">
        <f>IF(EXACT('Page Titre'!LANGUE_FR_ENG,"Fr"),MatchTrad!A339,MatchTrad!B339)</f>
        <v>Autres entités</v>
      </c>
      <c r="C310" s="149">
        <v>22208</v>
      </c>
      <c r="D310" s="464"/>
      <c r="E310" s="177"/>
      <c r="F310" s="44"/>
      <c r="G310" s="44"/>
      <c r="H310" s="44"/>
      <c r="I310" s="44"/>
      <c r="J310" s="465">
        <v>0.50</v>
      </c>
      <c r="K310" s="195">
        <v>72208</v>
      </c>
      <c r="L310" s="409">
        <f t="shared" si="11"/>
        <v>0</v>
      </c>
      <c r="M310" s="41"/>
      <c r="N310" s="41"/>
      <c r="O310" s="43"/>
    </row>
    <row r="311" spans="1:15" ht="22.5" customHeight="1">
      <c r="A311" s="708" t="str">
        <f>IF(EXACT('Page Titre'!LANGUE_FR_ENG,"Fr"),MatchTrad!A340,MatchTrad!B340)</f>
        <v>Total des autres entrées de trésorerie par type de contrepartie</v>
      </c>
      <c r="B311" s="673"/>
      <c r="C311" s="673"/>
      <c r="D311" s="674"/>
      <c r="E311" s="673"/>
      <c r="F311" s="673"/>
      <c r="G311" s="673"/>
      <c r="H311" s="673"/>
      <c r="I311" s="673"/>
      <c r="J311" s="709"/>
      <c r="K311" s="292">
        <v>99041</v>
      </c>
      <c r="L311" s="472">
        <f>IF(L271=1,ROUND(SUM(L302:L305,L307:L310),5),ROUND(SUM(L302:L305,L308,L309:L310),5))</f>
        <v>0</v>
      </c>
      <c r="M311" s="41"/>
      <c r="N311" s="41"/>
      <c r="O311" s="43"/>
    </row>
    <row r="312" spans="1:15" ht="15">
      <c r="A312" s="696" t="str">
        <f>IF(EXACT('Page Titre'!LANGUE_FR_ENG,"Fr"),MatchTrad!A341,MatchTrad!B341)</f>
        <v>3.3. Autres entrées de trésorerie</v>
      </c>
      <c r="B312" s="697"/>
      <c r="C312" s="698"/>
      <c r="D312" s="675" t="str">
        <f>IF(EXACT('Page Titre'!LANGUE_FR_ENG,"Fr"),MatchTrad!A342,MatchTrad!B342)</f>
        <v>Montant</v>
      </c>
      <c r="E312" s="63"/>
      <c r="F312" s="350"/>
      <c r="G312" s="395"/>
      <c r="H312" s="34"/>
      <c r="I312" s="35"/>
      <c r="J312" s="695" t="str">
        <f>IF(EXACT('Page Titre'!LANGUE_FR_ENG,"Fr"),MatchTrad!A343,MatchTrad!B343)</f>
        <v>Pondération</v>
      </c>
      <c r="K312" s="719"/>
      <c r="L312" s="695" t="str">
        <f>IF(EXACT('Page Titre'!LANGUE_FR_ENG,"Fr"),MatchTrad!A344,MatchTrad!B344)</f>
        <v>Montant pondéré</v>
      </c>
      <c r="M312" s="41"/>
      <c r="N312" s="41"/>
      <c r="O312" s="43"/>
    </row>
    <row r="313" spans="1:15" ht="30" customHeight="1">
      <c r="A313" s="699"/>
      <c r="B313" s="700"/>
      <c r="C313" s="701"/>
      <c r="D313" s="676"/>
      <c r="E313" s="51"/>
      <c r="F313" s="41"/>
      <c r="G313" s="41"/>
      <c r="H313" s="41"/>
      <c r="I313" s="43"/>
      <c r="J313" s="676"/>
      <c r="K313" s="821"/>
      <c r="L313" s="676"/>
      <c r="M313" s="41"/>
      <c r="N313" s="41"/>
      <c r="O313" s="43"/>
    </row>
    <row r="314" spans="1:15" s="467" customFormat="1" ht="22.5" customHeight="1">
      <c r="A314" s="663" t="str">
        <f>IF(EXACT('Page Titre'!LANGUE_FR_ENG,"Fr"),MatchTrad!A345,MatchTrad!B345)</f>
        <v>Autres entrées de trésorerie :</v>
      </c>
      <c r="B314" s="664"/>
      <c r="C314" s="665"/>
      <c r="D314" s="339"/>
      <c r="E314" s="122"/>
      <c r="F314" s="39"/>
      <c r="G314" s="39"/>
      <c r="H314" s="39"/>
      <c r="I314" s="39"/>
      <c r="J314" s="171"/>
      <c r="K314" s="44"/>
      <c r="L314" s="171"/>
      <c r="M314" s="41"/>
      <c r="N314" s="41"/>
      <c r="O314" s="43"/>
    </row>
    <row r="315" spans="1:15" s="467" customFormat="1" ht="27" customHeight="1">
      <c r="A315" s="92"/>
      <c r="B315" s="96" t="str">
        <f>IF(EXACT('Page Titre'!LANGUE_FR_ENG,"Fr"),MatchTrad!A346,MatchTrad!B346)</f>
        <v>Entrées de trésorerie associées aux produits dérivés</v>
      </c>
      <c r="C315" s="150">
        <v>22301</v>
      </c>
      <c r="D315" s="408"/>
      <c r="E315" s="133"/>
      <c r="F315" s="39"/>
      <c r="G315" s="39"/>
      <c r="H315" s="39"/>
      <c r="I315" s="39"/>
      <c r="J315" s="233">
        <v>1</v>
      </c>
      <c r="K315" s="195">
        <v>72301</v>
      </c>
      <c r="L315" s="409">
        <f>ROUND(D315*J315,5)</f>
        <v>0</v>
      </c>
      <c r="M315" s="41"/>
      <c r="N315" s="41"/>
      <c r="O315" s="43"/>
    </row>
    <row r="316" spans="1:15" s="467" customFormat="1" ht="37.5" customHeight="1">
      <c r="A316" s="92"/>
      <c r="B316" s="97" t="str">
        <f>IF(EXACT('Page Titre'!LANGUE_FR_ENG,"Fr"),MatchTrad!A347,MatchTrad!B347)</f>
        <v>Entrées contractuelles provenant de titres échéant dans les 30 jours et ne figurant pas ailleurs ci-haut</v>
      </c>
      <c r="C316" s="148">
        <v>22302</v>
      </c>
      <c r="D316" s="408"/>
      <c r="E316" s="133"/>
      <c r="F316" s="39"/>
      <c r="G316" s="39"/>
      <c r="H316" s="39"/>
      <c r="I316" s="39"/>
      <c r="J316" s="233">
        <v>1</v>
      </c>
      <c r="K316" s="195">
        <v>72302</v>
      </c>
      <c r="L316" s="415">
        <f>ROUND(D316*J316,5)</f>
        <v>0</v>
      </c>
      <c r="M316" s="41"/>
      <c r="N316" s="41"/>
      <c r="O316" s="43"/>
    </row>
    <row r="317" spans="1:21" s="467" customFormat="1" ht="22.5" customHeight="1">
      <c r="A317" s="92"/>
      <c r="B317" s="90" t="str">
        <f>IF(EXACT('Page Titre'!LANGUE_FR_ENG,"Fr"),MatchTrad!A348,MatchTrad!B348)</f>
        <v>Autres entrées de trésorerie contractuelles</v>
      </c>
      <c r="C317" s="149">
        <v>22303</v>
      </c>
      <c r="D317" s="464"/>
      <c r="E317" s="177"/>
      <c r="F317" s="44"/>
      <c r="G317" s="44"/>
      <c r="H317" s="44"/>
      <c r="I317" s="44"/>
      <c r="J317" s="465">
        <v>1</v>
      </c>
      <c r="K317" s="195">
        <v>72303</v>
      </c>
      <c r="L317" s="409">
        <f>ROUND(D317*J317,5)</f>
        <v>0</v>
      </c>
      <c r="M317" s="41"/>
      <c r="N317" s="41"/>
      <c r="O317" s="43"/>
      <c r="U317" s="517"/>
    </row>
    <row r="318" spans="1:15" ht="22.5" customHeight="1">
      <c r="A318" s="744" t="str">
        <f>IF(EXACT('Page Titre'!LANGUE_FR_ENG,"Fr"),MatchTrad!A349,MatchTrad!B349)</f>
        <v>Total des autres entrées de trésorerie</v>
      </c>
      <c r="B318" s="745"/>
      <c r="C318" s="745"/>
      <c r="D318" s="746"/>
      <c r="E318" s="745"/>
      <c r="F318" s="745"/>
      <c r="G318" s="745"/>
      <c r="H318" s="745"/>
      <c r="I318" s="745"/>
      <c r="J318" s="747"/>
      <c r="K318" s="271">
        <v>99042</v>
      </c>
      <c r="L318" s="471">
        <f>ROUND(L315+L316+L317,5)</f>
        <v>0</v>
      </c>
      <c r="M318" s="41"/>
      <c r="N318" s="41"/>
      <c r="O318" s="43"/>
    </row>
    <row r="319" spans="1:15" ht="15">
      <c r="A319" s="696" t="str">
        <f>IF(EXACT('Page Titre'!LANGUE_FR_ENG,"Fr"),MatchTrad!A350,MatchTrad!B350)</f>
        <v>3.4. Total des entrées de trésorerie</v>
      </c>
      <c r="B319" s="697"/>
      <c r="C319" s="698"/>
      <c r="D319" s="675" t="str">
        <f>IF(EXACT('Page Titre'!LANGUE_FR_ENG,"Fr"),MatchTrad!A351,MatchTrad!B351)</f>
        <v>Montant</v>
      </c>
      <c r="E319" s="63"/>
      <c r="F319" s="352"/>
      <c r="G319" s="404"/>
      <c r="H319" s="404"/>
      <c r="I319" s="64"/>
      <c r="J319" s="695" t="str">
        <f>IF(EXACT('Page Titre'!LANGUE_FR_ENG,"Fr"),MatchTrad!A352,MatchTrad!B352)</f>
        <v>Pondération</v>
      </c>
      <c r="K319" s="719"/>
      <c r="L319" s="695" t="str">
        <f>IF(EXACT('Page Titre'!LANGUE_FR_ENG,"Fr"),MatchTrad!A353,MatchTrad!B353)</f>
        <v>Montant pondéré</v>
      </c>
      <c r="M319" s="41"/>
      <c r="N319" s="41"/>
      <c r="O319" s="43"/>
    </row>
    <row r="320" spans="1:15" ht="30" customHeight="1">
      <c r="A320" s="699"/>
      <c r="B320" s="700"/>
      <c r="C320" s="701"/>
      <c r="D320" s="676"/>
      <c r="E320" s="65"/>
      <c r="F320" s="473"/>
      <c r="G320" s="474"/>
      <c r="H320" s="474"/>
      <c r="I320" s="66"/>
      <c r="J320" s="695"/>
      <c r="K320" s="720"/>
      <c r="L320" s="695"/>
      <c r="M320" s="41"/>
      <c r="N320" s="41"/>
      <c r="O320" s="43"/>
    </row>
    <row r="321" spans="1:15" s="467" customFormat="1" ht="26.25" customHeight="1">
      <c r="A321" s="237"/>
      <c r="B321" s="238" t="str">
        <f>IF(EXACT('Page Titre'!LANGUE_FR_ENG,"Fr"),MatchTrad!A354,MatchTrad!B354)</f>
        <v>Total  des entrées de trésorerie avant application du plafond </v>
      </c>
      <c r="C321" s="246"/>
      <c r="D321" s="340"/>
      <c r="E321" s="239"/>
      <c r="F321" s="246"/>
      <c r="G321" s="239"/>
      <c r="H321" s="239"/>
      <c r="I321" s="237"/>
      <c r="J321" s="296"/>
      <c r="K321" s="292">
        <v>99044</v>
      </c>
      <c r="L321" s="411">
        <f>IF(L271=1,ROUND(L298+(L311-L307)+L318+O430,5),ROUND(L298+L311+L318+O430,5))</f>
        <v>0</v>
      </c>
      <c r="M321" s="41"/>
      <c r="N321" s="41"/>
      <c r="O321" s="43"/>
    </row>
    <row r="322" spans="1:15" s="467" customFormat="1" ht="22.5" customHeight="1">
      <c r="A322" s="398"/>
      <c r="B322" s="236" t="str">
        <f>IF(EXACT('Page Titre'!LANGUE_FR_ENG,"Fr"),MatchTrad!A355,MatchTrad!B355)</f>
        <v>Plafond des entrées de trésorerie </v>
      </c>
      <c r="C322" s="293">
        <v>99043</v>
      </c>
      <c r="D322" s="518">
        <f>ROUND(L266,5)</f>
        <v>0</v>
      </c>
      <c r="E322" s="82"/>
      <c r="F322" s="349"/>
      <c r="G322" s="82"/>
      <c r="H322" s="82"/>
      <c r="I322" s="82"/>
      <c r="J322" s="465">
        <v>0.75</v>
      </c>
      <c r="K322" s="271">
        <v>99045</v>
      </c>
      <c r="L322" s="410">
        <f>ROUND(D322*J322,5)</f>
        <v>0</v>
      </c>
      <c r="M322" s="41"/>
      <c r="N322" s="41"/>
      <c r="O322" s="43"/>
    </row>
    <row r="323" spans="1:15" s="467" customFormat="1" ht="37.5" customHeight="1">
      <c r="A323" s="240"/>
      <c r="B323" s="238" t="str">
        <f>IF(EXACT('Page Titre'!LANGUE_FR_ENG,"Fr"),MatchTrad!A356,MatchTrad!B356)</f>
        <v>Total des entrées de trésorerie après application du plafond</v>
      </c>
      <c r="C323" s="448"/>
      <c r="D323" s="341"/>
      <c r="E323" s="241"/>
      <c r="F323" s="227"/>
      <c r="G323" s="241"/>
      <c r="H323" s="241"/>
      <c r="I323" s="565"/>
      <c r="J323" s="297"/>
      <c r="K323" s="292">
        <v>99046</v>
      </c>
      <c r="L323" s="472">
        <f>IF(L271=1,ROUND(MIN(L321,L322)+L307,5),ROUND(MIN(L321,L322),5))</f>
        <v>0</v>
      </c>
      <c r="M323" s="48"/>
      <c r="N323" s="48"/>
      <c r="O323" s="49"/>
    </row>
    <row r="324" spans="1:15" ht="15">
      <c r="A324" s="106"/>
      <c r="B324" s="500"/>
      <c r="C324" s="519"/>
      <c r="D324" s="342"/>
      <c r="E324" s="6"/>
      <c r="F324" s="7"/>
      <c r="G324" s="7"/>
      <c r="H324" s="520"/>
      <c r="I324" s="520"/>
      <c r="J324" s="521"/>
      <c r="K324" s="477"/>
      <c r="L324" s="522"/>
      <c r="M324" s="480"/>
      <c r="N324" s="480"/>
      <c r="O324" s="365"/>
    </row>
    <row r="325" spans="1:15" ht="26.25" customHeight="1" hidden="1">
      <c r="A325" s="106"/>
      <c r="C325" s="5"/>
      <c r="D325" s="5"/>
      <c r="E325" s="1"/>
      <c r="F325" s="5"/>
      <c r="G325" s="1"/>
      <c r="H325" s="1"/>
      <c r="I325" s="1"/>
      <c r="J325" s="178"/>
      <c r="K325" s="179"/>
      <c r="L325" s="5"/>
      <c r="M325" s="1"/>
      <c r="N325" s="1"/>
      <c r="O325" s="366"/>
    </row>
    <row r="326" spans="1:15" ht="37.5" customHeight="1">
      <c r="A326" s="868" t="str">
        <f>IF(EXACT('Page Titre'!LANGUE_FR_ENG,"Fr"),MatchTrad!A357,MatchTrad!B357)</f>
        <v>Section 4 - Swaps de sûretés</v>
      </c>
      <c r="B326" s="869"/>
      <c r="C326" s="869"/>
      <c r="D326" s="869"/>
      <c r="E326" s="869"/>
      <c r="F326" s="869"/>
      <c r="G326" s="869"/>
      <c r="H326" s="869"/>
      <c r="I326" s="869"/>
      <c r="J326" s="869"/>
      <c r="K326" s="869"/>
      <c r="L326" s="869"/>
      <c r="M326" s="869"/>
      <c r="N326" s="869"/>
      <c r="O326" s="870"/>
    </row>
    <row r="327" spans="1:15" ht="67.5" customHeight="1">
      <c r="A327" s="684" t="str">
        <f>IF(EXACT('Page Titre'!LANGUE_FR_ENG,"Fr"),MatchTrad!A358,MatchTrad!B358)</f>
        <v>4.1. Swaps de sûretés</v>
      </c>
      <c r="B327" s="685"/>
      <c r="C327" s="686"/>
      <c r="D327" s="391" t="str">
        <f>IF(EXACT('Page Titre'!LANGUE_FR_ENG,"Fr"),MatchTrad!A359,MatchTrad!B359)</f>
        <v>Valeur marchande de la sûreté
prêtée</v>
      </c>
      <c r="E327" s="182"/>
      <c r="F327" s="391" t="str">
        <f>IF(EXACT('Page Titre'!LANGUE_FR_ENG,"Fr"),MatchTrad!A360,MatchTrad!B360)</f>
        <v>Valeur marchande de la sûreté empruntée</v>
      </c>
      <c r="G327" s="183"/>
      <c r="H327" s="184"/>
      <c r="I327" s="185"/>
      <c r="J327" s="391" t="str">
        <f>IF(EXACT('Page Titre'!LANGUE_FR_ENG,"Fr"),MatchTrad!A361,MatchTrad!B361)</f>
        <v>Pondération des sorties de 
trésorerie</v>
      </c>
      <c r="K327" s="34"/>
      <c r="L327" s="391" t="str">
        <f>IF(EXACT('Page Titre'!LANGUE_FR_ENG,"Fr"),MatchTrad!A362,MatchTrad!B362)</f>
        <v>Sorties de trésorerie pondérées</v>
      </c>
      <c r="M327" s="401" t="str">
        <f>IF(EXACT('Page Titre'!LANGUE_FR_ENG,"Fr"),MatchTrad!A363,MatchTrad!B363)</f>
        <v>Pondération des entrées de trésorerie</v>
      </c>
      <c r="N327" s="62"/>
      <c r="O327" s="392" t="str">
        <f>IF(EXACT('Page Titre'!LANGUE_FR_ENG,"Fr"),MatchTrad!A364,MatchTrad!B364)</f>
        <v>Entrées de trésorerie 
pondérées</v>
      </c>
    </row>
    <row r="328" spans="1:15" ht="27.75" customHeight="1">
      <c r="A328" s="180"/>
      <c r="B328" s="181"/>
      <c r="C328" s="449"/>
      <c r="D328" s="186" t="s">
        <v>685</v>
      </c>
      <c r="E328" s="187"/>
      <c r="F328" s="186" t="s">
        <v>686</v>
      </c>
      <c r="G328" s="188"/>
      <c r="H328" s="189"/>
      <c r="I328" s="190"/>
      <c r="J328" s="186" t="s">
        <v>688</v>
      </c>
      <c r="K328" s="523"/>
      <c r="L328" s="186" t="s">
        <v>689</v>
      </c>
      <c r="M328" s="186" t="s">
        <v>698</v>
      </c>
      <c r="N328" s="83"/>
      <c r="O328" s="161" t="s">
        <v>690</v>
      </c>
    </row>
    <row r="329" spans="1:15" s="467" customFormat="1" ht="26.25" customHeight="1">
      <c r="A329" s="663" t="str">
        <f>IF(EXACT('Page Titre'!LANGUE_FR_ENG,"Fr"),MatchTrad!A365,MatchTrad!B365)</f>
        <v>Swaps de sûretés échéant dans les 30 jours :</v>
      </c>
      <c r="B329" s="664"/>
      <c r="C329" s="665"/>
      <c r="D329" s="343"/>
      <c r="E329" s="68"/>
      <c r="F329" s="355"/>
      <c r="G329" s="189"/>
      <c r="H329" s="189"/>
      <c r="I329" s="189"/>
      <c r="J329" s="191"/>
      <c r="K329" s="176"/>
      <c r="L329" s="355"/>
      <c r="M329" s="191"/>
      <c r="N329" s="192"/>
      <c r="O329" s="367"/>
    </row>
    <row r="330" spans="1:15" s="467" customFormat="1" ht="37.15" customHeight="1">
      <c r="A330" s="663" t="str">
        <f>IF(EXACT('Page Titre'!LANGUE_FR_ENG,"Fr"),MatchTrad!A366,MatchTrad!B366)</f>
        <v>dont les actifs empruntés ne sont pas réutilisés (non mobilisés) afin de couvrir les positions courtes : </v>
      </c>
      <c r="B330" s="664"/>
      <c r="C330" s="665"/>
      <c r="D330" s="67"/>
      <c r="E330" s="68"/>
      <c r="F330" s="133"/>
      <c r="G330" s="189"/>
      <c r="H330" s="189"/>
      <c r="I330" s="189"/>
      <c r="J330" s="68"/>
      <c r="K330" s="176"/>
      <c r="L330" s="133"/>
      <c r="M330" s="68"/>
      <c r="N330" s="192"/>
      <c r="O330" s="139"/>
    </row>
    <row r="331" spans="1:15" s="467" customFormat="1" ht="27" customHeight="1">
      <c r="A331" s="663" t="str">
        <f>IF(EXACT('Page Titre'!LANGUE_FR_ENG,"Fr"),MatchTrad!A367,MatchTrad!B367)</f>
        <v>Actifs de niveau 1 prêtés et actifs de niveau 1 empruntés :</v>
      </c>
      <c r="B331" s="664"/>
      <c r="C331" s="665"/>
      <c r="D331" s="67"/>
      <c r="E331" s="147"/>
      <c r="F331" s="133"/>
      <c r="G331" s="189"/>
      <c r="H331" s="189"/>
      <c r="I331" s="189"/>
      <c r="J331" s="68"/>
      <c r="K331" s="193"/>
      <c r="L331" s="133"/>
      <c r="M331" s="68"/>
      <c r="N331" s="194"/>
      <c r="O331" s="139"/>
    </row>
    <row r="332" spans="1:15" s="467" customFormat="1" ht="26.25" customHeight="1">
      <c r="A332" s="92"/>
      <c r="B332" s="97" t="str">
        <f>IF(EXACT('Page Titre'!LANGUE_FR_ENG,"Fr"),MatchTrad!A368,MatchTrad!B368)</f>
        <v>Opérations impliquant  des actifs liquides admissibles</v>
      </c>
      <c r="C332" s="148">
        <v>30001</v>
      </c>
      <c r="D332" s="408"/>
      <c r="E332" s="195">
        <v>30002</v>
      </c>
      <c r="F332" s="416"/>
      <c r="G332" s="189"/>
      <c r="H332" s="189"/>
      <c r="I332" s="189"/>
      <c r="J332" s="327">
        <v>0</v>
      </c>
      <c r="K332" s="195">
        <v>80002</v>
      </c>
      <c r="L332" s="566">
        <f>ROUND(J332*F332,5)</f>
        <v>0</v>
      </c>
      <c r="M332" s="328">
        <v>0</v>
      </c>
      <c r="N332" s="195">
        <v>80001</v>
      </c>
      <c r="O332" s="417">
        <f>ROUND(M332*D332,5)</f>
        <v>0</v>
      </c>
    </row>
    <row r="333" spans="1:15" s="467" customFormat="1" ht="26.25" customHeight="1">
      <c r="A333" s="92"/>
      <c r="B333" s="97" t="str">
        <f>IF(EXACT('Page Titre'!LANGUE_FR_ENG,"Fr"),MatchTrad!A369,MatchTrad!B369)</f>
        <v>Opérations n'impliquant pas d’actifs liquides admissibles</v>
      </c>
      <c r="C333" s="148">
        <v>30003</v>
      </c>
      <c r="D333" s="464"/>
      <c r="E333" s="195">
        <v>30004</v>
      </c>
      <c r="F333" s="524"/>
      <c r="G333" s="189"/>
      <c r="H333" s="189"/>
      <c r="I333" s="189"/>
      <c r="J333" s="525">
        <v>0</v>
      </c>
      <c r="K333" s="195">
        <v>80004</v>
      </c>
      <c r="L333" s="567">
        <f>ROUND(J333*F333,5)</f>
        <v>0</v>
      </c>
      <c r="M333" s="527">
        <v>0</v>
      </c>
      <c r="N333" s="195">
        <v>80003</v>
      </c>
      <c r="O333" s="526">
        <f>ROUND(M333*D333,5)</f>
        <v>0</v>
      </c>
    </row>
    <row r="334" spans="1:15" s="467" customFormat="1" ht="26.25" customHeight="1">
      <c r="A334" s="663" t="str">
        <f>IF(EXACT('Page Titre'!LANGUE_FR_ENG,"Fr"),MatchTrad!A370,MatchTrad!B370)</f>
        <v>Actifs de niveau 1 prêtés et actifs de niveau 2A empruntés :</v>
      </c>
      <c r="B334" s="664"/>
      <c r="C334" s="664"/>
      <c r="D334" s="42"/>
      <c r="E334" s="134"/>
      <c r="F334" s="122"/>
      <c r="G334" s="189"/>
      <c r="H334" s="189"/>
      <c r="I334" s="189"/>
      <c r="J334" s="68"/>
      <c r="K334" s="196"/>
      <c r="L334" s="133"/>
      <c r="M334" s="200"/>
      <c r="N334" s="197"/>
      <c r="O334" s="139"/>
    </row>
    <row r="335" spans="1:15" s="467" customFormat="1" ht="26.25" customHeight="1">
      <c r="A335" s="92"/>
      <c r="B335" s="97" t="str">
        <f>IF(EXACT('Page Titre'!LANGUE_FR_ENG,"Fr"),MatchTrad!A371,MatchTrad!B371)</f>
        <v>Opérations impliquant des actifs liquides admissibles</v>
      </c>
      <c r="C335" s="148">
        <v>30005</v>
      </c>
      <c r="D335" s="408"/>
      <c r="E335" s="198">
        <v>30006</v>
      </c>
      <c r="F335" s="416"/>
      <c r="G335" s="189"/>
      <c r="H335" s="189"/>
      <c r="I335" s="189"/>
      <c r="J335" s="68"/>
      <c r="K335" s="176"/>
      <c r="L335" s="133"/>
      <c r="M335" s="328">
        <v>0.15</v>
      </c>
      <c r="N335" s="198">
        <v>80005</v>
      </c>
      <c r="O335" s="417">
        <f>ROUND(M335*D335,5)</f>
        <v>0</v>
      </c>
    </row>
    <row r="336" spans="1:15" s="467" customFormat="1" ht="26.25" customHeight="1">
      <c r="A336" s="92"/>
      <c r="B336" s="97" t="str">
        <f>IF(EXACT('Page Titre'!LANGUE_FR_ENG,"Fr"),MatchTrad!A372,MatchTrad!B372)</f>
        <v>Opérations n'impliquant pas d’actifs liquides admissibles</v>
      </c>
      <c r="C336" s="148">
        <v>30007</v>
      </c>
      <c r="D336" s="464"/>
      <c r="E336" s="198">
        <v>30008</v>
      </c>
      <c r="F336" s="524"/>
      <c r="G336" s="189"/>
      <c r="H336" s="189"/>
      <c r="I336" s="189"/>
      <c r="J336" s="68"/>
      <c r="K336" s="176"/>
      <c r="L336" s="133"/>
      <c r="M336" s="527">
        <v>0.15</v>
      </c>
      <c r="N336" s="198">
        <v>80007</v>
      </c>
      <c r="O336" s="526">
        <f>ROUND(M336*D336,5)</f>
        <v>0</v>
      </c>
    </row>
    <row r="337" spans="1:15" s="467" customFormat="1" ht="26.25" customHeight="1">
      <c r="A337" s="663" t="str">
        <f>IF(EXACT('Page Titre'!LANGUE_FR_ENG,"Fr"),MatchTrad!A373,MatchTrad!B373)</f>
        <v>Actifs de niveau 1 prêtés et actifs RMBS de niveau 2B  empruntés :</v>
      </c>
      <c r="B337" s="664"/>
      <c r="C337" s="664"/>
      <c r="D337" s="42"/>
      <c r="E337" s="134"/>
      <c r="F337" s="122"/>
      <c r="G337" s="189"/>
      <c r="H337" s="189"/>
      <c r="I337" s="189"/>
      <c r="J337" s="68"/>
      <c r="K337" s="176"/>
      <c r="L337" s="133"/>
      <c r="M337" s="200"/>
      <c r="N337" s="197"/>
      <c r="O337" s="139"/>
    </row>
    <row r="338" spans="1:15" s="467" customFormat="1" ht="26.25" customHeight="1">
      <c r="A338" s="92"/>
      <c r="B338" s="97" t="str">
        <f>IF(EXACT('Page Titre'!LANGUE_FR_ENG,"Fr"),MatchTrad!A374,MatchTrad!B374)</f>
        <v>Opérations impliquant  des actifs liquides admissibles</v>
      </c>
      <c r="C338" s="148">
        <v>30009</v>
      </c>
      <c r="D338" s="408"/>
      <c r="E338" s="199">
        <v>30010</v>
      </c>
      <c r="F338" s="416"/>
      <c r="G338" s="189"/>
      <c r="H338" s="189"/>
      <c r="I338" s="189"/>
      <c r="J338" s="68"/>
      <c r="K338" s="176"/>
      <c r="L338" s="133"/>
      <c r="M338" s="328">
        <v>0.25</v>
      </c>
      <c r="N338" s="195">
        <v>80009</v>
      </c>
      <c r="O338" s="417">
        <f>ROUND(M338*D338,5)</f>
        <v>0</v>
      </c>
    </row>
    <row r="339" spans="1:15" s="467" customFormat="1" ht="26.25" customHeight="1">
      <c r="A339" s="92"/>
      <c r="B339" s="97" t="str">
        <f>IF(EXACT('Page Titre'!LANGUE_FR_ENG,"Fr"),MatchTrad!A375,MatchTrad!B375)</f>
        <v>Opérations n'impliquant pas d’actifs liquides admissibles</v>
      </c>
      <c r="C339" s="148">
        <v>30011</v>
      </c>
      <c r="D339" s="464"/>
      <c r="E339" s="199">
        <v>30012</v>
      </c>
      <c r="F339" s="524"/>
      <c r="G339" s="189"/>
      <c r="H339" s="189"/>
      <c r="I339" s="189"/>
      <c r="J339" s="68"/>
      <c r="K339" s="176"/>
      <c r="L339" s="133"/>
      <c r="M339" s="527">
        <v>0.25</v>
      </c>
      <c r="N339" s="195">
        <v>80011</v>
      </c>
      <c r="O339" s="526">
        <f>ROUND(M339*D339,5)</f>
        <v>0</v>
      </c>
    </row>
    <row r="340" spans="1:15" s="467" customFormat="1" ht="26.25" customHeight="1">
      <c r="A340" s="663" t="str">
        <f>IF(EXACT('Page Titre'!LANGUE_FR_ENG,"Fr"),MatchTrad!A376,MatchTrad!B376)</f>
        <v>Actifs de niveau 1 prêtés et actifs non RMBS de niveau 2B  empruntés :</v>
      </c>
      <c r="B340" s="664"/>
      <c r="C340" s="664"/>
      <c r="D340" s="42"/>
      <c r="E340" s="134"/>
      <c r="F340" s="122"/>
      <c r="G340" s="189"/>
      <c r="H340" s="189"/>
      <c r="I340" s="189"/>
      <c r="J340" s="68"/>
      <c r="K340" s="176"/>
      <c r="L340" s="133"/>
      <c r="M340" s="200"/>
      <c r="N340" s="197"/>
      <c r="O340" s="139"/>
    </row>
    <row r="341" spans="1:15" s="467" customFormat="1" ht="26.25" customHeight="1">
      <c r="A341" s="92"/>
      <c r="B341" s="97" t="str">
        <f>IF(EXACT('Page Titre'!LANGUE_FR_ENG,"Fr"),MatchTrad!A377,MatchTrad!B377)</f>
        <v>Opérations impliquant  des actifs liquides admissibles</v>
      </c>
      <c r="C341" s="148">
        <v>30013</v>
      </c>
      <c r="D341" s="408"/>
      <c r="E341" s="195">
        <v>30014</v>
      </c>
      <c r="F341" s="416"/>
      <c r="G341" s="189"/>
      <c r="H341" s="189"/>
      <c r="I341" s="189"/>
      <c r="J341" s="68"/>
      <c r="K341" s="176"/>
      <c r="L341" s="133"/>
      <c r="M341" s="328">
        <v>0.50</v>
      </c>
      <c r="N341" s="195">
        <v>80013</v>
      </c>
      <c r="O341" s="417">
        <f>ROUND(M341*D341,5)</f>
        <v>0</v>
      </c>
    </row>
    <row r="342" spans="1:15" s="467" customFormat="1" ht="26.25" customHeight="1">
      <c r="A342" s="92"/>
      <c r="B342" s="97" t="str">
        <f>IF(EXACT('Page Titre'!LANGUE_FR_ENG,"Fr"),MatchTrad!A378,MatchTrad!B378)</f>
        <v>Opérations n'impliquant pas d’actifs liquides admissibles</v>
      </c>
      <c r="C342" s="148">
        <v>30015</v>
      </c>
      <c r="D342" s="464"/>
      <c r="E342" s="195">
        <v>30016</v>
      </c>
      <c r="F342" s="524"/>
      <c r="G342" s="189"/>
      <c r="H342" s="189"/>
      <c r="I342" s="189"/>
      <c r="J342" s="68"/>
      <c r="K342" s="176"/>
      <c r="L342" s="133"/>
      <c r="M342" s="527">
        <v>0.50</v>
      </c>
      <c r="N342" s="195">
        <v>80015</v>
      </c>
      <c r="O342" s="526">
        <f>ROUND(M342*D342,5)</f>
        <v>0</v>
      </c>
    </row>
    <row r="343" spans="1:15" s="467" customFormat="1" ht="26.25" customHeight="1">
      <c r="A343" s="663" t="str">
        <f>IF(EXACT('Page Titre'!LANGUE_FR_ENG,"Fr"),MatchTrad!A379,MatchTrad!B379)</f>
        <v>Actifs de niveau 1 prêtés et autres actifs empruntés :</v>
      </c>
      <c r="B343" s="664"/>
      <c r="C343" s="664"/>
      <c r="D343" s="42"/>
      <c r="E343" s="134"/>
      <c r="F343" s="122"/>
      <c r="G343" s="189"/>
      <c r="H343" s="189"/>
      <c r="I343" s="189"/>
      <c r="J343" s="68"/>
      <c r="K343" s="176"/>
      <c r="L343" s="133"/>
      <c r="M343" s="200"/>
      <c r="N343" s="197"/>
      <c r="O343" s="139"/>
    </row>
    <row r="344" spans="1:15" s="467" customFormat="1" ht="26.25" customHeight="1">
      <c r="A344" s="92"/>
      <c r="B344" s="97" t="str">
        <f>IF(EXACT('Page Titre'!LANGUE_FR_ENG,"Fr"),MatchTrad!A380,MatchTrad!B380)</f>
        <v>Opérations impliquant  des actifs liquides admissibles</v>
      </c>
      <c r="C344" s="148">
        <v>30017</v>
      </c>
      <c r="D344" s="408"/>
      <c r="E344" s="195">
        <v>30018</v>
      </c>
      <c r="F344" s="416"/>
      <c r="G344" s="189"/>
      <c r="H344" s="189"/>
      <c r="I344" s="189"/>
      <c r="J344" s="68"/>
      <c r="K344" s="176"/>
      <c r="L344" s="133"/>
      <c r="M344" s="328">
        <v>1</v>
      </c>
      <c r="N344" s="206">
        <v>80017</v>
      </c>
      <c r="O344" s="417">
        <f>ROUND(M344*D344,5)</f>
        <v>0</v>
      </c>
    </row>
    <row r="345" spans="1:15" s="467" customFormat="1" ht="26.25" customHeight="1">
      <c r="A345" s="92"/>
      <c r="B345" s="97" t="str">
        <f>IF(EXACT('Page Titre'!LANGUE_FR_ENG,"Fr"),MatchTrad!A381,MatchTrad!B381)</f>
        <v>Opérations n'impliquant pas d’actifs liquides admissibles</v>
      </c>
      <c r="C345" s="148">
        <v>30019</v>
      </c>
      <c r="D345" s="464"/>
      <c r="E345" s="195">
        <v>30020</v>
      </c>
      <c r="F345" s="524"/>
      <c r="G345" s="189"/>
      <c r="H345" s="189"/>
      <c r="I345" s="189"/>
      <c r="J345" s="68"/>
      <c r="K345" s="176"/>
      <c r="L345" s="133"/>
      <c r="M345" s="527">
        <v>1</v>
      </c>
      <c r="N345" s="195">
        <v>80019</v>
      </c>
      <c r="O345" s="526">
        <f>ROUND(M345*D345,5)</f>
        <v>0</v>
      </c>
    </row>
    <row r="346" spans="1:15" s="467" customFormat="1" ht="26.25" customHeight="1">
      <c r="A346" s="663" t="str">
        <f>IF(EXACT('Page Titre'!LANGUE_FR_ENG,"Fr"),MatchTrad!A382,MatchTrad!B382)</f>
        <v>Actifs de niveau 2A prêtés et actifs de niveau 1 empruntés :</v>
      </c>
      <c r="B346" s="664"/>
      <c r="C346" s="664"/>
      <c r="D346" s="42"/>
      <c r="E346" s="134"/>
      <c r="F346" s="122"/>
      <c r="G346" s="189"/>
      <c r="H346" s="189"/>
      <c r="I346" s="189"/>
      <c r="J346" s="68"/>
      <c r="K346" s="193"/>
      <c r="L346" s="133"/>
      <c r="M346" s="200"/>
      <c r="N346" s="200"/>
      <c r="O346" s="139"/>
    </row>
    <row r="347" spans="1:15" s="467" customFormat="1" ht="26.25" customHeight="1">
      <c r="A347" s="92"/>
      <c r="B347" s="97" t="str">
        <f>IF(EXACT('Page Titre'!LANGUE_FR_ENG,"Fr"),MatchTrad!A383,MatchTrad!B383)</f>
        <v>Opérations impliquant  des actifs liquides admissibles</v>
      </c>
      <c r="C347" s="148">
        <v>30021</v>
      </c>
      <c r="D347" s="408"/>
      <c r="E347" s="195">
        <v>30022</v>
      </c>
      <c r="F347" s="416"/>
      <c r="G347" s="189"/>
      <c r="H347" s="189"/>
      <c r="I347" s="189"/>
      <c r="J347" s="233">
        <v>0.15</v>
      </c>
      <c r="K347" s="195">
        <v>80022</v>
      </c>
      <c r="L347" s="417">
        <f>ROUND(J347*F347,5)</f>
        <v>0</v>
      </c>
      <c r="M347" s="200"/>
      <c r="N347" s="200"/>
      <c r="O347" s="201"/>
    </row>
    <row r="348" spans="1:15" s="467" customFormat="1" ht="26.25" customHeight="1">
      <c r="A348" s="92"/>
      <c r="B348" s="97" t="str">
        <f>IF(EXACT('Page Titre'!LANGUE_FR_ENG,"Fr"),MatchTrad!A384,MatchTrad!B384)</f>
        <v>Opérations n'impliquant pas d’actifs liquides admissibles</v>
      </c>
      <c r="C348" s="148">
        <v>30023</v>
      </c>
      <c r="D348" s="464"/>
      <c r="E348" s="195">
        <v>30024</v>
      </c>
      <c r="F348" s="524"/>
      <c r="G348" s="189"/>
      <c r="H348" s="189"/>
      <c r="I348" s="189"/>
      <c r="J348" s="465">
        <v>0.15</v>
      </c>
      <c r="K348" s="195">
        <v>80024</v>
      </c>
      <c r="L348" s="526">
        <f>ROUND(J348*F348,5)</f>
        <v>0</v>
      </c>
      <c r="M348" s="200"/>
      <c r="N348" s="200"/>
      <c r="O348" s="201"/>
    </row>
    <row r="349" spans="1:15" s="467" customFormat="1" ht="26.25" customHeight="1">
      <c r="A349" s="663" t="str">
        <f>IF(EXACT('Page Titre'!LANGUE_FR_ENG,"Fr"),MatchTrad!A385,MatchTrad!B385)</f>
        <v>Actifs de niveau 2A prêtés et actifs de niveau 2A empruntés :</v>
      </c>
      <c r="B349" s="664"/>
      <c r="C349" s="665"/>
      <c r="D349" s="42"/>
      <c r="E349" s="134"/>
      <c r="F349" s="122"/>
      <c r="G349" s="189"/>
      <c r="H349" s="189"/>
      <c r="I349" s="189"/>
      <c r="J349" s="133"/>
      <c r="K349" s="100"/>
      <c r="L349" s="133"/>
      <c r="M349" s="200"/>
      <c r="N349" s="200"/>
      <c r="O349" s="139"/>
    </row>
    <row r="350" spans="1:15" s="467" customFormat="1" ht="26.25" customHeight="1">
      <c r="A350" s="92"/>
      <c r="B350" s="97" t="str">
        <f>IF(EXACT('Page Titre'!LANGUE_FR_ENG,"Fr"),MatchTrad!A386,MatchTrad!B386)</f>
        <v>Opérations impliquant  des actifs liquides admissibles</v>
      </c>
      <c r="C350" s="148">
        <v>30025</v>
      </c>
      <c r="D350" s="408"/>
      <c r="E350" s="195">
        <v>30026</v>
      </c>
      <c r="F350" s="416"/>
      <c r="G350" s="189"/>
      <c r="H350" s="189"/>
      <c r="I350" s="189"/>
      <c r="J350" s="233">
        <v>0</v>
      </c>
      <c r="K350" s="195">
        <v>80026</v>
      </c>
      <c r="L350" s="566">
        <f>ROUND(J350*F350,5)</f>
        <v>0</v>
      </c>
      <c r="M350" s="328">
        <v>0</v>
      </c>
      <c r="N350" s="195">
        <v>80025</v>
      </c>
      <c r="O350" s="417">
        <f>ROUND(M350*D350,5)</f>
        <v>0</v>
      </c>
    </row>
    <row r="351" spans="1:15" s="467" customFormat="1" ht="26.25" customHeight="1">
      <c r="A351" s="92"/>
      <c r="B351" s="97" t="str">
        <f>IF(EXACT('Page Titre'!LANGUE_FR_ENG,"Fr"),MatchTrad!A387,MatchTrad!B387)</f>
        <v>Opérations n'impliquant pas d’actifs liquides admissibles</v>
      </c>
      <c r="C351" s="148">
        <v>30027</v>
      </c>
      <c r="D351" s="464"/>
      <c r="E351" s="195">
        <v>30028</v>
      </c>
      <c r="F351" s="524"/>
      <c r="G351" s="189"/>
      <c r="H351" s="189"/>
      <c r="I351" s="189"/>
      <c r="J351" s="465">
        <v>0</v>
      </c>
      <c r="K351" s="195">
        <v>80028</v>
      </c>
      <c r="L351" s="567">
        <f>ROUND(J351*F351,5)</f>
        <v>0</v>
      </c>
      <c r="M351" s="527">
        <v>0</v>
      </c>
      <c r="N351" s="205">
        <v>80027</v>
      </c>
      <c r="O351" s="526">
        <f>ROUND(M351*D351,5)</f>
        <v>0</v>
      </c>
    </row>
    <row r="352" spans="1:15" s="467" customFormat="1" ht="26.25" customHeight="1">
      <c r="A352" s="663" t="str">
        <f>IF(EXACT('Page Titre'!LANGUE_FR_ENG,"Fr"),MatchTrad!A388,MatchTrad!B388)</f>
        <v>Actifs de niveau 2A prêtés et actifs RMBS de niveau 2B  empruntés :</v>
      </c>
      <c r="B352" s="664"/>
      <c r="C352" s="665"/>
      <c r="D352" s="42"/>
      <c r="E352" s="134"/>
      <c r="F352" s="122"/>
      <c r="G352" s="189"/>
      <c r="H352" s="189"/>
      <c r="I352" s="189"/>
      <c r="J352" s="68"/>
      <c r="K352" s="196"/>
      <c r="L352" s="139"/>
      <c r="M352" s="200"/>
      <c r="N352" s="197"/>
      <c r="O352" s="139"/>
    </row>
    <row r="353" spans="1:15" s="467" customFormat="1" ht="26.25" customHeight="1">
      <c r="A353" s="92"/>
      <c r="B353" s="97" t="str">
        <f>IF(EXACT('Page Titre'!LANGUE_FR_ENG,"Fr"),MatchTrad!A389,MatchTrad!B389)</f>
        <v>Opérations impliquant  des actifs liquides admissibles</v>
      </c>
      <c r="C353" s="148">
        <v>30029</v>
      </c>
      <c r="D353" s="408"/>
      <c r="E353" s="195">
        <v>30030</v>
      </c>
      <c r="F353" s="416"/>
      <c r="G353" s="189"/>
      <c r="H353" s="189"/>
      <c r="I353" s="189"/>
      <c r="J353" s="68"/>
      <c r="K353" s="176"/>
      <c r="L353" s="133"/>
      <c r="M353" s="328">
        <v>0.10</v>
      </c>
      <c r="N353" s="195">
        <v>80029</v>
      </c>
      <c r="O353" s="417">
        <f>ROUND(M353*D353,5)</f>
        <v>0</v>
      </c>
    </row>
    <row r="354" spans="1:15" s="467" customFormat="1" ht="26.25" customHeight="1">
      <c r="A354" s="92"/>
      <c r="B354" s="97" t="str">
        <f>IF(EXACT('Page Titre'!LANGUE_FR_ENG,"Fr"),MatchTrad!A390,MatchTrad!B390)</f>
        <v>Opérations n'impliquant pas d’actifs liquides admissibles</v>
      </c>
      <c r="C354" s="148">
        <v>30031</v>
      </c>
      <c r="D354" s="464"/>
      <c r="E354" s="195">
        <v>30032</v>
      </c>
      <c r="F354" s="524"/>
      <c r="G354" s="189"/>
      <c r="H354" s="189"/>
      <c r="I354" s="189"/>
      <c r="J354" s="68"/>
      <c r="K354" s="176"/>
      <c r="L354" s="133"/>
      <c r="M354" s="527">
        <v>0.10</v>
      </c>
      <c r="N354" s="195">
        <v>80031</v>
      </c>
      <c r="O354" s="526">
        <f>ROUND(M354*D354,5)</f>
        <v>0</v>
      </c>
    </row>
    <row r="355" spans="1:15" s="467" customFormat="1" ht="26.25" customHeight="1">
      <c r="A355" s="663" t="str">
        <f>IF(EXACT('Page Titre'!LANGUE_FR_ENG,"Fr"),MatchTrad!A391,MatchTrad!B391)</f>
        <v>Actifs de niveau 2A prêtés et actifs non RMBS de niveau 2B empruntés :</v>
      </c>
      <c r="B355" s="664"/>
      <c r="C355" s="665"/>
      <c r="D355" s="42"/>
      <c r="E355" s="134"/>
      <c r="F355" s="122"/>
      <c r="G355" s="189"/>
      <c r="H355" s="189"/>
      <c r="I355" s="189"/>
      <c r="J355" s="68"/>
      <c r="K355" s="176"/>
      <c r="L355" s="139"/>
      <c r="M355" s="200"/>
      <c r="N355" s="197"/>
      <c r="O355" s="139"/>
    </row>
    <row r="356" spans="1:15" s="467" customFormat="1" ht="26.25" customHeight="1">
      <c r="A356" s="92"/>
      <c r="B356" s="97" t="str">
        <f>IF(EXACT('Page Titre'!LANGUE_FR_ENG,"Fr"),MatchTrad!A392,MatchTrad!B392)</f>
        <v>Opérations impliquant  des actifs liquides admissibles</v>
      </c>
      <c r="C356" s="148">
        <v>30033</v>
      </c>
      <c r="D356" s="408"/>
      <c r="E356" s="195">
        <v>30034</v>
      </c>
      <c r="F356" s="416"/>
      <c r="G356" s="189"/>
      <c r="H356" s="189"/>
      <c r="I356" s="189"/>
      <c r="J356" s="68"/>
      <c r="K356" s="176"/>
      <c r="L356" s="133"/>
      <c r="M356" s="328">
        <v>0.35</v>
      </c>
      <c r="N356" s="195">
        <v>80033</v>
      </c>
      <c r="O356" s="417">
        <f>ROUND(M356*D356,5)</f>
        <v>0</v>
      </c>
    </row>
    <row r="357" spans="1:15" s="467" customFormat="1" ht="26.25" customHeight="1">
      <c r="A357" s="92"/>
      <c r="B357" s="97" t="str">
        <f>IF(EXACT('Page Titre'!LANGUE_FR_ENG,"Fr"),MatchTrad!A393,MatchTrad!B393)</f>
        <v>Opérations n'impliquant pas d’actifs liquides admissibles</v>
      </c>
      <c r="C357" s="148">
        <v>30035</v>
      </c>
      <c r="D357" s="464"/>
      <c r="E357" s="195">
        <v>30036</v>
      </c>
      <c r="F357" s="524"/>
      <c r="G357" s="189"/>
      <c r="H357" s="189"/>
      <c r="I357" s="189"/>
      <c r="J357" s="68"/>
      <c r="K357" s="176"/>
      <c r="L357" s="133"/>
      <c r="M357" s="527">
        <v>0.35</v>
      </c>
      <c r="N357" s="195">
        <v>80035</v>
      </c>
      <c r="O357" s="526">
        <f>ROUND(M357*D357,5)</f>
        <v>0</v>
      </c>
    </row>
    <row r="358" spans="1:15" s="467" customFormat="1" ht="26.25" customHeight="1">
      <c r="A358" s="663" t="str">
        <f>IF(EXACT('Page Titre'!LANGUE_FR_ENG,"Fr"),MatchTrad!A394,MatchTrad!B394)</f>
        <v>Actifs de niveau 2A prêtés et autres actifs empruntés :</v>
      </c>
      <c r="B358" s="664"/>
      <c r="C358" s="665"/>
      <c r="D358" s="42"/>
      <c r="E358" s="134"/>
      <c r="F358" s="122"/>
      <c r="G358" s="189"/>
      <c r="H358" s="189"/>
      <c r="I358" s="189"/>
      <c r="J358" s="68"/>
      <c r="K358" s="176"/>
      <c r="L358" s="139"/>
      <c r="M358" s="200"/>
      <c r="N358" s="197"/>
      <c r="O358" s="139"/>
    </row>
    <row r="359" spans="1:15" s="467" customFormat="1" ht="26.25" customHeight="1">
      <c r="A359" s="92"/>
      <c r="B359" s="97" t="str">
        <f>IF(EXACT('Page Titre'!LANGUE_FR_ENG,"Fr"),MatchTrad!A395,MatchTrad!B395)</f>
        <v>Opérations impliquant  des actifs liquides admissibles</v>
      </c>
      <c r="C359" s="148">
        <v>30037</v>
      </c>
      <c r="D359" s="408"/>
      <c r="E359" s="195">
        <v>30038</v>
      </c>
      <c r="F359" s="416"/>
      <c r="G359" s="189"/>
      <c r="H359" s="189"/>
      <c r="I359" s="189"/>
      <c r="J359" s="68"/>
      <c r="K359" s="176"/>
      <c r="L359" s="133"/>
      <c r="M359" s="328">
        <v>0.85</v>
      </c>
      <c r="N359" s="195">
        <v>80037</v>
      </c>
      <c r="O359" s="417">
        <f>ROUND(M359*D359,5)</f>
        <v>0</v>
      </c>
    </row>
    <row r="360" spans="1:15" s="467" customFormat="1" ht="26.25" customHeight="1">
      <c r="A360" s="92"/>
      <c r="B360" s="97" t="str">
        <f>IF(EXACT('Page Titre'!LANGUE_FR_ENG,"Fr"),MatchTrad!A396,MatchTrad!B396)</f>
        <v>Opérations n'impliquant pas d’actifs liquides admissibles</v>
      </c>
      <c r="C360" s="148">
        <v>30039</v>
      </c>
      <c r="D360" s="464"/>
      <c r="E360" s="195">
        <v>30040</v>
      </c>
      <c r="F360" s="524"/>
      <c r="G360" s="189"/>
      <c r="H360" s="189"/>
      <c r="I360" s="189"/>
      <c r="J360" s="68"/>
      <c r="K360" s="176"/>
      <c r="L360" s="133"/>
      <c r="M360" s="527">
        <v>0.85</v>
      </c>
      <c r="N360" s="195">
        <v>80039</v>
      </c>
      <c r="O360" s="526">
        <f>ROUND(M360*D360,5)</f>
        <v>0</v>
      </c>
    </row>
    <row r="361" spans="1:15" s="467" customFormat="1" ht="26.25" customHeight="1">
      <c r="A361" s="663" t="str">
        <f>IF(EXACT('Page Titre'!LANGUE_FR_ENG,"Fr"),MatchTrad!A397,MatchTrad!B397)</f>
        <v>Actifs RMBS de niveau 2B  prêtés et actifs de niveau 1 empruntés :</v>
      </c>
      <c r="B361" s="664"/>
      <c r="C361" s="665"/>
      <c r="D361" s="42"/>
      <c r="E361" s="128"/>
      <c r="F361" s="122"/>
      <c r="G361" s="189"/>
      <c r="H361" s="189"/>
      <c r="I361" s="189"/>
      <c r="J361" s="68"/>
      <c r="K361" s="193"/>
      <c r="L361" s="133"/>
      <c r="M361" s="192"/>
      <c r="N361" s="202"/>
      <c r="O361" s="139"/>
    </row>
    <row r="362" spans="1:15" s="467" customFormat="1" ht="26.25" customHeight="1">
      <c r="A362" s="124"/>
      <c r="B362" s="97" t="str">
        <f>IF(EXACT('Page Titre'!LANGUE_FR_ENG,"Fr"),MatchTrad!A398,MatchTrad!B398)</f>
        <v>Opérations impliquant  des actifs liquides admissibles</v>
      </c>
      <c r="C362" s="148">
        <v>30041</v>
      </c>
      <c r="D362" s="408"/>
      <c r="E362" s="195">
        <v>30042</v>
      </c>
      <c r="F362" s="416"/>
      <c r="G362" s="189"/>
      <c r="H362" s="189"/>
      <c r="I362" s="189"/>
      <c r="J362" s="329">
        <v>0.25</v>
      </c>
      <c r="K362" s="195">
        <v>80042</v>
      </c>
      <c r="L362" s="417">
        <f>ROUND(J362*F362,5)</f>
        <v>0</v>
      </c>
      <c r="M362" s="192"/>
      <c r="N362" s="192"/>
      <c r="O362" s="139"/>
    </row>
    <row r="363" spans="1:15" s="467" customFormat="1" ht="26.25" customHeight="1">
      <c r="A363" s="124"/>
      <c r="B363" s="97" t="str">
        <f>IF(EXACT('Page Titre'!LANGUE_FR_ENG,"Fr"),MatchTrad!A399,MatchTrad!B399)</f>
        <v>Opérations n'impliquant pas d’actifs liquides admissibles</v>
      </c>
      <c r="C363" s="148">
        <v>30043</v>
      </c>
      <c r="D363" s="464"/>
      <c r="E363" s="195">
        <v>30044</v>
      </c>
      <c r="F363" s="524"/>
      <c r="G363" s="189"/>
      <c r="H363" s="189"/>
      <c r="I363" s="189"/>
      <c r="J363" s="330">
        <v>0.25</v>
      </c>
      <c r="K363" s="195">
        <v>80044</v>
      </c>
      <c r="L363" s="526">
        <f>ROUND(J363*F363,5)</f>
        <v>0</v>
      </c>
      <c r="M363" s="192"/>
      <c r="N363" s="192"/>
      <c r="O363" s="139"/>
    </row>
    <row r="364" spans="1:15" s="467" customFormat="1" ht="26.25" customHeight="1">
      <c r="A364" s="663" t="str">
        <f>IF(EXACT('Page Titre'!LANGUE_FR_ENG,"Fr"),MatchTrad!A400,MatchTrad!B400)</f>
        <v>Actifs RMBS de niveau 2B prêtés et actifs de niveau 2A empruntés :</v>
      </c>
      <c r="B364" s="664"/>
      <c r="C364" s="665"/>
      <c r="D364" s="42"/>
      <c r="E364" s="122"/>
      <c r="F364" s="122"/>
      <c r="G364" s="189"/>
      <c r="H364" s="189"/>
      <c r="I364" s="189"/>
      <c r="J364" s="133"/>
      <c r="K364" s="39"/>
      <c r="L364" s="133"/>
      <c r="M364" s="192"/>
      <c r="N364" s="192"/>
      <c r="O364" s="139"/>
    </row>
    <row r="365" spans="1:15" s="467" customFormat="1" ht="26.25" customHeight="1">
      <c r="A365" s="124"/>
      <c r="B365" s="97" t="str">
        <f>IF(EXACT('Page Titre'!LANGUE_FR_ENG,"Fr"),MatchTrad!A401,MatchTrad!B401)</f>
        <v>Opérations impliquant  des actifs liquides admissibles</v>
      </c>
      <c r="C365" s="148">
        <v>30045</v>
      </c>
      <c r="D365" s="408"/>
      <c r="E365" s="195">
        <v>30046</v>
      </c>
      <c r="F365" s="416"/>
      <c r="G365" s="189"/>
      <c r="H365" s="189"/>
      <c r="I365" s="189"/>
      <c r="J365" s="329">
        <v>0.10</v>
      </c>
      <c r="K365" s="195">
        <v>80046</v>
      </c>
      <c r="L365" s="417">
        <f>ROUND(J365*F365,5)</f>
        <v>0</v>
      </c>
      <c r="M365" s="192"/>
      <c r="N365" s="192"/>
      <c r="O365" s="139"/>
    </row>
    <row r="366" spans="1:15" s="467" customFormat="1" ht="26.25" customHeight="1">
      <c r="A366" s="124"/>
      <c r="B366" s="97" t="str">
        <f>IF(EXACT('Page Titre'!LANGUE_FR_ENG,"Fr"),MatchTrad!A402,MatchTrad!B402)</f>
        <v>Opérations n'impliquant pas d’actifs liquides admissibles</v>
      </c>
      <c r="C366" s="148">
        <v>30047</v>
      </c>
      <c r="D366" s="464"/>
      <c r="E366" s="195">
        <v>30048</v>
      </c>
      <c r="F366" s="524"/>
      <c r="G366" s="189"/>
      <c r="H366" s="189"/>
      <c r="I366" s="189"/>
      <c r="J366" s="330">
        <v>0.10</v>
      </c>
      <c r="K366" s="195">
        <v>80048</v>
      </c>
      <c r="L366" s="526">
        <f>ROUND(J366*F366,5)</f>
        <v>0</v>
      </c>
      <c r="M366" s="192"/>
      <c r="N366" s="192"/>
      <c r="O366" s="139"/>
    </row>
    <row r="367" spans="1:15" s="467" customFormat="1" ht="26.25" customHeight="1">
      <c r="A367" s="663" t="str">
        <f>IF(EXACT('Page Titre'!LANGUE_FR_ENG,"Fr"),MatchTrad!A403,MatchTrad!B403)</f>
        <v>Actifs RMBS de niveau 2B prêtés et actifs RMBS de niveau 2B empruntés :</v>
      </c>
      <c r="B367" s="664"/>
      <c r="C367" s="665"/>
      <c r="D367" s="42"/>
      <c r="E367" s="122"/>
      <c r="F367" s="122"/>
      <c r="G367" s="189"/>
      <c r="H367" s="189"/>
      <c r="I367" s="189"/>
      <c r="J367" s="133"/>
      <c r="K367" s="39"/>
      <c r="L367" s="133"/>
      <c r="M367" s="192"/>
      <c r="N367" s="194"/>
      <c r="O367" s="139"/>
    </row>
    <row r="368" spans="1:15" s="467" customFormat="1" ht="26.25" customHeight="1">
      <c r="A368" s="124"/>
      <c r="B368" s="97" t="str">
        <f>IF(EXACT('Page Titre'!LANGUE_FR_ENG,"Fr"),MatchTrad!A404,MatchTrad!B404)</f>
        <v>Opérations impliquant  des actifs liquides admissibles</v>
      </c>
      <c r="C368" s="148">
        <v>30049</v>
      </c>
      <c r="D368" s="408"/>
      <c r="E368" s="195">
        <v>30050</v>
      </c>
      <c r="F368" s="416"/>
      <c r="G368" s="189"/>
      <c r="H368" s="189"/>
      <c r="I368" s="189"/>
      <c r="J368" s="233">
        <v>0</v>
      </c>
      <c r="K368" s="195">
        <v>80050</v>
      </c>
      <c r="L368" s="566">
        <f>ROUND(J368*F368,5)</f>
        <v>0</v>
      </c>
      <c r="M368" s="328">
        <v>0</v>
      </c>
      <c r="N368" s="195">
        <v>80049</v>
      </c>
      <c r="O368" s="417">
        <f>ROUND(M368*D368,5)</f>
        <v>0</v>
      </c>
    </row>
    <row r="369" spans="1:15" s="467" customFormat="1" ht="26.25" customHeight="1">
      <c r="A369" s="124"/>
      <c r="B369" s="97" t="str">
        <f>IF(EXACT('Page Titre'!LANGUE_FR_ENG,"Fr"),MatchTrad!A405,MatchTrad!B405)</f>
        <v>Opérations n'impliquant pas d’actifs liquides admissibles</v>
      </c>
      <c r="C369" s="148">
        <v>30051</v>
      </c>
      <c r="D369" s="464"/>
      <c r="E369" s="195">
        <v>30052</v>
      </c>
      <c r="F369" s="524"/>
      <c r="G369" s="189"/>
      <c r="H369" s="189"/>
      <c r="I369" s="189"/>
      <c r="J369" s="465">
        <v>0</v>
      </c>
      <c r="K369" s="195">
        <v>80052</v>
      </c>
      <c r="L369" s="567">
        <f>ROUND(J369*F369,5)</f>
        <v>0</v>
      </c>
      <c r="M369" s="527">
        <v>0</v>
      </c>
      <c r="N369" s="195">
        <v>80051</v>
      </c>
      <c r="O369" s="526">
        <f>ROUND(M369*D369,5)</f>
        <v>0</v>
      </c>
    </row>
    <row r="370" spans="1:15" s="467" customFormat="1" ht="26.25" customHeight="1">
      <c r="A370" s="663" t="str">
        <f>IF(EXACT('Page Titre'!LANGUE_FR_ENG,"Fr"),MatchTrad!A406,MatchTrad!B406)</f>
        <v>Actifs RMBS de niveau 2B prêtés et actifs non RMBS de niveau 2B empruntés :</v>
      </c>
      <c r="B370" s="664"/>
      <c r="C370" s="665"/>
      <c r="D370" s="42"/>
      <c r="E370" s="122"/>
      <c r="F370" s="122"/>
      <c r="G370" s="175"/>
      <c r="H370" s="175"/>
      <c r="I370" s="175"/>
      <c r="J370" s="68"/>
      <c r="K370" s="196"/>
      <c r="L370" s="133"/>
      <c r="M370" s="122"/>
      <c r="N370" s="134"/>
      <c r="O370" s="368"/>
    </row>
    <row r="371" spans="1:15" s="467" customFormat="1" ht="26.25" customHeight="1">
      <c r="A371" s="124"/>
      <c r="B371" s="97" t="str">
        <f>IF(EXACT('Page Titre'!LANGUE_FR_ENG,"Fr"),MatchTrad!A407,MatchTrad!B407)</f>
        <v>Opérations impliquant  des actifs liquides admissibles</v>
      </c>
      <c r="C371" s="148">
        <v>30053</v>
      </c>
      <c r="D371" s="408"/>
      <c r="E371" s="195">
        <v>30054</v>
      </c>
      <c r="F371" s="416"/>
      <c r="G371" s="175"/>
      <c r="H371" s="175"/>
      <c r="I371" s="175"/>
      <c r="J371" s="68"/>
      <c r="K371" s="176"/>
      <c r="L371" s="133"/>
      <c r="M371" s="331">
        <v>0.25</v>
      </c>
      <c r="N371" s="195">
        <v>80053</v>
      </c>
      <c r="O371" s="417">
        <f>ROUND(M371*D371,5)</f>
        <v>0</v>
      </c>
    </row>
    <row r="372" spans="1:15" s="467" customFormat="1" ht="26.25" customHeight="1">
      <c r="A372" s="124"/>
      <c r="B372" s="97" t="str">
        <f>IF(EXACT('Page Titre'!LANGUE_FR_ENG,"Fr"),MatchTrad!A408,MatchTrad!B408)</f>
        <v>Opérations n'impliquant pas d’actifs liquides admissibles</v>
      </c>
      <c r="C372" s="148">
        <v>30055</v>
      </c>
      <c r="D372" s="464"/>
      <c r="E372" s="195">
        <v>30056</v>
      </c>
      <c r="F372" s="524"/>
      <c r="G372" s="175"/>
      <c r="H372" s="175"/>
      <c r="I372" s="175"/>
      <c r="J372" s="68"/>
      <c r="K372" s="176"/>
      <c r="L372" s="133"/>
      <c r="M372" s="332">
        <v>0.25</v>
      </c>
      <c r="N372" s="195">
        <v>80055</v>
      </c>
      <c r="O372" s="526">
        <f>ROUND(M372*D372,5)</f>
        <v>0</v>
      </c>
    </row>
    <row r="373" spans="1:15" s="467" customFormat="1" ht="26.25" customHeight="1">
      <c r="A373" s="663" t="str">
        <f>IF(EXACT('Page Titre'!LANGUE_FR_ENG,"Fr"),MatchTrad!A409,MatchTrad!B409)</f>
        <v>Actifs RMBS de niveau 2B prêtés et autres actifs empruntés :</v>
      </c>
      <c r="B373" s="664"/>
      <c r="C373" s="665"/>
      <c r="D373" s="42"/>
      <c r="E373" s="129"/>
      <c r="F373" s="122"/>
      <c r="G373" s="175"/>
      <c r="H373" s="175"/>
      <c r="I373" s="175"/>
      <c r="J373" s="68"/>
      <c r="K373" s="176"/>
      <c r="L373" s="133"/>
      <c r="M373" s="122"/>
      <c r="N373" s="129"/>
      <c r="O373" s="368"/>
    </row>
    <row r="374" spans="1:15" s="467" customFormat="1" ht="26.25" customHeight="1">
      <c r="A374" s="92"/>
      <c r="B374" s="97" t="str">
        <f>IF(EXACT('Page Titre'!LANGUE_FR_ENG,"Fr"),MatchTrad!A410,MatchTrad!B410)</f>
        <v>Opérations impliquant  des actifs liquides admissibles</v>
      </c>
      <c r="C374" s="148">
        <v>30057</v>
      </c>
      <c r="D374" s="408"/>
      <c r="E374" s="195">
        <v>30058</v>
      </c>
      <c r="F374" s="416"/>
      <c r="G374" s="175"/>
      <c r="H374" s="175"/>
      <c r="I374" s="175"/>
      <c r="J374" s="68"/>
      <c r="K374" s="176"/>
      <c r="L374" s="133"/>
      <c r="M374" s="331">
        <v>0.75</v>
      </c>
      <c r="N374" s="195">
        <v>80057</v>
      </c>
      <c r="O374" s="417">
        <f>ROUND(M374*D374,5)</f>
        <v>0</v>
      </c>
    </row>
    <row r="375" spans="1:15" s="467" customFormat="1" ht="26.25" customHeight="1">
      <c r="A375" s="92"/>
      <c r="B375" s="97" t="str">
        <f>IF(EXACT('Page Titre'!LANGUE_FR_ENG,"Fr"),MatchTrad!A411,MatchTrad!B411)</f>
        <v>Opérations n'impliquant pas d’actifs liquides admissibles</v>
      </c>
      <c r="C375" s="148">
        <v>30059</v>
      </c>
      <c r="D375" s="464"/>
      <c r="E375" s="195">
        <v>30060</v>
      </c>
      <c r="F375" s="524"/>
      <c r="G375" s="175"/>
      <c r="H375" s="175"/>
      <c r="I375" s="175"/>
      <c r="J375" s="68"/>
      <c r="K375" s="176"/>
      <c r="L375" s="133"/>
      <c r="M375" s="332">
        <v>0.75</v>
      </c>
      <c r="N375" s="195">
        <v>80059</v>
      </c>
      <c r="O375" s="526">
        <f>ROUND(M375*D375,5)</f>
        <v>0</v>
      </c>
    </row>
    <row r="376" spans="1:15" s="467" customFormat="1" ht="26.25" customHeight="1">
      <c r="A376" s="663" t="str">
        <f>IF(EXACT('Page Titre'!LANGUE_FR_ENG,"Fr"),MatchTrad!A412,MatchTrad!B412)</f>
        <v>Actifs non RMBS de niveau 2B  prêtés et actifs de niveau 1 empruntés :</v>
      </c>
      <c r="B376" s="664"/>
      <c r="C376" s="665"/>
      <c r="D376" s="42"/>
      <c r="E376" s="128"/>
      <c r="F376" s="122"/>
      <c r="G376" s="175"/>
      <c r="H376" s="175"/>
      <c r="I376" s="175"/>
      <c r="J376" s="68"/>
      <c r="K376" s="193"/>
      <c r="L376" s="133"/>
      <c r="M376" s="192"/>
      <c r="N376" s="202"/>
      <c r="O376" s="139"/>
    </row>
    <row r="377" spans="1:15" s="467" customFormat="1" ht="26.25" customHeight="1">
      <c r="A377" s="124"/>
      <c r="B377" s="97" t="str">
        <f>IF(EXACT('Page Titre'!LANGUE_FR_ENG,"Fr"),MatchTrad!A413,MatchTrad!B413)</f>
        <v>Opérations impliquant  des actifs liquides admissibles</v>
      </c>
      <c r="C377" s="148">
        <v>30061</v>
      </c>
      <c r="D377" s="408"/>
      <c r="E377" s="195">
        <v>30062</v>
      </c>
      <c r="F377" s="416"/>
      <c r="G377" s="175"/>
      <c r="H377" s="175"/>
      <c r="I377" s="175"/>
      <c r="J377" s="329">
        <v>0.50</v>
      </c>
      <c r="K377" s="195">
        <v>80062</v>
      </c>
      <c r="L377" s="417">
        <f>ROUND(J377*F377,5)</f>
        <v>0</v>
      </c>
      <c r="M377" s="192"/>
      <c r="N377" s="192"/>
      <c r="O377" s="139"/>
    </row>
    <row r="378" spans="1:15" s="467" customFormat="1" ht="26.25" customHeight="1">
      <c r="A378" s="124"/>
      <c r="B378" s="97" t="str">
        <f>IF(EXACT('Page Titre'!LANGUE_FR_ENG,"Fr"),MatchTrad!A414,MatchTrad!B414)</f>
        <v>Opérations n'impliquant pas d’actifs liquides admissibles</v>
      </c>
      <c r="C378" s="148">
        <v>30063</v>
      </c>
      <c r="D378" s="464"/>
      <c r="E378" s="195">
        <v>30064</v>
      </c>
      <c r="F378" s="524"/>
      <c r="G378" s="175"/>
      <c r="H378" s="175"/>
      <c r="I378" s="175"/>
      <c r="J378" s="330">
        <v>0.50</v>
      </c>
      <c r="K378" s="195">
        <v>80064</v>
      </c>
      <c r="L378" s="526">
        <f>ROUND(J378*F378,5)</f>
        <v>0</v>
      </c>
      <c r="M378" s="192"/>
      <c r="N378" s="192"/>
      <c r="O378" s="139"/>
    </row>
    <row r="379" spans="1:15" s="467" customFormat="1" ht="26.25" customHeight="1">
      <c r="A379" s="663" t="str">
        <f>IF(EXACT('Page Titre'!LANGUE_FR_ENG,"Fr"),MatchTrad!A415,MatchTrad!B415)</f>
        <v>Actifs non RMBS de niveau 2B prêtés et actifs de niveau 2A empruntés :</v>
      </c>
      <c r="B379" s="664"/>
      <c r="C379" s="665"/>
      <c r="D379" s="42"/>
      <c r="E379" s="134"/>
      <c r="F379" s="122"/>
      <c r="G379" s="175"/>
      <c r="H379" s="175"/>
      <c r="I379" s="175"/>
      <c r="J379" s="133"/>
      <c r="K379" s="100"/>
      <c r="L379" s="133"/>
      <c r="M379" s="192"/>
      <c r="N379" s="192"/>
      <c r="O379" s="139"/>
    </row>
    <row r="380" spans="1:15" s="467" customFormat="1" ht="25.5" customHeight="1">
      <c r="A380" s="92"/>
      <c r="B380" s="96" t="str">
        <f>IF(EXACT('Page Titre'!LANGUE_FR_ENG,"Fr"),MatchTrad!A416,MatchTrad!B416)</f>
        <v>Opérations impliquant  des actifs liquides admissibles</v>
      </c>
      <c r="C380" s="150">
        <v>30065</v>
      </c>
      <c r="D380" s="408"/>
      <c r="E380" s="205">
        <v>30066</v>
      </c>
      <c r="F380" s="416"/>
      <c r="G380" s="175"/>
      <c r="H380" s="175"/>
      <c r="I380" s="175"/>
      <c r="J380" s="329">
        <v>0.35</v>
      </c>
      <c r="K380" s="205">
        <v>80066</v>
      </c>
      <c r="L380" s="417">
        <f>ROUND(J380*F380,5)</f>
        <v>0</v>
      </c>
      <c r="M380" s="192"/>
      <c r="N380" s="192"/>
      <c r="O380" s="139"/>
    </row>
    <row r="381" spans="1:15" s="467" customFormat="1" ht="25.5" customHeight="1">
      <c r="A381" s="92"/>
      <c r="B381" s="97" t="str">
        <f>IF(EXACT('Page Titre'!LANGUE_FR_ENG,"Fr"),MatchTrad!A417,MatchTrad!B417)</f>
        <v>Opérations n'impliquant pas d’actifs liquides admissibles</v>
      </c>
      <c r="C381" s="148">
        <v>30067</v>
      </c>
      <c r="D381" s="464"/>
      <c r="E381" s="195">
        <v>30068</v>
      </c>
      <c r="F381" s="524"/>
      <c r="G381" s="175"/>
      <c r="H381" s="175"/>
      <c r="I381" s="175"/>
      <c r="J381" s="330">
        <v>0.35</v>
      </c>
      <c r="K381" s="195">
        <v>80068</v>
      </c>
      <c r="L381" s="526">
        <f>ROUND(J381*F381,5)</f>
        <v>0</v>
      </c>
      <c r="M381" s="192"/>
      <c r="N381" s="192"/>
      <c r="O381" s="139"/>
    </row>
    <row r="382" spans="1:15" s="467" customFormat="1" ht="26.25" customHeight="1">
      <c r="A382" s="663" t="str">
        <f>IF(EXACT('Page Titre'!LANGUE_FR_ENG,"Fr"),MatchTrad!A418,MatchTrad!B418)</f>
        <v>Actifs non RMBS de niveau 2B prêtés et actifs RMBS de niveau 2B empruntés :</v>
      </c>
      <c r="B382" s="664"/>
      <c r="C382" s="665"/>
      <c r="D382" s="42"/>
      <c r="E382" s="134"/>
      <c r="F382" s="122"/>
      <c r="G382" s="175"/>
      <c r="H382" s="175"/>
      <c r="I382" s="204"/>
      <c r="J382" s="324"/>
      <c r="K382" s="100"/>
      <c r="L382" s="324"/>
      <c r="M382" s="203"/>
      <c r="N382" s="192"/>
      <c r="O382" s="139"/>
    </row>
    <row r="383" spans="1:15" s="467" customFormat="1" ht="26.25" customHeight="1">
      <c r="A383" s="92"/>
      <c r="B383" s="96" t="str">
        <f>IF(EXACT('Page Titre'!LANGUE_FR_ENG,"Fr"),MatchTrad!A419,MatchTrad!B419)</f>
        <v>Opérations impliquant  des actifs liquides admissibles</v>
      </c>
      <c r="C383" s="148">
        <v>30069</v>
      </c>
      <c r="D383" s="408"/>
      <c r="E383" s="195">
        <v>30070</v>
      </c>
      <c r="F383" s="416"/>
      <c r="G383" s="175"/>
      <c r="H383" s="175"/>
      <c r="I383" s="175"/>
      <c r="J383" s="329">
        <v>0.25</v>
      </c>
      <c r="K383" s="195">
        <v>80070</v>
      </c>
      <c r="L383" s="417">
        <f>ROUND(J383*F383,5)</f>
        <v>0</v>
      </c>
      <c r="M383" s="192"/>
      <c r="N383" s="192"/>
      <c r="O383" s="139"/>
    </row>
    <row r="384" spans="1:15" s="467" customFormat="1" ht="26.25" customHeight="1">
      <c r="A384" s="92"/>
      <c r="B384" s="90" t="str">
        <f>IF(EXACT('Page Titre'!LANGUE_FR_ENG,"Fr"),MatchTrad!A420,MatchTrad!B420)</f>
        <v>Opérations n'impliquant pas d’actifs liquides admissibles</v>
      </c>
      <c r="C384" s="149">
        <v>30071</v>
      </c>
      <c r="D384" s="464"/>
      <c r="E384" s="206">
        <v>30072</v>
      </c>
      <c r="F384" s="524"/>
      <c r="G384" s="175"/>
      <c r="H384" s="175"/>
      <c r="I384" s="175"/>
      <c r="J384" s="330">
        <v>0.25</v>
      </c>
      <c r="K384" s="206">
        <v>80072</v>
      </c>
      <c r="L384" s="526">
        <f>ROUND(J384*F384,5)</f>
        <v>0</v>
      </c>
      <c r="M384" s="192"/>
      <c r="N384" s="192"/>
      <c r="O384" s="139"/>
    </row>
    <row r="385" spans="1:15" s="467" customFormat="1" ht="26.25" customHeight="1">
      <c r="A385" s="663" t="str">
        <f>IF(EXACT('Page Titre'!LANGUE_FR_ENG,"Fr"),MatchTrad!A421,MatchTrad!B421)</f>
        <v>Actifs non RMBS de niveau 2B prêtés et actifs non RMBS de niveau 2B empruntés :</v>
      </c>
      <c r="B385" s="664"/>
      <c r="C385" s="665"/>
      <c r="D385" s="42"/>
      <c r="E385" s="134"/>
      <c r="F385" s="122"/>
      <c r="G385" s="175"/>
      <c r="H385" s="175"/>
      <c r="I385" s="204"/>
      <c r="J385" s="324"/>
      <c r="K385" s="100"/>
      <c r="L385" s="324"/>
      <c r="M385" s="203"/>
      <c r="N385" s="194"/>
      <c r="O385" s="139"/>
    </row>
    <row r="386" spans="1:15" s="467" customFormat="1" ht="26.25" customHeight="1">
      <c r="A386" s="92"/>
      <c r="B386" s="97" t="str">
        <f>IF(EXACT('Page Titre'!LANGUE_FR_ENG,"Fr"),MatchTrad!A422,MatchTrad!B422)</f>
        <v>Opérations impliquant  des actifs liquides admissibles</v>
      </c>
      <c r="C386" s="150">
        <v>30073</v>
      </c>
      <c r="D386" s="408"/>
      <c r="E386" s="205">
        <v>30074</v>
      </c>
      <c r="F386" s="416"/>
      <c r="G386" s="175"/>
      <c r="H386" s="175"/>
      <c r="I386" s="175"/>
      <c r="J386" s="233">
        <v>0</v>
      </c>
      <c r="K386" s="205">
        <v>80074</v>
      </c>
      <c r="L386" s="566">
        <f>ROUND(J386*F386,5)</f>
        <v>0</v>
      </c>
      <c r="M386" s="328">
        <v>0</v>
      </c>
      <c r="N386" s="205">
        <v>80073</v>
      </c>
      <c r="O386" s="417">
        <f>ROUND(M386*D386,5)</f>
        <v>0</v>
      </c>
    </row>
    <row r="387" spans="1:15" s="467" customFormat="1" ht="25.5" customHeight="1">
      <c r="A387" s="92"/>
      <c r="B387" s="90" t="str">
        <f>IF(EXACT('Page Titre'!LANGUE_FR_ENG,"Fr"),MatchTrad!A423,MatchTrad!B423)</f>
        <v>Opérations n'impliquant pas d’actifs liquides admissibles</v>
      </c>
      <c r="C387" s="148">
        <v>30075</v>
      </c>
      <c r="D387" s="464"/>
      <c r="E387" s="195">
        <v>30076</v>
      </c>
      <c r="F387" s="524"/>
      <c r="G387" s="175"/>
      <c r="H387" s="175"/>
      <c r="I387" s="175"/>
      <c r="J387" s="465">
        <v>0</v>
      </c>
      <c r="K387" s="195">
        <v>80076</v>
      </c>
      <c r="L387" s="567">
        <f>ROUND(J387*F387,5)</f>
        <v>0</v>
      </c>
      <c r="M387" s="527">
        <v>0</v>
      </c>
      <c r="N387" s="195">
        <v>80075</v>
      </c>
      <c r="O387" s="526">
        <f>ROUND(M387*D387,5)</f>
        <v>0</v>
      </c>
    </row>
    <row r="388" spans="1:15" s="467" customFormat="1" ht="26.25" customHeight="1">
      <c r="A388" s="663" t="str">
        <f>IF(EXACT('Page Titre'!LANGUE_FR_ENG,"Fr"),MatchTrad!A424,MatchTrad!B424)</f>
        <v>Actifs non RMBS de niveau 2B et autres actifs empruntés :</v>
      </c>
      <c r="B388" s="664"/>
      <c r="C388" s="665"/>
      <c r="D388" s="42"/>
      <c r="E388" s="134"/>
      <c r="F388" s="122"/>
      <c r="G388" s="175"/>
      <c r="H388" s="175"/>
      <c r="I388" s="175"/>
      <c r="J388" s="68"/>
      <c r="K388" s="196"/>
      <c r="L388" s="133"/>
      <c r="M388" s="200"/>
      <c r="N388" s="197"/>
      <c r="O388" s="139"/>
    </row>
    <row r="389" spans="1:15" s="467" customFormat="1" ht="26.25" customHeight="1">
      <c r="A389" s="92"/>
      <c r="B389" s="96" t="str">
        <f>IF(EXACT('Page Titre'!LANGUE_FR_ENG,"Fr"),MatchTrad!A425,MatchTrad!B425)</f>
        <v>Opérations impliquant  des actifs liquides admissibles</v>
      </c>
      <c r="C389" s="148">
        <v>30077</v>
      </c>
      <c r="D389" s="408"/>
      <c r="E389" s="195">
        <v>30078</v>
      </c>
      <c r="F389" s="416"/>
      <c r="G389" s="175"/>
      <c r="H389" s="175"/>
      <c r="I389" s="175"/>
      <c r="J389" s="68"/>
      <c r="K389" s="176"/>
      <c r="L389" s="133"/>
      <c r="M389" s="331">
        <v>0.50</v>
      </c>
      <c r="N389" s="195">
        <v>80077</v>
      </c>
      <c r="O389" s="417">
        <f>ROUND(M389*D389,5)</f>
        <v>0</v>
      </c>
    </row>
    <row r="390" spans="1:15" s="467" customFormat="1" ht="26.25" customHeight="1">
      <c r="A390" s="92"/>
      <c r="B390" s="90" t="str">
        <f>IF(EXACT('Page Titre'!LANGUE_FR_ENG,"Fr"),MatchTrad!A426,MatchTrad!B426)</f>
        <v>Opérations n'impliquant pas d’actifs liquides admissibles</v>
      </c>
      <c r="C390" s="148">
        <v>30079</v>
      </c>
      <c r="D390" s="464"/>
      <c r="E390" s="195">
        <v>30080</v>
      </c>
      <c r="F390" s="524"/>
      <c r="G390" s="175"/>
      <c r="H390" s="175"/>
      <c r="I390" s="175"/>
      <c r="J390" s="68"/>
      <c r="K390" s="176"/>
      <c r="L390" s="133"/>
      <c r="M390" s="332">
        <v>0.50</v>
      </c>
      <c r="N390" s="195">
        <v>80079</v>
      </c>
      <c r="O390" s="526">
        <f>ROUND(M390*D390,5)</f>
        <v>0</v>
      </c>
    </row>
    <row r="391" spans="1:15" s="467" customFormat="1" ht="26.25" customHeight="1">
      <c r="A391" s="663" t="str">
        <f>IF(EXACT('Page Titre'!LANGUE_FR_ENG,"Fr"),MatchTrad!A427,MatchTrad!B427)</f>
        <v>Autres actifs prêtés et actifs de niveau 1 empruntés :</v>
      </c>
      <c r="B391" s="664"/>
      <c r="C391" s="665"/>
      <c r="D391" s="42"/>
      <c r="E391" s="134"/>
      <c r="F391" s="122"/>
      <c r="G391" s="175"/>
      <c r="H391" s="175"/>
      <c r="I391" s="175"/>
      <c r="J391" s="68"/>
      <c r="K391" s="193"/>
      <c r="L391" s="133"/>
      <c r="M391" s="192"/>
      <c r="N391" s="202"/>
      <c r="O391" s="139"/>
    </row>
    <row r="392" spans="1:15" s="467" customFormat="1" ht="26.25" customHeight="1">
      <c r="A392" s="92"/>
      <c r="B392" s="96" t="str">
        <f>IF(EXACT('Page Titre'!LANGUE_FR_ENG,"Fr"),MatchTrad!A428,MatchTrad!B428)</f>
        <v>Opérations impliquant  des actifs liquides admissibles</v>
      </c>
      <c r="C392" s="148">
        <v>30081</v>
      </c>
      <c r="D392" s="408"/>
      <c r="E392" s="195">
        <v>30082</v>
      </c>
      <c r="F392" s="416"/>
      <c r="G392" s="175"/>
      <c r="H392" s="175"/>
      <c r="I392" s="175"/>
      <c r="J392" s="233">
        <v>1</v>
      </c>
      <c r="K392" s="195">
        <v>80082</v>
      </c>
      <c r="L392" s="417">
        <f>ROUND(J392*F392,5)</f>
        <v>0</v>
      </c>
      <c r="M392" s="192"/>
      <c r="N392" s="192"/>
      <c r="O392" s="139"/>
    </row>
    <row r="393" spans="1:15" s="467" customFormat="1" ht="26.25" customHeight="1">
      <c r="A393" s="92"/>
      <c r="B393" s="97" t="str">
        <f>IF(EXACT('Page Titre'!LANGUE_FR_ENG,"Fr"),MatchTrad!A429,MatchTrad!B429)</f>
        <v>Opérations n'impliquant pas d’actifs liquides admissibles</v>
      </c>
      <c r="C393" s="148">
        <v>30083</v>
      </c>
      <c r="D393" s="464"/>
      <c r="E393" s="195">
        <v>30084</v>
      </c>
      <c r="F393" s="524"/>
      <c r="G393" s="175"/>
      <c r="H393" s="175"/>
      <c r="I393" s="175"/>
      <c r="J393" s="465">
        <v>1</v>
      </c>
      <c r="K393" s="195">
        <v>80084</v>
      </c>
      <c r="L393" s="526">
        <f>ROUND(J393*F393,5)</f>
        <v>0</v>
      </c>
      <c r="M393" s="192"/>
      <c r="N393" s="192"/>
      <c r="O393" s="139"/>
    </row>
    <row r="394" spans="1:15" s="467" customFormat="1" ht="25.5" customHeight="1">
      <c r="A394" s="663" t="str">
        <f>IF(EXACT('Page Titre'!LANGUE_FR_ENG,"Fr"),MatchTrad!A430,MatchTrad!B430)</f>
        <v>Autres actifs prêtés et actifs de niveau 2A empruntés :</v>
      </c>
      <c r="B394" s="664"/>
      <c r="C394" s="665"/>
      <c r="D394" s="42"/>
      <c r="E394" s="134"/>
      <c r="F394" s="122"/>
      <c r="G394" s="175"/>
      <c r="H394" s="175"/>
      <c r="I394" s="175"/>
      <c r="J394" s="133"/>
      <c r="K394" s="100"/>
      <c r="L394" s="133"/>
      <c r="M394" s="192"/>
      <c r="N394" s="192"/>
      <c r="O394" s="139"/>
    </row>
    <row r="395" spans="1:15" s="467" customFormat="1" ht="25.5" customHeight="1">
      <c r="A395" s="92"/>
      <c r="B395" s="97" t="str">
        <f>IF(EXACT('Page Titre'!LANGUE_FR_ENG,"Fr"),MatchTrad!A431,MatchTrad!B431)</f>
        <v>Opérations impliquant  des actifs liquides admissibles</v>
      </c>
      <c r="C395" s="148">
        <v>30085</v>
      </c>
      <c r="D395" s="408"/>
      <c r="E395" s="195">
        <v>30086</v>
      </c>
      <c r="F395" s="416"/>
      <c r="G395" s="175"/>
      <c r="H395" s="175"/>
      <c r="I395" s="175"/>
      <c r="J395" s="233">
        <v>0.85</v>
      </c>
      <c r="K395" s="195">
        <v>80086</v>
      </c>
      <c r="L395" s="417">
        <f>ROUND(J395*F395,5)</f>
        <v>0</v>
      </c>
      <c r="M395" s="192"/>
      <c r="N395" s="192"/>
      <c r="O395" s="139"/>
    </row>
    <row r="396" spans="1:15" s="467" customFormat="1" ht="25.5" customHeight="1">
      <c r="A396" s="92"/>
      <c r="B396" s="97" t="str">
        <f>IF(EXACT('Page Titre'!LANGUE_FR_ENG,"Fr"),MatchTrad!A432,MatchTrad!B432)</f>
        <v>Opérations n'impliquant pas d’actifs liquides admissibles</v>
      </c>
      <c r="C396" s="148">
        <v>30087</v>
      </c>
      <c r="D396" s="464"/>
      <c r="E396" s="195">
        <v>30088</v>
      </c>
      <c r="F396" s="524"/>
      <c r="G396" s="175"/>
      <c r="H396" s="175"/>
      <c r="I396" s="175"/>
      <c r="J396" s="465">
        <v>0.85</v>
      </c>
      <c r="K396" s="195">
        <v>80088</v>
      </c>
      <c r="L396" s="526">
        <f>ROUND(J396*F396,5)</f>
        <v>0</v>
      </c>
      <c r="M396" s="192"/>
      <c r="N396" s="192"/>
      <c r="O396" s="139"/>
    </row>
    <row r="397" spans="1:15" s="467" customFormat="1" ht="25.5" customHeight="1">
      <c r="A397" s="663" t="str">
        <f>IF(EXACT('Page Titre'!LANGUE_FR_ENG,"Fr"),MatchTrad!A433,MatchTrad!B433)</f>
        <v>Autres actifs prêtés et actifs RMBS de niveau 2B empruntés :</v>
      </c>
      <c r="B397" s="664"/>
      <c r="C397" s="665"/>
      <c r="D397" s="42"/>
      <c r="E397" s="134"/>
      <c r="F397" s="122"/>
      <c r="G397" s="175"/>
      <c r="H397" s="175"/>
      <c r="I397" s="175"/>
      <c r="J397" s="133"/>
      <c r="K397" s="100"/>
      <c r="L397" s="133"/>
      <c r="M397" s="192"/>
      <c r="N397" s="192"/>
      <c r="O397" s="139"/>
    </row>
    <row r="398" spans="1:15" s="467" customFormat="1" ht="25.5" customHeight="1">
      <c r="A398" s="92"/>
      <c r="B398" s="96" t="str">
        <f>IF(EXACT('Page Titre'!LANGUE_FR_ENG,"Fr"),MatchTrad!A434,MatchTrad!B434)</f>
        <v>Opérations impliquant  des actifs liquides admissibles</v>
      </c>
      <c r="C398" s="148">
        <v>30089</v>
      </c>
      <c r="D398" s="408"/>
      <c r="E398" s="195">
        <v>30090</v>
      </c>
      <c r="F398" s="416"/>
      <c r="G398" s="175"/>
      <c r="H398" s="175"/>
      <c r="I398" s="175"/>
      <c r="J398" s="329">
        <v>0.75</v>
      </c>
      <c r="K398" s="195">
        <v>80090</v>
      </c>
      <c r="L398" s="417">
        <f>ROUND(J398*F398,5)</f>
        <v>0</v>
      </c>
      <c r="M398" s="192"/>
      <c r="N398" s="192"/>
      <c r="O398" s="139"/>
    </row>
    <row r="399" spans="1:15" s="467" customFormat="1" ht="25.5" customHeight="1">
      <c r="A399" s="92"/>
      <c r="B399" s="97" t="str">
        <f>IF(EXACT('Page Titre'!LANGUE_FR_ENG,"Fr"),MatchTrad!A435,MatchTrad!B435)</f>
        <v>Opérations n'impliquant pas d’actifs liquides admissibles</v>
      </c>
      <c r="C399" s="148">
        <v>30091</v>
      </c>
      <c r="D399" s="464"/>
      <c r="E399" s="195">
        <v>30092</v>
      </c>
      <c r="F399" s="524"/>
      <c r="G399" s="175"/>
      <c r="H399" s="175"/>
      <c r="I399" s="175"/>
      <c r="J399" s="330">
        <v>0.75</v>
      </c>
      <c r="K399" s="195">
        <v>80092</v>
      </c>
      <c r="L399" s="526">
        <f>ROUND(J399*F399,5)</f>
        <v>0</v>
      </c>
      <c r="M399" s="192"/>
      <c r="N399" s="192"/>
      <c r="O399" s="139"/>
    </row>
    <row r="400" spans="1:15" s="467" customFormat="1" ht="25.5" customHeight="1">
      <c r="A400" s="663" t="str">
        <f>IF(EXACT('Page Titre'!LANGUE_FR_ENG,"Fr"),MatchTrad!A436,MatchTrad!B436)</f>
        <v>Autres actifs prêtés et actifs non RMBS de niveau 2B empruntés :</v>
      </c>
      <c r="B400" s="664"/>
      <c r="C400" s="665"/>
      <c r="D400" s="42"/>
      <c r="E400" s="134"/>
      <c r="F400" s="122"/>
      <c r="G400" s="175"/>
      <c r="H400" s="175"/>
      <c r="I400" s="175"/>
      <c r="J400" s="133"/>
      <c r="K400" s="100"/>
      <c r="L400" s="133"/>
      <c r="M400" s="192"/>
      <c r="N400" s="192"/>
      <c r="O400" s="139"/>
    </row>
    <row r="401" spans="1:15" s="467" customFormat="1" ht="25.5" customHeight="1">
      <c r="A401" s="92"/>
      <c r="B401" s="96" t="str">
        <f>IF(EXACT('Page Titre'!LANGUE_FR_ENG,"Fr"),MatchTrad!A437,MatchTrad!B437)</f>
        <v>Opérations impliquant  des actifs liquides admissibles</v>
      </c>
      <c r="C401" s="148">
        <v>30093</v>
      </c>
      <c r="D401" s="408"/>
      <c r="E401" s="195">
        <v>30094</v>
      </c>
      <c r="F401" s="416"/>
      <c r="G401" s="175"/>
      <c r="H401" s="175"/>
      <c r="I401" s="175"/>
      <c r="J401" s="329">
        <v>0.50</v>
      </c>
      <c r="K401" s="195">
        <v>80094</v>
      </c>
      <c r="L401" s="417">
        <f>ROUND(J401*F401,5)</f>
        <v>0</v>
      </c>
      <c r="M401" s="192"/>
      <c r="N401" s="192"/>
      <c r="O401" s="139"/>
    </row>
    <row r="402" spans="1:15" s="467" customFormat="1" ht="25.5" customHeight="1">
      <c r="A402" s="92"/>
      <c r="B402" s="90" t="str">
        <f>IF(EXACT('Page Titre'!LANGUE_FR_ENG,"Fr"),MatchTrad!A438,MatchTrad!B438)</f>
        <v>Opérations n'impliquant pas d’actifs liquides admissibles</v>
      </c>
      <c r="C402" s="148">
        <v>30095</v>
      </c>
      <c r="D402" s="408"/>
      <c r="E402" s="195">
        <v>30096</v>
      </c>
      <c r="F402" s="416"/>
      <c r="G402" s="175"/>
      <c r="H402" s="175"/>
      <c r="I402" s="175"/>
      <c r="J402" s="329">
        <v>0.50</v>
      </c>
      <c r="K402" s="195">
        <v>80096</v>
      </c>
      <c r="L402" s="417">
        <f>ROUND(J402*F402,5)</f>
        <v>0</v>
      </c>
      <c r="M402" s="192"/>
      <c r="N402" s="194"/>
      <c r="O402" s="139"/>
    </row>
    <row r="403" spans="1:15" s="467" customFormat="1" ht="25.5" customHeight="1">
      <c r="A403" s="677" t="str">
        <f>IF(EXACT('Page Titre'!LANGUE_FR_ENG,"Fr"),MatchTrad!A439,MatchTrad!B439)</f>
        <v>Autres actifs prêtés et autres actifs empruntés :</v>
      </c>
      <c r="B403" s="677"/>
      <c r="C403" s="148">
        <v>30097</v>
      </c>
      <c r="D403" s="464"/>
      <c r="E403" s="195">
        <v>30098</v>
      </c>
      <c r="F403" s="524"/>
      <c r="G403" s="68"/>
      <c r="H403" s="68"/>
      <c r="I403" s="68"/>
      <c r="J403" s="465">
        <v>0</v>
      </c>
      <c r="K403" s="195">
        <v>80098</v>
      </c>
      <c r="L403" s="567">
        <f>ROUND(J403*F403,5)</f>
        <v>0</v>
      </c>
      <c r="M403" s="527">
        <v>0</v>
      </c>
      <c r="N403" s="195">
        <v>80097</v>
      </c>
      <c r="O403" s="526">
        <f t="shared" si="12" ref="O403:O414">ROUND(M403*D403,5)</f>
        <v>0</v>
      </c>
    </row>
    <row r="404" spans="1:15" s="467" customFormat="1" ht="45" customHeight="1">
      <c r="A404" s="663" t="str">
        <f>IF(EXACT('Page Titre'!LANGUE_FR_ENG,"Fr"),MatchTrad!A440,MatchTrad!B440)</f>
        <v>dont les actifs empruntés sont réutilisés (c.-à-d., sont réhypothéqués) dans des opérations visant à couvrir des positions courtes :</v>
      </c>
      <c r="B404" s="664"/>
      <c r="C404" s="665"/>
      <c r="D404" s="335"/>
      <c r="E404" s="174"/>
      <c r="F404" s="172"/>
      <c r="G404" s="68"/>
      <c r="H404" s="68"/>
      <c r="I404" s="68"/>
      <c r="J404" s="135"/>
      <c r="K404" s="100"/>
      <c r="L404" s="363"/>
      <c r="M404" s="200"/>
      <c r="N404" s="207"/>
      <c r="O404" s="201"/>
    </row>
    <row r="405" spans="1:15" s="467" customFormat="1" ht="25.5" customHeight="1">
      <c r="A405" s="92"/>
      <c r="B405" s="96" t="str">
        <f>IF(EXACT('Page Titre'!LANGUE_FR_ENG,"Fr"),MatchTrad!A441,MatchTrad!B441)</f>
        <v>Actifs de niveau 1 prêtés et actifs de niveau 1 empruntés</v>
      </c>
      <c r="C405" s="150">
        <v>30099</v>
      </c>
      <c r="D405" s="408"/>
      <c r="E405" s="195">
        <v>30100</v>
      </c>
      <c r="F405" s="416"/>
      <c r="G405" s="68"/>
      <c r="H405" s="68"/>
      <c r="I405" s="68"/>
      <c r="J405" s="465">
        <v>0</v>
      </c>
      <c r="K405" s="195">
        <v>80100</v>
      </c>
      <c r="L405" s="567">
        <f>ROUND(J405*F405,5)</f>
        <v>0</v>
      </c>
      <c r="M405" s="328">
        <v>0</v>
      </c>
      <c r="N405" s="195">
        <v>80099</v>
      </c>
      <c r="O405" s="417">
        <f t="shared" si="12"/>
        <v>0</v>
      </c>
    </row>
    <row r="406" spans="1:15" s="467" customFormat="1" ht="25.5" customHeight="1">
      <c r="A406" s="92"/>
      <c r="B406" s="97" t="str">
        <f>IF(EXACT('Page Titre'!LANGUE_FR_ENG,"Fr"),MatchTrad!A442,MatchTrad!B442)</f>
        <v>Actifs de niveau 1 prêtés et actifs de niveau 2A empruntés</v>
      </c>
      <c r="C406" s="148">
        <v>30101</v>
      </c>
      <c r="D406" s="408"/>
      <c r="E406" s="195">
        <v>30102</v>
      </c>
      <c r="F406" s="416"/>
      <c r="G406" s="68"/>
      <c r="H406" s="68"/>
      <c r="I406" s="68"/>
      <c r="J406" s="137"/>
      <c r="K406" s="196"/>
      <c r="L406" s="363"/>
      <c r="M406" s="328">
        <v>0</v>
      </c>
      <c r="N406" s="195">
        <v>80101</v>
      </c>
      <c r="O406" s="417">
        <f t="shared" si="12"/>
        <v>0</v>
      </c>
    </row>
    <row r="407" spans="1:15" s="467" customFormat="1" ht="25.5" customHeight="1">
      <c r="A407" s="92"/>
      <c r="B407" s="97" t="str">
        <f>IF(EXACT('Page Titre'!LANGUE_FR_ENG,"Fr"),MatchTrad!A443,MatchTrad!B443)</f>
        <v>Actifs de niveau 1 prêtés et actifs RMBS de niveau 2B empruntés</v>
      </c>
      <c r="C407" s="148">
        <v>30103</v>
      </c>
      <c r="D407" s="408"/>
      <c r="E407" s="195">
        <v>30104</v>
      </c>
      <c r="F407" s="416"/>
      <c r="G407" s="68"/>
      <c r="H407" s="68"/>
      <c r="I407" s="68"/>
      <c r="J407" s="137"/>
      <c r="K407" s="176"/>
      <c r="L407" s="363"/>
      <c r="M407" s="328">
        <v>0</v>
      </c>
      <c r="N407" s="195">
        <v>80103</v>
      </c>
      <c r="O407" s="417">
        <f t="shared" si="12"/>
        <v>0</v>
      </c>
    </row>
    <row r="408" spans="1:15" s="467" customFormat="1" ht="25.5" customHeight="1">
      <c r="A408" s="92"/>
      <c r="B408" s="97" t="str">
        <f>IF(EXACT('Page Titre'!LANGUE_FR_ENG,"Fr"),MatchTrad!A444,MatchTrad!B444)</f>
        <v>Actifs de niveau 1 prêtés et actifs non RMBS de niveau 2B empruntés</v>
      </c>
      <c r="C408" s="148">
        <v>30105</v>
      </c>
      <c r="D408" s="408"/>
      <c r="E408" s="195">
        <v>30106</v>
      </c>
      <c r="F408" s="416"/>
      <c r="G408" s="68"/>
      <c r="H408" s="68"/>
      <c r="I408" s="68"/>
      <c r="J408" s="137"/>
      <c r="K408" s="176"/>
      <c r="L408" s="363"/>
      <c r="M408" s="328">
        <v>0</v>
      </c>
      <c r="N408" s="195">
        <v>80105</v>
      </c>
      <c r="O408" s="417">
        <f t="shared" si="12"/>
        <v>0</v>
      </c>
    </row>
    <row r="409" spans="1:15" s="467" customFormat="1" ht="25.5" customHeight="1">
      <c r="A409" s="92"/>
      <c r="B409" s="97" t="str">
        <f>IF(EXACT('Page Titre'!LANGUE_FR_ENG,"Fr"),MatchTrad!A445,MatchTrad!B445)</f>
        <v>Actifs de niveau 1 prêtés et autres actifs empruntés</v>
      </c>
      <c r="C409" s="148">
        <v>30107</v>
      </c>
      <c r="D409" s="408"/>
      <c r="E409" s="195">
        <v>30108</v>
      </c>
      <c r="F409" s="416"/>
      <c r="G409" s="68"/>
      <c r="H409" s="68"/>
      <c r="I409" s="68"/>
      <c r="J409" s="137"/>
      <c r="K409" s="193"/>
      <c r="L409" s="363"/>
      <c r="M409" s="527">
        <v>0</v>
      </c>
      <c r="N409" s="195">
        <v>80107</v>
      </c>
      <c r="O409" s="526">
        <f t="shared" si="12"/>
        <v>0</v>
      </c>
    </row>
    <row r="410" spans="1:15" s="467" customFormat="1" ht="25.5" customHeight="1">
      <c r="A410" s="92"/>
      <c r="B410" s="120" t="str">
        <f>IF(EXACT('Page Titre'!LANGUE_FR_ENG,"Fr"),MatchTrad!A446,MatchTrad!B446)</f>
        <v>Actifs de niveau 2A prêtés et actifs de niveau 1 empruntés</v>
      </c>
      <c r="C410" s="148">
        <v>30109</v>
      </c>
      <c r="D410" s="408"/>
      <c r="E410" s="195">
        <v>30110</v>
      </c>
      <c r="F410" s="416"/>
      <c r="G410" s="68"/>
      <c r="H410" s="68"/>
      <c r="I410" s="68"/>
      <c r="J410" s="233">
        <v>0.15</v>
      </c>
      <c r="K410" s="195">
        <v>80110</v>
      </c>
      <c r="L410" s="417">
        <f>ROUND(J410*F410,5)</f>
        <v>0</v>
      </c>
      <c r="M410" s="200"/>
      <c r="N410" s="207"/>
      <c r="O410" s="201"/>
    </row>
    <row r="411" spans="1:15" s="467" customFormat="1" ht="25.5" customHeight="1">
      <c r="A411" s="92"/>
      <c r="B411" s="97" t="str">
        <f>IF(EXACT('Page Titre'!LANGUE_FR_ENG,"Fr"),MatchTrad!A447,MatchTrad!B447)</f>
        <v>Actifs de niveau 2A prêtés et actifs de niveau 2A empruntés</v>
      </c>
      <c r="C411" s="148">
        <v>30111</v>
      </c>
      <c r="D411" s="408"/>
      <c r="E411" s="195">
        <v>30112</v>
      </c>
      <c r="F411" s="416"/>
      <c r="G411" s="68"/>
      <c r="H411" s="68"/>
      <c r="I411" s="68"/>
      <c r="J411" s="465">
        <v>0</v>
      </c>
      <c r="K411" s="195">
        <v>80112</v>
      </c>
      <c r="L411" s="567">
        <f>ROUND(J411*F411,5)</f>
        <v>0</v>
      </c>
      <c r="M411" s="328">
        <v>0</v>
      </c>
      <c r="N411" s="195">
        <v>80111</v>
      </c>
      <c r="O411" s="417">
        <f t="shared" si="12"/>
        <v>0</v>
      </c>
    </row>
    <row r="412" spans="1:15" s="467" customFormat="1" ht="25.5" customHeight="1">
      <c r="A412" s="92"/>
      <c r="B412" s="97" t="str">
        <f>IF(EXACT('Page Titre'!LANGUE_FR_ENG,"Fr"),MatchTrad!A448,MatchTrad!B448)</f>
        <v>Actifs de niveau 2A prêtés et actifs RMBS de niveau 2B empruntés</v>
      </c>
      <c r="C412" s="148">
        <v>30113</v>
      </c>
      <c r="D412" s="408"/>
      <c r="E412" s="195">
        <v>30114</v>
      </c>
      <c r="F412" s="416"/>
      <c r="G412" s="68"/>
      <c r="H412" s="68"/>
      <c r="I412" s="68"/>
      <c r="J412" s="137"/>
      <c r="K412" s="196"/>
      <c r="L412" s="363"/>
      <c r="M412" s="328">
        <v>0</v>
      </c>
      <c r="N412" s="195">
        <v>80113</v>
      </c>
      <c r="O412" s="417">
        <f t="shared" si="12"/>
        <v>0</v>
      </c>
    </row>
    <row r="413" spans="1:15" s="467" customFormat="1" ht="25.5" customHeight="1">
      <c r="A413" s="92"/>
      <c r="B413" s="97" t="str">
        <f>IF(EXACT('Page Titre'!LANGUE_FR_ENG,"Fr"),MatchTrad!A449,MatchTrad!B449)</f>
        <v>Actifs de niveau 2A prêtés et actifs non RMBS de niveau 2B empruntés</v>
      </c>
      <c r="C413" s="148">
        <v>30115</v>
      </c>
      <c r="D413" s="408"/>
      <c r="E413" s="195">
        <v>30116</v>
      </c>
      <c r="F413" s="416"/>
      <c r="G413" s="68"/>
      <c r="H413" s="68"/>
      <c r="I413" s="68"/>
      <c r="J413" s="137"/>
      <c r="K413" s="176"/>
      <c r="L413" s="363"/>
      <c r="M413" s="328">
        <v>0</v>
      </c>
      <c r="N413" s="195">
        <v>80115</v>
      </c>
      <c r="O413" s="417">
        <f t="shared" si="12"/>
        <v>0</v>
      </c>
    </row>
    <row r="414" spans="1:15" s="467" customFormat="1" ht="25.5" customHeight="1">
      <c r="A414" s="92"/>
      <c r="B414" s="97" t="str">
        <f>IF(EXACT('Page Titre'!LANGUE_FR_ENG,"Fr"),MatchTrad!A450,MatchTrad!B450)</f>
        <v>Actifs de niveau 2A prêtés et autres actifs empruntés</v>
      </c>
      <c r="C414" s="148">
        <v>30117</v>
      </c>
      <c r="D414" s="408"/>
      <c r="E414" s="195">
        <v>30118</v>
      </c>
      <c r="F414" s="416"/>
      <c r="G414" s="68"/>
      <c r="H414" s="68"/>
      <c r="I414" s="68"/>
      <c r="J414" s="137"/>
      <c r="K414" s="193"/>
      <c r="L414" s="363"/>
      <c r="M414" s="527">
        <v>0</v>
      </c>
      <c r="N414" s="195">
        <v>80117</v>
      </c>
      <c r="O414" s="526">
        <f t="shared" si="12"/>
        <v>0</v>
      </c>
    </row>
    <row r="415" spans="1:15" s="467" customFormat="1" ht="25.5" customHeight="1">
      <c r="A415" s="92"/>
      <c r="B415" s="120" t="str">
        <f>IF(EXACT('Page Titre'!LANGUE_FR_ENG,"Fr"),MatchTrad!A451,MatchTrad!B451)</f>
        <v>Actifs  RMBS de niveau 2B prêtés et actifs de niveau 1 empruntés</v>
      </c>
      <c r="C415" s="148">
        <v>30119</v>
      </c>
      <c r="D415" s="408"/>
      <c r="E415" s="195">
        <v>30120</v>
      </c>
      <c r="F415" s="416"/>
      <c r="G415" s="68"/>
      <c r="H415" s="68"/>
      <c r="I415" s="68"/>
      <c r="J415" s="233">
        <v>0.25</v>
      </c>
      <c r="K415" s="195">
        <v>80120</v>
      </c>
      <c r="L415" s="417">
        <f>ROUND(J415*F415,5)</f>
        <v>0</v>
      </c>
      <c r="M415" s="192"/>
      <c r="N415" s="202"/>
      <c r="O415" s="369"/>
    </row>
    <row r="416" spans="1:15" s="467" customFormat="1" ht="25.5" customHeight="1">
      <c r="A416" s="92"/>
      <c r="B416" s="97" t="str">
        <f>IF(EXACT('Page Titre'!LANGUE_FR_ENG,"Fr"),MatchTrad!A452,MatchTrad!B452)</f>
        <v>Actifs RMBS de niveau 2B prêtés et actifs de niveau 2A empruntés</v>
      </c>
      <c r="C416" s="148">
        <v>30121</v>
      </c>
      <c r="D416" s="408"/>
      <c r="E416" s="195">
        <v>30122</v>
      </c>
      <c r="F416" s="416"/>
      <c r="G416" s="68"/>
      <c r="H416" s="68"/>
      <c r="I416" s="68"/>
      <c r="J416" s="233">
        <v>0.10</v>
      </c>
      <c r="K416" s="195">
        <v>80122</v>
      </c>
      <c r="L416" s="417">
        <f>ROUND(J416*F416,5)</f>
        <v>0</v>
      </c>
      <c r="M416" s="192"/>
      <c r="N416" s="194"/>
      <c r="O416" s="369"/>
    </row>
    <row r="417" spans="1:15" s="467" customFormat="1" ht="25.5" customHeight="1">
      <c r="A417" s="92"/>
      <c r="B417" s="97" t="str">
        <f>IF(EXACT('Page Titre'!LANGUE_FR_ENG,"Fr"),MatchTrad!A453,MatchTrad!B453)</f>
        <v>Actifs RMBS de niveau 2B prêtés et actifs RMBS de niveau 2B empruntés</v>
      </c>
      <c r="C417" s="148">
        <v>30123</v>
      </c>
      <c r="D417" s="408"/>
      <c r="E417" s="195">
        <v>30124</v>
      </c>
      <c r="F417" s="416"/>
      <c r="G417" s="68"/>
      <c r="H417" s="68"/>
      <c r="I417" s="68"/>
      <c r="J417" s="465">
        <v>0</v>
      </c>
      <c r="K417" s="195">
        <v>80124</v>
      </c>
      <c r="L417" s="567">
        <f>ROUND(J417*F417,5)</f>
        <v>0</v>
      </c>
      <c r="M417" s="328">
        <v>0</v>
      </c>
      <c r="N417" s="195">
        <v>80123</v>
      </c>
      <c r="O417" s="417">
        <f>ROUND(M417*D417,5)</f>
        <v>0</v>
      </c>
    </row>
    <row r="418" spans="1:15" s="467" customFormat="1" ht="38.25" customHeight="1">
      <c r="A418" s="92"/>
      <c r="B418" s="97" t="str">
        <f>IF(EXACT('Page Titre'!LANGUE_FR_ENG,"Fr"),MatchTrad!A454,MatchTrad!B454)</f>
        <v>Actifs RMBS de niveau 2B prêtés et actifs non RMBS de niveau 2B empruntés</v>
      </c>
      <c r="C418" s="148">
        <v>30125</v>
      </c>
      <c r="D418" s="408"/>
      <c r="E418" s="195">
        <v>30126</v>
      </c>
      <c r="F418" s="416"/>
      <c r="G418" s="68"/>
      <c r="H418" s="68"/>
      <c r="I418" s="68"/>
      <c r="J418" s="137"/>
      <c r="K418" s="208"/>
      <c r="L418" s="135"/>
      <c r="M418" s="328">
        <v>0</v>
      </c>
      <c r="N418" s="195">
        <v>80125</v>
      </c>
      <c r="O418" s="417">
        <f>ROUND(M418*D418,5)</f>
        <v>0</v>
      </c>
    </row>
    <row r="419" spans="1:15" s="467" customFormat="1" ht="25.5" customHeight="1">
      <c r="A419" s="92"/>
      <c r="B419" s="97" t="str">
        <f>IF(EXACT('Page Titre'!LANGUE_FR_ENG,"Fr"),MatchTrad!A455,MatchTrad!B455)</f>
        <v>Actifs RMBS de niveau 2B prêtés et autres actifs empruntés</v>
      </c>
      <c r="C419" s="148">
        <v>30127</v>
      </c>
      <c r="D419" s="408"/>
      <c r="E419" s="195">
        <v>30128</v>
      </c>
      <c r="F419" s="416"/>
      <c r="G419" s="68"/>
      <c r="H419" s="68"/>
      <c r="I419" s="68"/>
      <c r="J419" s="137"/>
      <c r="K419" s="209"/>
      <c r="L419" s="135"/>
      <c r="M419" s="527">
        <v>0</v>
      </c>
      <c r="N419" s="195">
        <v>80127</v>
      </c>
      <c r="O419" s="526">
        <f>ROUND(M419*D419,5)</f>
        <v>0</v>
      </c>
    </row>
    <row r="420" spans="1:15" s="467" customFormat="1" ht="25.5" customHeight="1">
      <c r="A420" s="92"/>
      <c r="B420" s="97" t="str">
        <f>IF(EXACT('Page Titre'!LANGUE_FR_ENG,"Fr"),MatchTrad!A456,MatchTrad!B456)</f>
        <v>Actifs non RMBS de niveau 2B prêtés et actifs de niveau 1 empruntés</v>
      </c>
      <c r="C420" s="148">
        <v>30129</v>
      </c>
      <c r="D420" s="408"/>
      <c r="E420" s="195">
        <v>30130</v>
      </c>
      <c r="F420" s="416"/>
      <c r="G420" s="68"/>
      <c r="H420" s="68"/>
      <c r="I420" s="68"/>
      <c r="J420" s="233">
        <v>0.50</v>
      </c>
      <c r="K420" s="195">
        <v>80130</v>
      </c>
      <c r="L420" s="417">
        <f>ROUND(J420*F420,5)</f>
        <v>0</v>
      </c>
      <c r="M420" s="192"/>
      <c r="N420" s="202"/>
      <c r="O420" s="369"/>
    </row>
    <row r="421" spans="1:15" s="467" customFormat="1" ht="25.5" customHeight="1">
      <c r="A421" s="92"/>
      <c r="B421" s="97" t="str">
        <f>IF(EXACT('Page Titre'!LANGUE_FR_ENG,"Fr"),MatchTrad!A457,MatchTrad!B457)</f>
        <v>Actifs non RMBS de niveau 2B prêtés et actifs de niveau 2A empruntés</v>
      </c>
      <c r="C421" s="148">
        <v>30131</v>
      </c>
      <c r="D421" s="408"/>
      <c r="E421" s="195">
        <v>30132</v>
      </c>
      <c r="F421" s="416"/>
      <c r="G421" s="68"/>
      <c r="H421" s="68"/>
      <c r="I421" s="68"/>
      <c r="J421" s="233">
        <v>0.35</v>
      </c>
      <c r="K421" s="195">
        <v>80132</v>
      </c>
      <c r="L421" s="417">
        <f>ROUND(J421*F421,5)</f>
        <v>0</v>
      </c>
      <c r="M421" s="192"/>
      <c r="N421" s="192"/>
      <c r="O421" s="369"/>
    </row>
    <row r="422" spans="1:15" s="467" customFormat="1" ht="31.15" customHeight="1">
      <c r="A422" s="92"/>
      <c r="B422" s="97" t="str">
        <f>IF(EXACT('Page Titre'!LANGUE_FR_ENG,"Fr"),MatchTrad!A458,MatchTrad!B458)</f>
        <v>Actifs non RMBS de niveau 2B prêtés et actifs RMBS de niveau 2B empruntés</v>
      </c>
      <c r="C422" s="148">
        <v>30133</v>
      </c>
      <c r="D422" s="408"/>
      <c r="E422" s="195">
        <v>30134</v>
      </c>
      <c r="F422" s="416"/>
      <c r="G422" s="68"/>
      <c r="H422" s="68"/>
      <c r="I422" s="68"/>
      <c r="J422" s="233">
        <v>0.25</v>
      </c>
      <c r="K422" s="195">
        <v>80134</v>
      </c>
      <c r="L422" s="417">
        <f>ROUND(J422*F422,5)</f>
        <v>0</v>
      </c>
      <c r="M422" s="192"/>
      <c r="N422" s="194"/>
      <c r="O422" s="369"/>
    </row>
    <row r="423" spans="1:15" s="467" customFormat="1" ht="30.6" customHeight="1">
      <c r="A423" s="92"/>
      <c r="B423" s="97" t="str">
        <f>IF(EXACT('Page Titre'!LANGUE_FR_ENG,"Fr"),MatchTrad!A459,MatchTrad!B459)</f>
        <v>Actifs non RMBS de niveau 2B prêtés et actifs non RMBS de niveau 2B empruntés</v>
      </c>
      <c r="C423" s="148">
        <v>30135</v>
      </c>
      <c r="D423" s="408"/>
      <c r="E423" s="195">
        <v>30136</v>
      </c>
      <c r="F423" s="416"/>
      <c r="G423" s="68"/>
      <c r="H423" s="68"/>
      <c r="I423" s="68"/>
      <c r="J423" s="465">
        <v>0</v>
      </c>
      <c r="K423" s="195">
        <v>80136</v>
      </c>
      <c r="L423" s="567">
        <f>ROUND(J423*F423,5)</f>
        <v>0</v>
      </c>
      <c r="M423" s="328">
        <v>0</v>
      </c>
      <c r="N423" s="195">
        <v>80135</v>
      </c>
      <c r="O423" s="417">
        <f>ROUND(M423*D423,5)</f>
        <v>0</v>
      </c>
    </row>
    <row r="424" spans="1:15" s="467" customFormat="1" ht="25.5" customHeight="1">
      <c r="A424" s="92"/>
      <c r="B424" s="97" t="str">
        <f>IF(EXACT('Page Titre'!LANGUE_FR_ENG,"Fr"),MatchTrad!A460,MatchTrad!B460)</f>
        <v>Actifs non RMBS de niveau 2B prêtés et autres actifs empruntés</v>
      </c>
      <c r="C424" s="148">
        <v>30137</v>
      </c>
      <c r="D424" s="408"/>
      <c r="E424" s="195">
        <v>30138</v>
      </c>
      <c r="F424" s="416"/>
      <c r="G424" s="68"/>
      <c r="H424" s="68"/>
      <c r="I424" s="68"/>
      <c r="J424" s="135"/>
      <c r="K424" s="100"/>
      <c r="L424" s="363"/>
      <c r="M424" s="527">
        <v>0</v>
      </c>
      <c r="N424" s="195">
        <v>80137</v>
      </c>
      <c r="O424" s="526">
        <f>ROUND(M424*D424,5)</f>
        <v>0</v>
      </c>
    </row>
    <row r="425" spans="1:15" s="467" customFormat="1" ht="25.5" customHeight="1">
      <c r="A425" s="92"/>
      <c r="B425" s="97" t="str">
        <f>IF(EXACT('Page Titre'!LANGUE_FR_ENG,"Fr"),MatchTrad!A461,MatchTrad!B461)</f>
        <v>Autres actifs prêtés et actifs de niveau 1 empruntés</v>
      </c>
      <c r="C425" s="148">
        <v>30139</v>
      </c>
      <c r="D425" s="408"/>
      <c r="E425" s="195">
        <v>30140</v>
      </c>
      <c r="F425" s="416"/>
      <c r="G425" s="68"/>
      <c r="H425" s="68"/>
      <c r="I425" s="68"/>
      <c r="J425" s="233">
        <v>1</v>
      </c>
      <c r="K425" s="195">
        <v>80140</v>
      </c>
      <c r="L425" s="417">
        <f>ROUND(J425*F425,5)</f>
        <v>0</v>
      </c>
      <c r="M425" s="192"/>
      <c r="N425" s="202"/>
      <c r="O425" s="369"/>
    </row>
    <row r="426" spans="1:15" s="467" customFormat="1" ht="25.5" customHeight="1">
      <c r="A426" s="92"/>
      <c r="B426" s="97" t="str">
        <f>IF(EXACT('Page Titre'!LANGUE_FR_ENG,"Fr"),MatchTrad!A462,MatchTrad!B462)</f>
        <v>Autres actifs prêtés et actifs de niveau 2A empruntés</v>
      </c>
      <c r="C426" s="148">
        <v>30141</v>
      </c>
      <c r="D426" s="408"/>
      <c r="E426" s="195">
        <v>30142</v>
      </c>
      <c r="F426" s="416"/>
      <c r="G426" s="68"/>
      <c r="H426" s="68"/>
      <c r="I426" s="68"/>
      <c r="J426" s="233">
        <v>0.85</v>
      </c>
      <c r="K426" s="195">
        <v>80142</v>
      </c>
      <c r="L426" s="417">
        <f>ROUND(J426*F426,5)</f>
        <v>0</v>
      </c>
      <c r="M426" s="192"/>
      <c r="N426" s="192"/>
      <c r="O426" s="369"/>
    </row>
    <row r="427" spans="1:15" s="467" customFormat="1" ht="25.5" customHeight="1">
      <c r="A427" s="92"/>
      <c r="B427" s="97" t="str">
        <f>IF(EXACT('Page Titre'!LANGUE_FR_ENG,"Fr"),MatchTrad!A463,MatchTrad!B463)</f>
        <v>Autres actifs prêtés et actifs RMBS de niveau 2B empruntés</v>
      </c>
      <c r="C427" s="148">
        <v>30143</v>
      </c>
      <c r="D427" s="408"/>
      <c r="E427" s="195">
        <v>30144</v>
      </c>
      <c r="F427" s="416"/>
      <c r="G427" s="68"/>
      <c r="H427" s="68"/>
      <c r="I427" s="68"/>
      <c r="J427" s="233">
        <v>0.75</v>
      </c>
      <c r="K427" s="195">
        <v>80144</v>
      </c>
      <c r="L427" s="417">
        <f>ROUND(J427*F427,5)</f>
        <v>0</v>
      </c>
      <c r="M427" s="192"/>
      <c r="N427" s="192"/>
      <c r="O427" s="369"/>
    </row>
    <row r="428" spans="1:15" s="467" customFormat="1" ht="25.5" customHeight="1">
      <c r="A428" s="92"/>
      <c r="B428" s="97" t="str">
        <f>IF(EXACT('Page Titre'!LANGUE_FR_ENG,"Fr"),MatchTrad!A464,MatchTrad!B464)</f>
        <v>Autres actifs prêtés et actifs non RMBS de niveau 2B empruntés</v>
      </c>
      <c r="C428" s="148">
        <v>30145</v>
      </c>
      <c r="D428" s="408"/>
      <c r="E428" s="195">
        <v>30146</v>
      </c>
      <c r="F428" s="416"/>
      <c r="G428" s="68"/>
      <c r="H428" s="68"/>
      <c r="I428" s="68"/>
      <c r="J428" s="233">
        <v>0.50</v>
      </c>
      <c r="K428" s="195">
        <v>80146</v>
      </c>
      <c r="L428" s="417">
        <f>ROUND(J428*F428,5)</f>
        <v>0</v>
      </c>
      <c r="M428" s="192"/>
      <c r="N428" s="194"/>
      <c r="O428" s="369"/>
    </row>
    <row r="429" spans="1:15" s="467" customFormat="1" ht="25.5" customHeight="1">
      <c r="A429" s="92"/>
      <c r="B429" s="90" t="str">
        <f>IF(EXACT('Page Titre'!LANGUE_FR_ENG,"Fr"),MatchTrad!A465,MatchTrad!B465)</f>
        <v>Autres actifs prêtés et autres actifs empruntés</v>
      </c>
      <c r="C429" s="149">
        <v>30147</v>
      </c>
      <c r="D429" s="464"/>
      <c r="E429" s="206">
        <v>30148</v>
      </c>
      <c r="F429" s="524"/>
      <c r="G429" s="147"/>
      <c r="H429" s="147"/>
      <c r="I429" s="147"/>
      <c r="J429" s="465">
        <v>0</v>
      </c>
      <c r="K429" s="195">
        <v>80148</v>
      </c>
      <c r="L429" s="566">
        <f>ROUND(J429*F429,5)</f>
        <v>0</v>
      </c>
      <c r="M429" s="527">
        <v>0</v>
      </c>
      <c r="N429" s="195">
        <v>80147</v>
      </c>
      <c r="O429" s="417">
        <f>ROUND(M429*D429,5)</f>
        <v>0</v>
      </c>
    </row>
    <row r="430" spans="1:15" ht="37.5" customHeight="1">
      <c r="A430" s="394"/>
      <c r="B430" s="670" t="str">
        <f>IF(EXACT('Page Titre'!LANGUE_FR_ENG,"Fr"),MatchTrad!A466,MatchTrad!B466)</f>
        <v>Section 4 - Total des sorties de trésorerie et des entrées de trésorerie provenant de swaps de sûretés</v>
      </c>
      <c r="C430" s="670"/>
      <c r="D430" s="671"/>
      <c r="E430" s="670"/>
      <c r="F430" s="671"/>
      <c r="G430" s="670"/>
      <c r="H430" s="670"/>
      <c r="I430" s="670"/>
      <c r="J430" s="672"/>
      <c r="K430" s="168">
        <v>99047</v>
      </c>
      <c r="L430" s="471">
        <f>ROUND(SUM(L332:L333,L347:L348,L350:L351,L362:L363,L365:L366,L368:L369,L377:L378,L380:L381,L383:L384,L386:L387,L392:L393,L395:L396,L398:L399,L401:L403,L405,L410,L411,L415,L416,L417,L420,L421,L422,L423,L425,L426,L427,L428,L429),5)</f>
        <v>0</v>
      </c>
      <c r="M430" s="572"/>
      <c r="N430" s="292">
        <v>99048</v>
      </c>
      <c r="O430" s="472">
        <f>ROUND(SUM(O332:O333,O335:O336,O338:O339,O341:O342,O344:O345,O350:O351,O353:O354,O356:O357,O359:O360,O368:O369,O371:O372,O374:O375,O386:O387,O389:O390,O403,O405:O409,O411:O414,O417:O419,O423:O424,O429),5)</f>
        <v>0</v>
      </c>
    </row>
    <row r="431" spans="1:15" ht="22.5" customHeight="1">
      <c r="A431" s="681" t="str">
        <f>IF(EXACT('Page Titre'!LANGUE_FR_ENG,"Fr"),MatchTrad!A467,MatchTrad!B467)</f>
        <v>Ajustement</v>
      </c>
      <c r="B431" s="682"/>
      <c r="C431" s="683"/>
      <c r="D431" s="391" t="str">
        <f>IF(EXACT('Page Titre'!LANGUE_FR_ENG,"Fr"),MatchTrad!A468,MatchTrad!B468)</f>
        <v>Ajout</v>
      </c>
      <c r="E431" s="210"/>
      <c r="F431" s="391" t="str">
        <f>IF(EXACT('Page Titre'!LANGUE_FR_ENG,"Fr"),MatchTrad!A469,MatchTrad!B469)</f>
        <v>Réduction</v>
      </c>
      <c r="G431" s="74"/>
      <c r="H431" s="75"/>
      <c r="I431" s="75"/>
      <c r="J431" s="75"/>
      <c r="K431" s="75"/>
      <c r="L431" s="57"/>
      <c r="M431" s="77"/>
      <c r="N431" s="75"/>
      <c r="O431" s="58"/>
    </row>
    <row r="432" spans="1:15" ht="22.5" customHeight="1">
      <c r="A432" s="211"/>
      <c r="B432" s="212"/>
      <c r="C432" s="213"/>
      <c r="D432" s="186" t="s">
        <v>685</v>
      </c>
      <c r="E432" s="214"/>
      <c r="F432" s="186" t="s">
        <v>686</v>
      </c>
      <c r="G432" s="76"/>
      <c r="H432" s="77"/>
      <c r="I432" s="77"/>
      <c r="J432" s="77"/>
      <c r="K432" s="77"/>
      <c r="L432" s="57"/>
      <c r="M432" s="77"/>
      <c r="N432" s="77"/>
      <c r="O432" s="58"/>
    </row>
    <row r="433" spans="1:15" s="467" customFormat="1" ht="25.5" customHeight="1">
      <c r="A433" s="89"/>
      <c r="B433" s="215" t="str">
        <f>IF(EXACT('Page Titre'!LANGUE_FR_ENG,"Fr"),MatchTrad!A470,MatchTrad!B470)</f>
        <v>Ajustements des actifs de niveau 1 attribuables aux swaps de sûretés </v>
      </c>
      <c r="C433" s="298">
        <v>99049</v>
      </c>
      <c r="D433" s="410">
        <f>ROUND(SUM(D332,D335,D338,D341),5)</f>
        <v>0</v>
      </c>
      <c r="E433" s="271">
        <v>99053</v>
      </c>
      <c r="F433" s="410">
        <f>ROUND(SUM(F332,F347,F362,F377),5)</f>
        <v>0</v>
      </c>
      <c r="G433" s="77"/>
      <c r="H433" s="77"/>
      <c r="I433" s="77"/>
      <c r="J433" s="77"/>
      <c r="K433" s="77"/>
      <c r="L433" s="57"/>
      <c r="M433" s="77"/>
      <c r="N433" s="77"/>
      <c r="O433" s="58"/>
    </row>
    <row r="434" spans="1:15" s="467" customFormat="1" ht="25.5" customHeight="1">
      <c r="A434" s="92"/>
      <c r="B434" s="216" t="str">
        <f>IF(EXACT('Page Titre'!LANGUE_FR_ENG,"Fr"),MatchTrad!A471,MatchTrad!B471)</f>
        <v>Ajustements des actifs de niveau 2A attribuables aux swaps de sûretés</v>
      </c>
      <c r="C434" s="267">
        <v>99050</v>
      </c>
      <c r="D434" s="410">
        <f>ROUND(SUM(D347,D350,D353,D356),5)</f>
        <v>0</v>
      </c>
      <c r="E434" s="271">
        <v>99054</v>
      </c>
      <c r="F434" s="410">
        <f>ROUND(SUM(F335,F350,F365,F380),5)</f>
        <v>0</v>
      </c>
      <c r="G434" s="77"/>
      <c r="H434" s="77"/>
      <c r="I434" s="77"/>
      <c r="J434" s="77"/>
      <c r="K434" s="77"/>
      <c r="L434" s="57"/>
      <c r="M434" s="77"/>
      <c r="N434" s="77"/>
      <c r="O434" s="58"/>
    </row>
    <row r="435" spans="1:15" s="467" customFormat="1" ht="25.5" customHeight="1">
      <c r="A435" s="92"/>
      <c r="B435" s="216" t="str">
        <f>IF(EXACT('Page Titre'!LANGUE_FR_ENG,"Fr"),MatchTrad!A472,MatchTrad!B472)</f>
        <v>Ajustements des actifs RMBS de niveau 2B attribuables aux swaps de sûretés</v>
      </c>
      <c r="C435" s="267">
        <v>99051</v>
      </c>
      <c r="D435" s="410">
        <f>ROUND(SUM(D362,D365,D368,D371),5)</f>
        <v>0</v>
      </c>
      <c r="E435" s="271">
        <v>99055</v>
      </c>
      <c r="F435" s="410">
        <f>ROUND(SUM(F338,F353,F368,F383),5)</f>
        <v>0</v>
      </c>
      <c r="G435" s="77"/>
      <c r="H435" s="77"/>
      <c r="I435" s="77"/>
      <c r="J435" s="77"/>
      <c r="K435" s="77"/>
      <c r="L435" s="57"/>
      <c r="M435" s="77"/>
      <c r="N435" s="77"/>
      <c r="O435" s="58"/>
    </row>
    <row r="436" spans="1:15" s="467" customFormat="1" ht="25.5" customHeight="1">
      <c r="A436" s="104"/>
      <c r="B436" s="167" t="str">
        <f>IF(EXACT('Page Titre'!LANGUE_FR_ENG,"Fr"),MatchTrad!A473,MatchTrad!B473)</f>
        <v>Ajustements des actifs non RMBS de niveau 2B attribuables aux swaps de sûretés</v>
      </c>
      <c r="C436" s="267">
        <v>99052</v>
      </c>
      <c r="D436" s="471">
        <f>ROUND(SUM(D377,D380,D383,D386),5)</f>
        <v>0</v>
      </c>
      <c r="E436" s="271">
        <v>99056</v>
      </c>
      <c r="F436" s="471">
        <f>ROUND(SUM(F341,F356,F371,F386),5)</f>
        <v>0</v>
      </c>
      <c r="G436" s="78"/>
      <c r="H436" s="78"/>
      <c r="I436" s="78"/>
      <c r="J436" s="78"/>
      <c r="K436" s="78"/>
      <c r="L436" s="358"/>
      <c r="M436" s="78"/>
      <c r="N436" s="78"/>
      <c r="O436" s="370"/>
    </row>
    <row r="437" spans="1:15" ht="15">
      <c r="A437" s="106"/>
      <c r="B437" s="500"/>
      <c r="C437" s="8"/>
      <c r="D437" s="342"/>
      <c r="E437" s="9"/>
      <c r="F437" s="7"/>
      <c r="G437" s="7"/>
      <c r="H437" s="520"/>
      <c r="I437" s="520"/>
      <c r="J437" s="521"/>
      <c r="K437" s="477"/>
      <c r="L437" s="522"/>
      <c r="M437" s="480"/>
      <c r="N437" s="480"/>
      <c r="O437" s="365"/>
    </row>
    <row r="438" spans="1:15" ht="37.5" customHeight="1">
      <c r="A438" s="678" t="str">
        <f>IF(EXACT('Page Titre'!LANGUE_FR_ENG,"Fr"),MatchTrad!A474,MatchTrad!B474)</f>
        <v>Section 5 - LCR</v>
      </c>
      <c r="B438" s="679"/>
      <c r="C438" s="679"/>
      <c r="D438" s="679"/>
      <c r="E438" s="679"/>
      <c r="F438" s="679"/>
      <c r="G438" s="679"/>
      <c r="H438" s="679"/>
      <c r="I438" s="679"/>
      <c r="J438" s="679"/>
      <c r="K438" s="679"/>
      <c r="L438" s="679"/>
      <c r="M438" s="679"/>
      <c r="N438" s="679"/>
      <c r="O438" s="680"/>
    </row>
    <row r="439" spans="1:15" ht="37.5" customHeight="1" hidden="1">
      <c r="A439" s="384"/>
      <c r="B439" s="385"/>
      <c r="C439" s="344"/>
      <c r="D439" s="344"/>
      <c r="E439" s="385"/>
      <c r="F439" s="344"/>
      <c r="G439" s="385"/>
      <c r="H439" s="385"/>
      <c r="I439" s="385"/>
      <c r="J439" s="385"/>
      <c r="K439" s="385"/>
      <c r="L439" s="344"/>
      <c r="M439" s="385"/>
      <c r="N439" s="385"/>
      <c r="O439" s="371"/>
    </row>
    <row r="440" spans="1:15" ht="12.75" customHeight="1">
      <c r="A440" s="666"/>
      <c r="B440" s="667"/>
      <c r="C440" s="667"/>
      <c r="D440" s="667"/>
      <c r="E440" s="667"/>
      <c r="F440" s="667"/>
      <c r="G440" s="667"/>
      <c r="H440" s="667"/>
      <c r="I440" s="667"/>
      <c r="J440" s="667"/>
      <c r="K440" s="667"/>
      <c r="L440" s="668"/>
      <c r="M440" s="667"/>
      <c r="N440" s="667"/>
      <c r="O440" s="669"/>
    </row>
    <row r="441" spans="1:15" s="467" customFormat="1" ht="22.5" customHeight="1">
      <c r="A441" s="394"/>
      <c r="B441" s="652" t="str">
        <f>IF(EXACT('Page Titre'!LANGUE_FR_ENG,"Fr"),MatchTrad!A475,MatchTrad!B475)</f>
        <v>Total des encours d’actifs liquides de haute qualité</v>
      </c>
      <c r="C441" s="653"/>
      <c r="D441" s="653"/>
      <c r="E441" s="653"/>
      <c r="F441" s="653"/>
      <c r="G441" s="653"/>
      <c r="H441" s="653"/>
      <c r="I441" s="653"/>
      <c r="J441" s="654"/>
      <c r="K441" s="168">
        <v>99057</v>
      </c>
      <c r="L441" s="433">
        <f>ROUND(L59,5)</f>
        <v>0</v>
      </c>
      <c r="M441" s="79"/>
      <c r="N441" s="79"/>
      <c r="O441" s="372"/>
    </row>
    <row r="442" spans="1:15" s="467" customFormat="1" ht="22.5" customHeight="1">
      <c r="A442" s="394"/>
      <c r="B442" s="652" t="str">
        <f>IF(EXACT('Page Titre'!LANGUE_FR_ENG,"Fr"),MatchTrad!A476,MatchTrad!B476)</f>
        <v>Dépôts à vue non opérationnels admissibles</v>
      </c>
      <c r="C442" s="653"/>
      <c r="D442" s="653"/>
      <c r="E442" s="653"/>
      <c r="F442" s="653"/>
      <c r="G442" s="653"/>
      <c r="H442" s="653"/>
      <c r="I442" s="653"/>
      <c r="J442" s="654"/>
      <c r="K442" s="168">
        <v>99060</v>
      </c>
      <c r="L442" s="433">
        <f>ROUND(L69,5)</f>
        <v>0</v>
      </c>
      <c r="M442" s="80"/>
      <c r="N442" s="80"/>
      <c r="O442" s="373"/>
    </row>
    <row r="443" spans="1:27" s="487" customFormat="1" ht="22.5" customHeight="1">
      <c r="A443" s="383"/>
      <c r="B443" s="652" t="str">
        <f>IF(EXACT('Page Titre'!LANGUE_FR_ENG,"Fr"),MatchTrad!A477,MatchTrad!B477)</f>
        <v>Total des ALHQ et des dépôts à vue non opérationnels admissibles</v>
      </c>
      <c r="C443" s="653"/>
      <c r="D443" s="653"/>
      <c r="E443" s="653"/>
      <c r="F443" s="653"/>
      <c r="G443" s="653"/>
      <c r="H443" s="653"/>
      <c r="I443" s="653"/>
      <c r="J443" s="654"/>
      <c r="K443" s="164">
        <v>99061</v>
      </c>
      <c r="L443" s="569">
        <f>ROUND(L72,5)</f>
        <v>0</v>
      </c>
      <c r="M443" s="80"/>
      <c r="N443" s="80"/>
      <c r="O443" s="373"/>
      <c r="U443" s="467"/>
      <c r="V443" s="467"/>
      <c r="W443" s="467"/>
      <c r="X443" s="467"/>
      <c r="Y443" s="467"/>
      <c r="Z443" s="467"/>
      <c r="AA443" s="467"/>
    </row>
    <row r="444" spans="1:15" s="467" customFormat="1" ht="22.5" customHeight="1">
      <c r="A444" s="394"/>
      <c r="B444" s="655" t="str">
        <f>IF(EXACT('Page Titre'!LANGUE_FR_ENG,"Fr"),MatchTrad!A478,MatchTrad!B478)</f>
        <v>Sorties de trésorerie nettes</v>
      </c>
      <c r="C444" s="656"/>
      <c r="D444" s="656"/>
      <c r="E444" s="656"/>
      <c r="F444" s="656"/>
      <c r="G444" s="656"/>
      <c r="H444" s="656"/>
      <c r="I444" s="656"/>
      <c r="J444" s="657"/>
      <c r="K444" s="168">
        <v>99058</v>
      </c>
      <c r="L444" s="570">
        <f>ROUND(L266-L323,5)</f>
        <v>0</v>
      </c>
      <c r="M444" s="80"/>
      <c r="N444" s="80"/>
      <c r="O444" s="373"/>
    </row>
    <row r="445" spans="1:15" s="467" customFormat="1" ht="22.5" customHeight="1">
      <c r="A445" s="383"/>
      <c r="B445" s="652" t="str">
        <f>IF(EXACT('Page Titre'!LANGUE_FR_ENG,"Fr"),MatchTrad!A479,MatchTrad!B479)</f>
        <v xml:space="preserve"> LCR</v>
      </c>
      <c r="C445" s="653"/>
      <c r="D445" s="653"/>
      <c r="E445" s="653"/>
      <c r="F445" s="653"/>
      <c r="G445" s="653"/>
      <c r="H445" s="653"/>
      <c r="I445" s="653"/>
      <c r="J445" s="654"/>
      <c r="K445" s="168">
        <v>99059</v>
      </c>
      <c r="L445" s="434">
        <f>ROUND(IF(L271=1,L443/MAX(L444,0.001),L441/MAX(L444,0.001)),5)</f>
        <v>0</v>
      </c>
      <c r="M445" s="81"/>
      <c r="N445" s="81"/>
      <c r="O445" s="374"/>
    </row>
    <row r="446" spans="1:15" s="467" customFormat="1" ht="22.5" customHeight="1">
      <c r="A446" s="873"/>
      <c r="B446" s="874"/>
      <c r="C446" s="874"/>
      <c r="D446" s="874"/>
      <c r="E446" s="874"/>
      <c r="F446" s="874"/>
      <c r="G446" s="874"/>
      <c r="H446" s="874"/>
      <c r="I446" s="874"/>
      <c r="J446" s="874"/>
      <c r="K446" s="874"/>
      <c r="L446" s="875"/>
      <c r="M446" s="874"/>
      <c r="N446" s="874"/>
      <c r="O446" s="876"/>
    </row>
    <row r="447" spans="1:15" s="467" customFormat="1" ht="35.65" customHeight="1">
      <c r="A447" s="881" t="str">
        <f>IF(EXACT('Page Titre'!LANGUE_FR_ENG,"Fr"),MatchTrad!A480,MatchTrad!B480)</f>
        <v>Section 6 - Renseignements supplémentaires</v>
      </c>
      <c r="B447" s="881"/>
      <c r="C447" s="881"/>
      <c r="D447" s="881"/>
      <c r="E447" s="881"/>
      <c r="F447" s="881"/>
      <c r="G447" s="881"/>
      <c r="H447" s="881"/>
      <c r="I447" s="881"/>
      <c r="J447" s="881"/>
      <c r="K447" s="881"/>
      <c r="L447" s="881"/>
      <c r="M447" s="881"/>
      <c r="N447" s="881"/>
      <c r="O447" s="882"/>
    </row>
    <row r="448" spans="1:15" s="467" customFormat="1" ht="31.35" customHeight="1">
      <c r="A448" s="656" t="str">
        <f>IF(EXACT('Page Titre'!LANGUE_FR_ENG,"Fr"),MatchTrad!A481,MatchTrad!B481)</f>
        <v>6.1 - TH LNH et OHC</v>
      </c>
      <c r="B448" s="657"/>
      <c r="C448" s="246"/>
      <c r="D448" s="345" t="str">
        <f>IF(EXACT('Page Titre'!LANGUE_FR_ENG,"Fr"),MatchTrad!A482,MatchTrad!B482)</f>
        <v>Montant</v>
      </c>
      <c r="E448" s="75"/>
      <c r="F448" s="356"/>
      <c r="G448" s="75"/>
      <c r="H448" s="75"/>
      <c r="I448" s="75"/>
      <c r="J448" s="75"/>
      <c r="K448" s="75"/>
      <c r="L448" s="356"/>
      <c r="M448" s="75"/>
      <c r="N448" s="75"/>
      <c r="O448" s="375"/>
    </row>
    <row r="449" spans="1:15" s="467" customFormat="1" ht="22.5" customHeight="1">
      <c r="A449" s="406"/>
      <c r="B449" s="407"/>
      <c r="C449" s="246"/>
      <c r="D449" s="243" t="s">
        <v>685</v>
      </c>
      <c r="E449" s="77"/>
      <c r="F449" s="57"/>
      <c r="G449" s="77"/>
      <c r="H449" s="77"/>
      <c r="I449" s="77"/>
      <c r="J449" s="77"/>
      <c r="K449" s="77"/>
      <c r="L449" s="57"/>
      <c r="M449" s="77"/>
      <c r="N449" s="77"/>
      <c r="O449" s="58"/>
    </row>
    <row r="450" spans="1:15" s="467" customFormat="1" ht="81" customHeight="1">
      <c r="A450" s="383"/>
      <c r="B450" s="167" t="str">
        <f>IF(EXACT('Page Titre'!LANGUE_FR_ENG,"Fr"),MatchTrad!A483,MatchTrad!B483)</f>
        <v>Du montant déclaré dans les actifs liquidés de haute qualité (ALHQ) sous forme de titres de niveau 1 assortis d'une pondération de risque de 0 % : le total des ALHQ</v>
      </c>
      <c r="C450" s="57"/>
      <c r="D450" s="57"/>
      <c r="E450" s="77"/>
      <c r="F450" s="57"/>
      <c r="G450" s="77"/>
      <c r="H450" s="77"/>
      <c r="I450" s="77"/>
      <c r="J450" s="77"/>
      <c r="K450" s="77"/>
      <c r="L450" s="57"/>
      <c r="M450" s="77"/>
      <c r="N450" s="77"/>
      <c r="O450" s="58"/>
    </row>
    <row r="451" spans="1:15" s="467" customFormat="1" ht="33" customHeight="1">
      <c r="A451" s="383"/>
      <c r="B451" s="167" t="str">
        <f>IF(EXACT('Page Titre'!LANGUE_FR_ENG,"Fr"),MatchTrad!A484,MatchTrad!B484)</f>
        <v>Montant lié aux titres hypothécaires en vertu de la LNH émis par des tiers</v>
      </c>
      <c r="C451" s="450">
        <v>50001</v>
      </c>
      <c r="D451" s="418"/>
      <c r="E451" s="77"/>
      <c r="F451" s="57"/>
      <c r="G451" s="77"/>
      <c r="H451" s="77"/>
      <c r="I451" s="77"/>
      <c r="J451" s="77"/>
      <c r="K451" s="77"/>
      <c r="L451" s="57"/>
      <c r="M451" s="77"/>
      <c r="N451" s="77"/>
      <c r="O451" s="58"/>
    </row>
    <row r="452" spans="1:15" s="467" customFormat="1" ht="42" customHeight="1">
      <c r="A452" s="383"/>
      <c r="B452" s="167" t="str">
        <f>IF(EXACT('Page Titre'!LANGUE_FR_ENG,"Fr"),MatchTrad!A485,MatchTrad!B485)</f>
        <v>Montant lié aux titres htypothécaires en vertu de la LNH groupés et non vendus</v>
      </c>
      <c r="C452" s="450">
        <v>50002</v>
      </c>
      <c r="D452" s="418"/>
      <c r="E452" s="77"/>
      <c r="F452" s="57"/>
      <c r="G452" s="77"/>
      <c r="H452" s="77"/>
      <c r="I452" s="77"/>
      <c r="J452" s="77"/>
      <c r="K452" s="77"/>
      <c r="L452" s="57"/>
      <c r="M452" s="77"/>
      <c r="N452" s="77"/>
      <c r="O452" s="58"/>
    </row>
    <row r="453" spans="1:15" s="467" customFormat="1" ht="31.35" customHeight="1">
      <c r="A453" s="249"/>
      <c r="B453" s="156" t="str">
        <f>IF(EXACT('Page Titre'!LANGUE_FR_ENG,"Fr"),MatchTrad!A486,MatchTrad!B486)</f>
        <v>Montant lié aux obligations hypothécaires du Canada</v>
      </c>
      <c r="C453" s="451">
        <v>50003</v>
      </c>
      <c r="D453" s="419"/>
      <c r="E453" s="77"/>
      <c r="F453" s="57"/>
      <c r="G453" s="77"/>
      <c r="H453" s="77"/>
      <c r="I453" s="77"/>
      <c r="J453" s="77"/>
      <c r="K453" s="77"/>
      <c r="L453" s="57"/>
      <c r="M453" s="77"/>
      <c r="N453" s="77"/>
      <c r="O453" s="58"/>
    </row>
    <row r="454" spans="1:15" s="467" customFormat="1" ht="22.5" customHeight="1">
      <c r="A454" s="877"/>
      <c r="B454" s="878"/>
      <c r="C454" s="878"/>
      <c r="D454" s="879"/>
      <c r="E454" s="878"/>
      <c r="F454" s="878"/>
      <c r="G454" s="878"/>
      <c r="H454" s="878"/>
      <c r="I454" s="878"/>
      <c r="J454" s="878"/>
      <c r="K454" s="878"/>
      <c r="L454" s="878"/>
      <c r="M454" s="878"/>
      <c r="N454" s="878"/>
      <c r="O454" s="880"/>
    </row>
    <row r="455" spans="1:15" s="467" customFormat="1" ht="30" customHeight="1">
      <c r="A455" s="862" t="str">
        <f>IF(EXACT('Page Titre'!LANGUE_FR_ENG,"Fr"),MatchTrad!A487,MatchTrad!B487)</f>
        <v>6.2 - Exigences de jurisdictions d'accueil</v>
      </c>
      <c r="B455" s="863"/>
      <c r="C455" s="346"/>
      <c r="D455" s="346" t="str">
        <f>IF(EXACT('Page Titre'!LANGUE_FR_ENG,"Fr"),MatchTrad!A488,MatchTrad!B488)</f>
        <v>Montant</v>
      </c>
      <c r="E455" s="251"/>
      <c r="F455" s="346" t="str">
        <f>IF(EXACT('Page Titre'!LANGUE_FR_ENG,"Fr"),MatchTrad!A489,MatchTrad!B489)</f>
        <v>Pondération</v>
      </c>
      <c r="G455" s="251"/>
      <c r="H455" s="252" t="str">
        <f>IF(EXACT('Page Titre'!LANGUE_FR_ENG,"Fr"),MatchTrad!A490,MatchTrad!B490)</f>
        <v>Montant pondéré</v>
      </c>
      <c r="I455" s="77"/>
      <c r="J455" s="77"/>
      <c r="K455" s="77"/>
      <c r="L455" s="57"/>
      <c r="M455" s="77"/>
      <c r="N455" s="77"/>
      <c r="O455" s="58"/>
    </row>
    <row r="456" spans="1:15" s="467" customFormat="1" ht="22.5" customHeight="1">
      <c r="A456" s="406"/>
      <c r="B456" s="407"/>
      <c r="C456" s="345"/>
      <c r="D456" s="243" t="s">
        <v>685</v>
      </c>
      <c r="E456" s="244"/>
      <c r="F456" s="243" t="s">
        <v>686</v>
      </c>
      <c r="G456" s="244"/>
      <c r="H456" s="243" t="s">
        <v>687</v>
      </c>
      <c r="I456" s="77"/>
      <c r="J456" s="77"/>
      <c r="K456" s="77"/>
      <c r="L456" s="57"/>
      <c r="M456" s="77"/>
      <c r="N456" s="77"/>
      <c r="O456" s="58"/>
    </row>
    <row r="457" spans="1:15" s="467" customFormat="1" ht="31.9" customHeight="1">
      <c r="A457" s="383"/>
      <c r="B457" s="167" t="str">
        <f>IF(EXACT('Page Titre'!LANGUE_FR_ENG,"Fr"),MatchTrad!A491,MatchTrad!B491)</f>
        <v>Exigences relatives aux dépôts de détail dans les juridictions d'accueil, dont : </v>
      </c>
      <c r="C457" s="345"/>
      <c r="D457" s="347"/>
      <c r="E457" s="242"/>
      <c r="F457" s="347"/>
      <c r="G457" s="242"/>
      <c r="H457" s="250"/>
      <c r="I457" s="77"/>
      <c r="J457" s="77"/>
      <c r="K457" s="77"/>
      <c r="L457" s="57"/>
      <c r="M457" s="77"/>
      <c r="N457" s="77"/>
      <c r="O457" s="58"/>
    </row>
    <row r="458" spans="1:15" s="467" customFormat="1" ht="22.5" customHeight="1">
      <c r="A458" s="383"/>
      <c r="B458" s="245" t="str">
        <f>IF(EXACT('Page Titre'!LANGUE_FR_ENG,"Fr"),MatchTrad!A492,MatchTrad!B492)</f>
        <v>Taux de sortie de 10 %</v>
      </c>
      <c r="C458" s="450">
        <v>52001</v>
      </c>
      <c r="D458" s="418"/>
      <c r="E458" s="326"/>
      <c r="F458" s="333">
        <v>0.10</v>
      </c>
      <c r="G458" s="326">
        <v>91101</v>
      </c>
      <c r="H458" s="420">
        <f>ROUND(D458*F458,5)</f>
        <v>0</v>
      </c>
      <c r="I458" s="77"/>
      <c r="J458" s="77"/>
      <c r="K458" s="77"/>
      <c r="L458" s="57"/>
      <c r="M458" s="77"/>
      <c r="N458" s="77"/>
      <c r="O458" s="58"/>
    </row>
    <row r="459" spans="1:15" s="467" customFormat="1" ht="22.5" customHeight="1">
      <c r="A459" s="383"/>
      <c r="B459" s="245" t="str">
        <f>IF(EXACT('Page Titre'!LANGUE_FR_ENG,"Fr"),MatchTrad!A493,MatchTrad!B493)</f>
        <v>Taux de sortie de 15 %</v>
      </c>
      <c r="C459" s="450">
        <v>52002</v>
      </c>
      <c r="D459" s="418"/>
      <c r="E459" s="326"/>
      <c r="F459" s="333">
        <v>0.15</v>
      </c>
      <c r="G459" s="326">
        <v>91102</v>
      </c>
      <c r="H459" s="420">
        <f t="shared" si="13" ref="H459:H464">ROUND(D459*F459,5)</f>
        <v>0</v>
      </c>
      <c r="I459" s="77"/>
      <c r="J459" s="77"/>
      <c r="K459" s="77"/>
      <c r="L459" s="57"/>
      <c r="M459" s="77"/>
      <c r="N459" s="77"/>
      <c r="O459" s="58"/>
    </row>
    <row r="460" spans="1:15" s="467" customFormat="1" ht="22.5" customHeight="1">
      <c r="A460" s="383"/>
      <c r="B460" s="245" t="str">
        <f>IF(EXACT('Page Titre'!LANGUE_FR_ENG,"Fr"),MatchTrad!A494,MatchTrad!B494)</f>
        <v>Taux de sortie de 20 %</v>
      </c>
      <c r="C460" s="450">
        <v>52003</v>
      </c>
      <c r="D460" s="418"/>
      <c r="E460" s="326"/>
      <c r="F460" s="333">
        <v>0.20</v>
      </c>
      <c r="G460" s="326">
        <v>91103</v>
      </c>
      <c r="H460" s="420">
        <f t="shared" si="13"/>
        <v>0</v>
      </c>
      <c r="I460" s="77"/>
      <c r="J460" s="77"/>
      <c r="K460" s="77"/>
      <c r="L460" s="57"/>
      <c r="M460" s="77"/>
      <c r="N460" s="77"/>
      <c r="O460" s="58"/>
    </row>
    <row r="461" spans="1:15" s="467" customFormat="1" ht="22.5" customHeight="1">
      <c r="A461" s="383"/>
      <c r="B461" s="245" t="str">
        <f>IF(EXACT('Page Titre'!LANGUE_FR_ENG,"Fr"),MatchTrad!A495,MatchTrad!B495)</f>
        <v>Taux de sortie de 25 % </v>
      </c>
      <c r="C461" s="450">
        <v>52004</v>
      </c>
      <c r="D461" s="418"/>
      <c r="E461" s="326"/>
      <c r="F461" s="333">
        <v>0.25</v>
      </c>
      <c r="G461" s="326">
        <v>91104</v>
      </c>
      <c r="H461" s="420">
        <f t="shared" si="13"/>
        <v>0</v>
      </c>
      <c r="I461" s="77"/>
      <c r="J461" s="77"/>
      <c r="K461" s="77"/>
      <c r="L461" s="57"/>
      <c r="M461" s="77"/>
      <c r="N461" s="77"/>
      <c r="O461" s="58"/>
    </row>
    <row r="462" spans="1:15" s="467" customFormat="1" ht="22.5" customHeight="1">
      <c r="A462" s="383"/>
      <c r="B462" s="245" t="str">
        <f>IF(EXACT('Page Titre'!LANGUE_FR_ENG,"Fr"),MatchTrad!A496,MatchTrad!B496)</f>
        <v>Taux de sortie de 30 % </v>
      </c>
      <c r="C462" s="450">
        <v>52005</v>
      </c>
      <c r="D462" s="418"/>
      <c r="E462" s="326"/>
      <c r="F462" s="333">
        <v>0.30</v>
      </c>
      <c r="G462" s="326">
        <v>91105</v>
      </c>
      <c r="H462" s="420">
        <f t="shared" si="13"/>
        <v>0</v>
      </c>
      <c r="I462" s="77"/>
      <c r="J462" s="77"/>
      <c r="K462" s="77"/>
      <c r="L462" s="57"/>
      <c r="M462" s="77"/>
      <c r="N462" s="77"/>
      <c r="O462" s="58"/>
    </row>
    <row r="463" spans="1:15" s="467" customFormat="1" ht="22.5" customHeight="1">
      <c r="A463" s="383"/>
      <c r="B463" s="245" t="str">
        <f>IF(EXACT('Page Titre'!LANGUE_FR_ENG,"Fr"),MatchTrad!A497,MatchTrad!B497)</f>
        <v>Taux de sortie de 40 % </v>
      </c>
      <c r="C463" s="450">
        <v>52006</v>
      </c>
      <c r="D463" s="418"/>
      <c r="E463" s="326"/>
      <c r="F463" s="333">
        <v>0.40</v>
      </c>
      <c r="G463" s="326">
        <v>91106</v>
      </c>
      <c r="H463" s="420">
        <f t="shared" si="13"/>
        <v>0</v>
      </c>
      <c r="I463" s="77"/>
      <c r="J463" s="77"/>
      <c r="K463" s="77"/>
      <c r="L463" s="57"/>
      <c r="M463" s="77"/>
      <c r="N463" s="77"/>
      <c r="O463" s="58"/>
    </row>
    <row r="464" spans="1:15" s="467" customFormat="1" ht="22.5" customHeight="1">
      <c r="A464" s="383"/>
      <c r="B464" s="245" t="str">
        <f>IF(EXACT('Page Titre'!LANGUE_FR_ENG,"Fr"),MatchTrad!A498,MatchTrad!B498)</f>
        <v>Taux de sortie de 100 % </v>
      </c>
      <c r="C464" s="450">
        <v>52007</v>
      </c>
      <c r="D464" s="418"/>
      <c r="E464" s="326"/>
      <c r="F464" s="254">
        <v>1</v>
      </c>
      <c r="G464" s="326">
        <v>91107</v>
      </c>
      <c r="H464" s="420">
        <f t="shared" si="13"/>
        <v>0</v>
      </c>
      <c r="I464" s="77"/>
      <c r="J464" s="77"/>
      <c r="K464" s="77"/>
      <c r="L464" s="57"/>
      <c r="M464" s="77"/>
      <c r="N464" s="77"/>
      <c r="O464" s="58"/>
    </row>
    <row r="465" spans="1:15" s="467" customFormat="1" ht="22.5" customHeight="1">
      <c r="A465" s="383"/>
      <c r="B465" s="245" t="str">
        <f>IF(EXACT('Page Titre'!LANGUE_FR_ENG,"Fr"),MatchTrad!A499,MatchTrad!B499)</f>
        <v>Autres exigences</v>
      </c>
      <c r="C465" s="450">
        <v>52008</v>
      </c>
      <c r="D465" s="418"/>
      <c r="E465" s="301"/>
      <c r="F465" s="214"/>
      <c r="G465" s="299">
        <v>91108</v>
      </c>
      <c r="H465" s="420">
        <f>ROUND(D465,5)</f>
        <v>0</v>
      </c>
      <c r="I465" s="77"/>
      <c r="J465" s="77"/>
      <c r="K465" s="77"/>
      <c r="L465" s="57"/>
      <c r="M465" s="77"/>
      <c r="N465" s="77"/>
      <c r="O465" s="58"/>
    </row>
    <row r="466" spans="1:15" s="467" customFormat="1" ht="38.65" customHeight="1">
      <c r="A466" s="383"/>
      <c r="B466" s="167" t="str">
        <f>IF(EXACT('Page Titre'!LANGUE_FR_ENG,"Fr"),MatchTrad!A500,MatchTrad!B500)</f>
        <v>Total des dépôts de détail dans les juridictions d'accueil </v>
      </c>
      <c r="C466" s="452">
        <v>99100</v>
      </c>
      <c r="D466" s="421">
        <f>ROUND(SUM(D458:D465),5)</f>
        <v>0</v>
      </c>
      <c r="E466" s="301"/>
      <c r="F466" s="57"/>
      <c r="G466" s="300">
        <v>99101</v>
      </c>
      <c r="H466" s="421">
        <f>ROUND(SUM(H458:H465),5)</f>
        <v>0</v>
      </c>
      <c r="I466" s="77"/>
      <c r="J466" s="77"/>
      <c r="K466" s="77"/>
      <c r="L466" s="57"/>
      <c r="M466" s="77"/>
      <c r="N466" s="77"/>
      <c r="O466" s="58"/>
    </row>
    <row r="467" spans="1:15" s="467" customFormat="1" ht="22.5" customHeight="1">
      <c r="A467" s="877"/>
      <c r="B467" s="878"/>
      <c r="C467" s="878"/>
      <c r="D467" s="879"/>
      <c r="E467" s="878"/>
      <c r="F467" s="878"/>
      <c r="G467" s="878"/>
      <c r="H467" s="879"/>
      <c r="I467" s="878"/>
      <c r="J467" s="878"/>
      <c r="K467" s="878"/>
      <c r="L467" s="878"/>
      <c r="M467" s="878"/>
      <c r="N467" s="878"/>
      <c r="O467" s="880"/>
    </row>
    <row r="468" spans="1:15" s="467" customFormat="1" ht="32.65" customHeight="1">
      <c r="A468" s="383"/>
      <c r="B468" s="167" t="str">
        <f>IF(EXACT('Page Titre'!LANGUE_FR_ENG,"Fr"),MatchTrad!A501,MatchTrad!B501)</f>
        <v>Exigences relatives aux dépôts de la clientèle de petites entreprises dans les juridictions d'accueil, dont :</v>
      </c>
      <c r="C468" s="345"/>
      <c r="D468" s="347"/>
      <c r="E468" s="242"/>
      <c r="F468" s="347"/>
      <c r="G468" s="242"/>
      <c r="H468" s="250"/>
      <c r="I468" s="77"/>
      <c r="J468" s="77"/>
      <c r="K468" s="77"/>
      <c r="L468" s="57"/>
      <c r="M468" s="77"/>
      <c r="N468" s="77"/>
      <c r="O468" s="58"/>
    </row>
    <row r="469" spans="1:15" s="467" customFormat="1" ht="22.5" customHeight="1">
      <c r="A469" s="383"/>
      <c r="B469" s="245" t="str">
        <f>IF(EXACT('Page Titre'!LANGUE_FR_ENG,"Fr"),MatchTrad!A502,MatchTrad!B502)</f>
        <v>Taux de sortie de 10 %</v>
      </c>
      <c r="C469" s="450">
        <v>52009</v>
      </c>
      <c r="D469" s="418"/>
      <c r="E469" s="326"/>
      <c r="F469" s="333">
        <v>0.10</v>
      </c>
      <c r="G469" s="326">
        <v>91109</v>
      </c>
      <c r="H469" s="420">
        <f>ROUND(D469*F469,5)</f>
        <v>0</v>
      </c>
      <c r="I469" s="77"/>
      <c r="J469" s="77"/>
      <c r="K469" s="77"/>
      <c r="L469" s="57"/>
      <c r="M469" s="77"/>
      <c r="N469" s="77"/>
      <c r="O469" s="58"/>
    </row>
    <row r="470" spans="1:15" s="467" customFormat="1" ht="22.5" customHeight="1">
      <c r="A470" s="383"/>
      <c r="B470" s="245" t="str">
        <f>IF(EXACT('Page Titre'!LANGUE_FR_ENG,"Fr"),MatchTrad!A503,MatchTrad!B503)</f>
        <v>Taux de sortie de 15 %</v>
      </c>
      <c r="C470" s="450">
        <v>52010</v>
      </c>
      <c r="D470" s="418"/>
      <c r="E470" s="326"/>
      <c r="F470" s="333">
        <v>0.15</v>
      </c>
      <c r="G470" s="326">
        <v>91110</v>
      </c>
      <c r="H470" s="420">
        <f t="shared" si="14" ref="H470:H475">ROUND(D470*F470,5)</f>
        <v>0</v>
      </c>
      <c r="I470" s="77"/>
      <c r="J470" s="77"/>
      <c r="K470" s="77"/>
      <c r="L470" s="57"/>
      <c r="M470" s="77"/>
      <c r="N470" s="77"/>
      <c r="O470" s="58"/>
    </row>
    <row r="471" spans="1:15" s="467" customFormat="1" ht="22.5" customHeight="1">
      <c r="A471" s="383"/>
      <c r="B471" s="245" t="str">
        <f>IF(EXACT('Page Titre'!LANGUE_FR_ENG,"Fr"),MatchTrad!A504,MatchTrad!B504)</f>
        <v>Taux de sortie de 20 %</v>
      </c>
      <c r="C471" s="450">
        <v>52011</v>
      </c>
      <c r="D471" s="418"/>
      <c r="E471" s="326"/>
      <c r="F471" s="333">
        <v>0.20</v>
      </c>
      <c r="G471" s="326">
        <v>91111</v>
      </c>
      <c r="H471" s="420">
        <f t="shared" si="14"/>
        <v>0</v>
      </c>
      <c r="I471" s="77"/>
      <c r="J471" s="77"/>
      <c r="K471" s="77"/>
      <c r="L471" s="57"/>
      <c r="M471" s="77"/>
      <c r="N471" s="77"/>
      <c r="O471" s="58"/>
    </row>
    <row r="472" spans="1:15" s="467" customFormat="1" ht="22.5" customHeight="1">
      <c r="A472" s="383"/>
      <c r="B472" s="245" t="str">
        <f>IF(EXACT('Page Titre'!LANGUE_FR_ENG,"Fr"),MatchTrad!A505,MatchTrad!B505)</f>
        <v>Taux de sortie de 25 % </v>
      </c>
      <c r="C472" s="450">
        <v>52012</v>
      </c>
      <c r="D472" s="418"/>
      <c r="E472" s="326"/>
      <c r="F472" s="333">
        <v>0.25</v>
      </c>
      <c r="G472" s="326">
        <v>91112</v>
      </c>
      <c r="H472" s="420">
        <f t="shared" si="14"/>
        <v>0</v>
      </c>
      <c r="I472" s="77"/>
      <c r="J472" s="77"/>
      <c r="K472" s="77"/>
      <c r="L472" s="57"/>
      <c r="M472" s="77"/>
      <c r="N472" s="77"/>
      <c r="O472" s="58"/>
    </row>
    <row r="473" spans="1:15" s="467" customFormat="1" ht="22.5" customHeight="1">
      <c r="A473" s="383"/>
      <c r="B473" s="245" t="str">
        <f>IF(EXACT('Page Titre'!LANGUE_FR_ENG,"Fr"),MatchTrad!A506,MatchTrad!B506)</f>
        <v>Taux de sortie de 30 % </v>
      </c>
      <c r="C473" s="450">
        <v>52013</v>
      </c>
      <c r="D473" s="418"/>
      <c r="E473" s="326"/>
      <c r="F473" s="333">
        <v>0.30</v>
      </c>
      <c r="G473" s="326">
        <v>91113</v>
      </c>
      <c r="H473" s="420">
        <f t="shared" si="14"/>
        <v>0</v>
      </c>
      <c r="I473" s="77"/>
      <c r="J473" s="77"/>
      <c r="K473" s="77"/>
      <c r="L473" s="57"/>
      <c r="M473" s="77"/>
      <c r="N473" s="77"/>
      <c r="O473" s="58"/>
    </row>
    <row r="474" spans="1:15" s="467" customFormat="1" ht="22.5" customHeight="1">
      <c r="A474" s="383"/>
      <c r="B474" s="245" t="str">
        <f>IF(EXACT('Page Titre'!LANGUE_FR_ENG,"Fr"),MatchTrad!A507,MatchTrad!B507)</f>
        <v>Taux de sortie de 40 % </v>
      </c>
      <c r="C474" s="450">
        <v>52014</v>
      </c>
      <c r="D474" s="418"/>
      <c r="E474" s="326"/>
      <c r="F474" s="333">
        <v>0.40</v>
      </c>
      <c r="G474" s="326">
        <v>91114</v>
      </c>
      <c r="H474" s="420">
        <f t="shared" si="14"/>
        <v>0</v>
      </c>
      <c r="I474" s="77"/>
      <c r="J474" s="77"/>
      <c r="K474" s="77"/>
      <c r="L474" s="57"/>
      <c r="M474" s="77"/>
      <c r="N474" s="77"/>
      <c r="O474" s="58"/>
    </row>
    <row r="475" spans="1:15" s="467" customFormat="1" ht="22.5" customHeight="1">
      <c r="A475" s="383"/>
      <c r="B475" s="245" t="str">
        <f>IF(EXACT('Page Titre'!LANGUE_FR_ENG,"Fr"),MatchTrad!A508,MatchTrad!B508)</f>
        <v>Taux de sortie de 100 % </v>
      </c>
      <c r="C475" s="450">
        <v>52015</v>
      </c>
      <c r="D475" s="418"/>
      <c r="E475" s="326"/>
      <c r="F475" s="254">
        <v>1</v>
      </c>
      <c r="G475" s="326">
        <v>91115</v>
      </c>
      <c r="H475" s="420">
        <f t="shared" si="14"/>
        <v>0</v>
      </c>
      <c r="I475" s="77"/>
      <c r="J475" s="77"/>
      <c r="K475" s="77"/>
      <c r="L475" s="57"/>
      <c r="M475" s="77"/>
      <c r="N475" s="77"/>
      <c r="O475" s="58"/>
    </row>
    <row r="476" spans="1:15" s="467" customFormat="1" ht="22.5" customHeight="1">
      <c r="A476" s="383"/>
      <c r="B476" s="245" t="str">
        <f>IF(EXACT('Page Titre'!LANGUE_FR_ENG,"Fr"),MatchTrad!A509,MatchTrad!B509)</f>
        <v>Autres exigences</v>
      </c>
      <c r="C476" s="450">
        <v>52016</v>
      </c>
      <c r="D476" s="418"/>
      <c r="E476" s="301"/>
      <c r="F476" s="57"/>
      <c r="G476" s="299">
        <v>91116</v>
      </c>
      <c r="H476" s="420">
        <f>ROUND(D476,5)</f>
        <v>0</v>
      </c>
      <c r="I476" s="77"/>
      <c r="J476" s="77"/>
      <c r="K476" s="77"/>
      <c r="L476" s="57"/>
      <c r="M476" s="77"/>
      <c r="N476" s="77"/>
      <c r="O476" s="58"/>
    </row>
    <row r="477" spans="1:15" s="467" customFormat="1" ht="32.65" customHeight="1">
      <c r="A477" s="383"/>
      <c r="B477" s="167" t="str">
        <f>IF(EXACT('Page Titre'!LANGUE_FR_ENG,"Fr"),MatchTrad!A510,MatchTrad!B510)</f>
        <v>Total des dépôts de la clientèle de petites entreprises dans les juridictions d'accueil </v>
      </c>
      <c r="C477" s="452">
        <v>99102</v>
      </c>
      <c r="D477" s="421">
        <f>ROUND(SUM(D469:D476),5)</f>
        <v>0</v>
      </c>
      <c r="E477" s="301"/>
      <c r="F477" s="357"/>
      <c r="G477" s="300">
        <v>99103</v>
      </c>
      <c r="H477" s="421">
        <f>ROUND(SUM(H469:H476),5)</f>
        <v>0</v>
      </c>
      <c r="I477" s="77"/>
      <c r="J477" s="77"/>
      <c r="K477" s="77"/>
      <c r="L477" s="57"/>
      <c r="M477" s="77"/>
      <c r="N477" s="77"/>
      <c r="O477" s="58"/>
    </row>
    <row r="478" spans="1:15" s="467" customFormat="1" ht="22.5" customHeight="1">
      <c r="A478" s="877"/>
      <c r="B478" s="878"/>
      <c r="C478" s="878"/>
      <c r="D478" s="879"/>
      <c r="E478" s="878"/>
      <c r="F478" s="878"/>
      <c r="G478" s="878"/>
      <c r="H478" s="879"/>
      <c r="I478" s="878"/>
      <c r="J478" s="878"/>
      <c r="K478" s="878"/>
      <c r="L478" s="878"/>
      <c r="M478" s="878"/>
      <c r="N478" s="878"/>
      <c r="O478" s="880"/>
    </row>
    <row r="479" spans="1:15" s="467" customFormat="1" ht="22.5" customHeight="1">
      <c r="A479" s="383"/>
      <c r="B479" s="248" t="str">
        <f>IF(EXACT('Page Titre'!LANGUE_FR_ENG,"Fr"),MatchTrad!A511,MatchTrad!B511)</f>
        <v>6.3 - Dépôts garantis de tiers affiliés</v>
      </c>
      <c r="C479" s="345"/>
      <c r="D479" s="246" t="str">
        <f>IF(EXACT('Page Titre'!LANGUE_FR_ENG,"Fr"),MatchTrad!A512,MatchTrad!B512)</f>
        <v>Montant</v>
      </c>
      <c r="E479" s="77"/>
      <c r="F479" s="57"/>
      <c r="G479" s="77"/>
      <c r="H479" s="77"/>
      <c r="I479" s="77"/>
      <c r="J479" s="77"/>
      <c r="K479" s="77"/>
      <c r="L479" s="57"/>
      <c r="M479" s="77"/>
      <c r="N479" s="77"/>
      <c r="O479" s="58"/>
    </row>
    <row r="480" spans="1:15" s="467" customFormat="1" ht="50.65" customHeight="1">
      <c r="A480" s="383"/>
      <c r="B480" s="167" t="str">
        <f>IF(EXACT('Page Titre'!LANGUE_FR_ENG,"Fr"),MatchTrad!A513,MatchTrad!B513)</f>
        <v>Dépôts garantis provenant d'un tiers affilié – détail, compte transactionnel, admissible au taux de retrait de 3 %, au Canada </v>
      </c>
      <c r="C480" s="244">
        <v>53001</v>
      </c>
      <c r="D480" s="227" t="str">
        <f>IF(EXACT('Page Titre'!LANGUE_FR_ENG,"Fr"),MatchTrad!A514,MatchTrad!B514)</f>
        <v>Espace réservé - Ne pas remplir</v>
      </c>
      <c r="E480" s="77"/>
      <c r="F480" s="57"/>
      <c r="G480" s="77"/>
      <c r="H480" s="77"/>
      <c r="I480" s="77"/>
      <c r="J480" s="77"/>
      <c r="K480" s="77"/>
      <c r="L480" s="57"/>
      <c r="M480" s="77"/>
      <c r="N480" s="77"/>
      <c r="O480" s="58"/>
    </row>
    <row r="481" spans="1:15" s="467" customFormat="1" ht="44.65" customHeight="1">
      <c r="A481" s="383"/>
      <c r="B481" s="167" t="str">
        <f>IF(EXACT('Page Titre'!LANGUE_FR_ENG,"Fr"),MatchTrad!A515,MatchTrad!B515)</f>
        <v>Dépôts garantis provenant d'un tiers affilié – détail, qui n'est pas un compte transactionnel, admissible au taux de retrait de 3 %, au Canada</v>
      </c>
      <c r="C481" s="244">
        <v>53002</v>
      </c>
      <c r="D481" s="227" t="str">
        <f>IF(EXACT('Page Titre'!LANGUE_FR_ENG,"Fr"),MatchTrad!A516,MatchTrad!B516)</f>
        <v>Espace réservé - Ne pas remplir</v>
      </c>
      <c r="E481" s="77"/>
      <c r="F481" s="57"/>
      <c r="G481" s="77"/>
      <c r="H481" s="77"/>
      <c r="I481" s="77"/>
      <c r="J481" s="77"/>
      <c r="K481" s="77"/>
      <c r="L481" s="57"/>
      <c r="M481" s="77"/>
      <c r="N481" s="77"/>
      <c r="O481" s="58"/>
    </row>
    <row r="482" spans="1:15" s="467" customFormat="1" ht="44.65" customHeight="1">
      <c r="A482" s="383"/>
      <c r="B482" s="167" t="str">
        <f>IF(EXACT('Page Titre'!LANGUE_FR_ENG,"Fr"),MatchTrad!A517,MatchTrad!B517)</f>
        <v>Dépôts garantis provenant d'un tiers affilié – petites entreprises, compte transactionnel, admissible au taux de retrait de 3 %, au Canada</v>
      </c>
      <c r="C482" s="244">
        <v>53003</v>
      </c>
      <c r="D482" s="227" t="str">
        <f>IF(EXACT('Page Titre'!LANGUE_FR_ENG,"Fr"),MatchTrad!A518,MatchTrad!B518)</f>
        <v>Espace réservé- Ne pas remplir</v>
      </c>
      <c r="E482" s="77"/>
      <c r="F482" s="57"/>
      <c r="G482" s="77"/>
      <c r="H482" s="77"/>
      <c r="I482" s="77"/>
      <c r="J482" s="77"/>
      <c r="K482" s="77"/>
      <c r="L482" s="57"/>
      <c r="M482" s="77"/>
      <c r="N482" s="77"/>
      <c r="O482" s="58"/>
    </row>
    <row r="483" spans="1:15" s="467" customFormat="1" ht="48" customHeight="1">
      <c r="A483" s="383"/>
      <c r="B483" s="167" t="str">
        <f>IF(EXACT('Page Titre'!LANGUE_FR_ENG,"Fr"),MatchTrad!A519,MatchTrad!B519)</f>
        <v>Dépôts garantis provenant d'un tiers affilié – petites entreprises, qui ne sont pas dans un compte transactionnel, admissible au taux de retrait de 3 %, au Canada </v>
      </c>
      <c r="C483" s="244">
        <v>53004</v>
      </c>
      <c r="D483" s="227" t="str">
        <f>IF(EXACT('Page Titre'!LANGUE_FR_ENG,"Fr"),MatchTrad!A520,MatchTrad!B520)</f>
        <v>Espace réservé- Ne pas remplir</v>
      </c>
      <c r="E483" s="78"/>
      <c r="F483" s="358"/>
      <c r="G483" s="78"/>
      <c r="H483" s="78"/>
      <c r="I483" s="78"/>
      <c r="J483" s="78"/>
      <c r="K483" s="78"/>
      <c r="L483" s="358"/>
      <c r="M483" s="78"/>
      <c r="N483" s="78"/>
      <c r="O483" s="370"/>
    </row>
    <row r="484" spans="1:15" s="467" customFormat="1" ht="37.5" customHeight="1">
      <c r="A484" s="874"/>
      <c r="B484" s="874"/>
      <c r="C484" s="874"/>
      <c r="D484" s="874"/>
      <c r="E484" s="874"/>
      <c r="F484" s="874"/>
      <c r="G484" s="874"/>
      <c r="H484" s="874"/>
      <c r="I484" s="874"/>
      <c r="J484" s="874"/>
      <c r="K484" s="874"/>
      <c r="L484" s="874"/>
      <c r="M484" s="874"/>
      <c r="N484" s="874"/>
      <c r="O484" s="876"/>
    </row>
    <row r="485" spans="2:15" ht="14.25">
      <c r="B485" s="480"/>
      <c r="C485" s="481"/>
      <c r="D485" s="481"/>
      <c r="E485" s="480"/>
      <c r="F485" s="481"/>
      <c r="G485" s="480"/>
      <c r="H485" s="480"/>
      <c r="I485" s="480"/>
      <c r="J485" s="475"/>
      <c r="K485" s="477"/>
      <c r="L485" s="481"/>
      <c r="M485" s="480"/>
      <c r="N485" s="480"/>
      <c r="O485" s="481"/>
    </row>
    <row r="486" spans="2:15" ht="14.25">
      <c r="B486" s="528"/>
      <c r="C486" s="529"/>
      <c r="D486" s="529"/>
      <c r="E486" s="528"/>
      <c r="F486" s="529"/>
      <c r="G486" s="528"/>
      <c r="H486" s="528"/>
      <c r="I486" s="528"/>
      <c r="J486" s="530"/>
      <c r="K486" s="470"/>
      <c r="L486" s="529"/>
      <c r="M486" s="528"/>
      <c r="N486" s="528"/>
      <c r="O486" s="529"/>
    </row>
    <row r="487" spans="2:15" ht="14.25">
      <c r="B487" s="528"/>
      <c r="C487" s="529"/>
      <c r="D487" s="529"/>
      <c r="E487" s="528"/>
      <c r="F487" s="529"/>
      <c r="G487" s="528"/>
      <c r="H487" s="528"/>
      <c r="I487" s="528"/>
      <c r="J487" s="530"/>
      <c r="K487" s="470"/>
      <c r="L487" s="529"/>
      <c r="M487" s="528"/>
      <c r="N487" s="528"/>
      <c r="O487" s="529"/>
    </row>
    <row r="488" spans="2:15" ht="14.25">
      <c r="B488" s="528"/>
      <c r="C488" s="529"/>
      <c r="D488" s="529"/>
      <c r="E488" s="528"/>
      <c r="F488" s="529"/>
      <c r="G488" s="528"/>
      <c r="H488" s="528"/>
      <c r="I488" s="528"/>
      <c r="J488" s="530"/>
      <c r="K488" s="470"/>
      <c r="L488" s="529"/>
      <c r="M488" s="528"/>
      <c r="N488" s="528"/>
      <c r="O488" s="529"/>
    </row>
    <row r="489" spans="2:15" ht="14.25">
      <c r="B489" s="528"/>
      <c r="C489" s="529"/>
      <c r="D489" s="529"/>
      <c r="E489" s="528"/>
      <c r="F489" s="529"/>
      <c r="G489" s="528"/>
      <c r="H489" s="528"/>
      <c r="I489" s="528"/>
      <c r="J489" s="530"/>
      <c r="K489" s="470"/>
      <c r="L489" s="529"/>
      <c r="M489" s="528"/>
      <c r="N489" s="528"/>
      <c r="O489" s="529"/>
    </row>
    <row r="490" spans="2:15" ht="14.25">
      <c r="B490" s="528"/>
      <c r="C490" s="529"/>
      <c r="D490" s="529"/>
      <c r="E490" s="528"/>
      <c r="F490" s="529"/>
      <c r="G490" s="528"/>
      <c r="H490" s="528"/>
      <c r="I490" s="528"/>
      <c r="J490" s="530"/>
      <c r="K490" s="470"/>
      <c r="L490" s="529"/>
      <c r="M490" s="528"/>
      <c r="N490" s="528"/>
      <c r="O490" s="529"/>
    </row>
    <row r="491" spans="2:15" ht="14.25">
      <c r="B491" s="528"/>
      <c r="C491" s="529"/>
      <c r="D491" s="529"/>
      <c r="E491" s="528"/>
      <c r="F491" s="529"/>
      <c r="G491" s="528"/>
      <c r="H491" s="528"/>
      <c r="I491" s="528"/>
      <c r="J491" s="530"/>
      <c r="K491" s="470"/>
      <c r="L491" s="529"/>
      <c r="M491" s="528"/>
      <c r="N491" s="528"/>
      <c r="O491" s="529"/>
    </row>
    <row r="492" spans="2:15" ht="14.25">
      <c r="B492" s="528"/>
      <c r="C492" s="529"/>
      <c r="D492" s="529"/>
      <c r="E492" s="528"/>
      <c r="F492" s="529"/>
      <c r="G492" s="528"/>
      <c r="H492" s="528"/>
      <c r="I492" s="528"/>
      <c r="J492" s="530"/>
      <c r="K492" s="470"/>
      <c r="L492" s="529"/>
      <c r="M492" s="528"/>
      <c r="N492" s="528"/>
      <c r="O492" s="529"/>
    </row>
    <row r="493" spans="2:15" ht="14.25">
      <c r="B493" s="528"/>
      <c r="C493" s="529"/>
      <c r="D493" s="529"/>
      <c r="E493" s="528"/>
      <c r="F493" s="529"/>
      <c r="G493" s="528"/>
      <c r="H493" s="528"/>
      <c r="I493" s="528"/>
      <c r="J493" s="530"/>
      <c r="K493" s="470"/>
      <c r="L493" s="529"/>
      <c r="M493" s="528"/>
      <c r="N493" s="528"/>
      <c r="O493" s="529"/>
    </row>
  </sheetData>
  <sheetProtection algorithmName="SHA-512" hashValue="psDpg/6Y2pwic09mWizYC5Oh4zwFofNniM9KPDZLhaLrS/nU9QHPmm/qmvuBU/AAYrhXJuev3+twi8Elz43Elw==" saltValue="5jneo65mJQKpfXr0NJtKcQ==" spinCount="100000" sheet="1" objects="1" scenarios="1" formatColumns="0" formatRows="0" selectLockedCells="1"/>
  <mergeCells count="215">
    <mergeCell ref="A446:O446"/>
    <mergeCell ref="A454:O454"/>
    <mergeCell ref="A478:O478"/>
    <mergeCell ref="A467:O467"/>
    <mergeCell ref="A484:O484"/>
    <mergeCell ref="A280:C280"/>
    <mergeCell ref="A283:C283"/>
    <mergeCell ref="A286:C286"/>
    <mergeCell ref="A455:B455"/>
    <mergeCell ref="B442:J442"/>
    <mergeCell ref="A447:O447"/>
    <mergeCell ref="A448:B448"/>
    <mergeCell ref="A301:C301"/>
    <mergeCell ref="A306:C306"/>
    <mergeCell ref="J312:J313"/>
    <mergeCell ref="L312:L313"/>
    <mergeCell ref="K312:K313"/>
    <mergeCell ref="A376:C376"/>
    <mergeCell ref="D312:D313"/>
    <mergeCell ref="J299:J300"/>
    <mergeCell ref="A318:J318"/>
    <mergeCell ref="A331:C331"/>
    <mergeCell ref="A312:C313"/>
    <mergeCell ref="A326:O326"/>
    <mergeCell ref="A204:C204"/>
    <mergeCell ref="A221:C221"/>
    <mergeCell ref="A271:J271"/>
    <mergeCell ref="A272:C273"/>
    <mergeCell ref="A117:C117"/>
    <mergeCell ref="A133:C133"/>
    <mergeCell ref="A151:C151"/>
    <mergeCell ref="A165:C165"/>
    <mergeCell ref="A218:C218"/>
    <mergeCell ref="A172:C172"/>
    <mergeCell ref="A175:C175"/>
    <mergeCell ref="A228:C229"/>
    <mergeCell ref="D228:D229"/>
    <mergeCell ref="F228:F229"/>
    <mergeCell ref="A150:C150"/>
    <mergeCell ref="D272:D273"/>
    <mergeCell ref="A267:O267"/>
    <mergeCell ref="A269:O269"/>
    <mergeCell ref="J272:J273"/>
    <mergeCell ref="L199:L200"/>
    <mergeCell ref="A122:B122"/>
    <mergeCell ref="F162:F163"/>
    <mergeCell ref="A198:J198"/>
    <mergeCell ref="A199:C200"/>
    <mergeCell ref="D199:D200"/>
    <mergeCell ref="J199:J200"/>
    <mergeCell ref="A178:B178"/>
    <mergeCell ref="A154:C154"/>
    <mergeCell ref="A138:C138"/>
    <mergeCell ref="A142:C142"/>
    <mergeCell ref="A146:C146"/>
    <mergeCell ref="L77:L78"/>
    <mergeCell ref="K77:K78"/>
    <mergeCell ref="D105:D106"/>
    <mergeCell ref="J105:J106"/>
    <mergeCell ref="L105:L106"/>
    <mergeCell ref="A93:C93"/>
    <mergeCell ref="E105:I106"/>
    <mergeCell ref="D77:D78"/>
    <mergeCell ref="J77:J78"/>
    <mergeCell ref="K199:K200"/>
    <mergeCell ref="A182:C182"/>
    <mergeCell ref="A185:C185"/>
    <mergeCell ref="A188:C188"/>
    <mergeCell ref="A189:C189"/>
    <mergeCell ref="A192:C192"/>
    <mergeCell ref="A195:C195"/>
    <mergeCell ref="A81:C81"/>
    <mergeCell ref="A1:O1"/>
    <mergeCell ref="A110:C110"/>
    <mergeCell ref="A113:C113"/>
    <mergeCell ref="A80:C80"/>
    <mergeCell ref="A28:C29"/>
    <mergeCell ref="A25:J25"/>
    <mergeCell ref="B27:J27"/>
    <mergeCell ref="A38:B38"/>
    <mergeCell ref="K28:K29"/>
    <mergeCell ref="D28:D29"/>
    <mergeCell ref="A9:C10"/>
    <mergeCell ref="A3:B3"/>
    <mergeCell ref="A5:B5"/>
    <mergeCell ref="A4:B4"/>
    <mergeCell ref="A7:O8"/>
    <mergeCell ref="A107:C107"/>
    <mergeCell ref="C5:O5"/>
    <mergeCell ref="A6:O6"/>
    <mergeCell ref="A66:L66"/>
    <mergeCell ref="C4:O4"/>
    <mergeCell ref="C3:O3"/>
    <mergeCell ref="A16:C16"/>
    <mergeCell ref="A13:C13"/>
    <mergeCell ref="A104:J104"/>
    <mergeCell ref="A162:C163"/>
    <mergeCell ref="A169:C169"/>
    <mergeCell ref="P58:S58"/>
    <mergeCell ref="A74:O75"/>
    <mergeCell ref="D41:D42"/>
    <mergeCell ref="J41:J42"/>
    <mergeCell ref="A41:C42"/>
    <mergeCell ref="D9:D10"/>
    <mergeCell ref="J9:J10"/>
    <mergeCell ref="L9:L10"/>
    <mergeCell ref="A47:B47"/>
    <mergeCell ref="A50:B50"/>
    <mergeCell ref="A61:C62"/>
    <mergeCell ref="D61:J61"/>
    <mergeCell ref="A57:J59"/>
    <mergeCell ref="A30:C30"/>
    <mergeCell ref="A22:C22"/>
    <mergeCell ref="A67:C67"/>
    <mergeCell ref="A71:B71"/>
    <mergeCell ref="B72:J72"/>
    <mergeCell ref="A73:O73"/>
    <mergeCell ref="J28:J29"/>
    <mergeCell ref="L28:L29"/>
    <mergeCell ref="A237:J237"/>
    <mergeCell ref="J228:J229"/>
    <mergeCell ref="A298:J298"/>
    <mergeCell ref="A118:C118"/>
    <mergeCell ref="A105:C106"/>
    <mergeCell ref="A109:C109"/>
    <mergeCell ref="A108:C108"/>
    <mergeCell ref="L162:L163"/>
    <mergeCell ref="L41:L42"/>
    <mergeCell ref="K41:K42"/>
    <mergeCell ref="D88:D89"/>
    <mergeCell ref="A88:C88"/>
    <mergeCell ref="A84:C84"/>
    <mergeCell ref="A82:C82"/>
    <mergeCell ref="A76:O76"/>
    <mergeCell ref="A77:C78"/>
    <mergeCell ref="A89:C89"/>
    <mergeCell ref="A179:C179"/>
    <mergeCell ref="A166:C166"/>
    <mergeCell ref="J162:J163"/>
    <mergeCell ref="D162:D163"/>
    <mergeCell ref="A134:C134"/>
    <mergeCell ref="A161:J161"/>
    <mergeCell ref="G162:I162"/>
    <mergeCell ref="A276:C276"/>
    <mergeCell ref="A291:C291"/>
    <mergeCell ref="A311:J311"/>
    <mergeCell ref="Q214:T214"/>
    <mergeCell ref="A213:C213"/>
    <mergeCell ref="I228:I229"/>
    <mergeCell ref="G228:G229"/>
    <mergeCell ref="E228:E229"/>
    <mergeCell ref="J319:J320"/>
    <mergeCell ref="L319:L320"/>
    <mergeCell ref="K319:K320"/>
    <mergeCell ref="A266:J266"/>
    <mergeCell ref="H228:H229"/>
    <mergeCell ref="L241:L242"/>
    <mergeCell ref="J241:J242"/>
    <mergeCell ref="A239:J240"/>
    <mergeCell ref="K239:L239"/>
    <mergeCell ref="L228:L229"/>
    <mergeCell ref="K228:K229"/>
    <mergeCell ref="D241:D242"/>
    <mergeCell ref="K241:K242"/>
    <mergeCell ref="A241:C242"/>
    <mergeCell ref="A258:J258"/>
    <mergeCell ref="A249:C249"/>
    <mergeCell ref="B264:J264"/>
    <mergeCell ref="A314:C314"/>
    <mergeCell ref="D319:D320"/>
    <mergeCell ref="A403:B403"/>
    <mergeCell ref="A438:O438"/>
    <mergeCell ref="A431:C431"/>
    <mergeCell ref="A388:C388"/>
    <mergeCell ref="A391:C391"/>
    <mergeCell ref="A394:C394"/>
    <mergeCell ref="A397:C397"/>
    <mergeCell ref="A373:C373"/>
    <mergeCell ref="A379:C379"/>
    <mergeCell ref="A382:C382"/>
    <mergeCell ref="A385:C385"/>
    <mergeCell ref="A404:C404"/>
    <mergeCell ref="A327:C327"/>
    <mergeCell ref="A299:C300"/>
    <mergeCell ref="D299:D300"/>
    <mergeCell ref="L299:L300"/>
    <mergeCell ref="F272:F273"/>
    <mergeCell ref="L272:L273"/>
    <mergeCell ref="A319:C320"/>
    <mergeCell ref="A275:C275"/>
    <mergeCell ref="A277:C277"/>
    <mergeCell ref="B441:J441"/>
    <mergeCell ref="B443:J443"/>
    <mergeCell ref="B444:J444"/>
    <mergeCell ref="B445:J445"/>
    <mergeCell ref="A2:B2"/>
    <mergeCell ref="C2:O2"/>
    <mergeCell ref="A337:C337"/>
    <mergeCell ref="A334:C334"/>
    <mergeCell ref="A340:C340"/>
    <mergeCell ref="A343:C343"/>
    <mergeCell ref="A329:C329"/>
    <mergeCell ref="A440:O440"/>
    <mergeCell ref="A400:C400"/>
    <mergeCell ref="A346:C346"/>
    <mergeCell ref="A349:C349"/>
    <mergeCell ref="A352:C352"/>
    <mergeCell ref="A355:C355"/>
    <mergeCell ref="A358:C358"/>
    <mergeCell ref="A361:C361"/>
    <mergeCell ref="A364:C364"/>
    <mergeCell ref="A367:C367"/>
    <mergeCell ref="B430:J430"/>
    <mergeCell ref="A370:C370"/>
    <mergeCell ref="A330:C330"/>
  </mergeCells>
  <printOptions gridLines="1" headings="1" horizontalCentered="1"/>
  <pageMargins left="0.118110236220472" right="0.118110236220472" top="0" bottom="0.196850393700787" header="0" footer="0.118110236220472"/>
  <pageSetup orientation="portrait" paperSize="5" scale="66" r:id="rId3"/>
  <headerFooter>
    <oddFooter>&amp;L&amp;"Arial,Normal"&amp;8Autorité des marchés financiers
Divulgation du ratio de liquidité à court terme (LCR)&amp;R&amp;"Arial,Normal"&amp;8 &amp;G 
Page &amp;P de &amp;N</oddFooter>
  </headerFooter>
  <rowBreaks count="10" manualBreakCount="10">
    <brk id="40" min="1" max="14" man="1"/>
    <brk id="73" min="1" max="14" man="1"/>
    <brk id="145" min="1" max="14" man="1"/>
    <brk id="191" min="1" max="14" man="1"/>
    <brk id="227" min="1" max="14" man="1"/>
    <brk id="268" min="1" max="14" man="1"/>
    <brk id="311" min="1" max="14" man="1"/>
    <brk id="325" min="1" max="14" man="1"/>
    <brk id="369" min="1" max="14" man="1"/>
    <brk id="402" min="1" max="14" man="1"/>
  </rowBreaks>
  <ignoredErrors>
    <ignoredError sqref="D50" formulaRange="1"/>
    <ignoredError sqref="D230 F230 H230 L230 D243 L243 D274 F274 J274 L274 D328 F328 J328 L328:M328 O328 D432 F432 D63 F63 H63 J63 D79 J79 L79 D164 F164 L164 D201 L201" numberStoredAsText="1"/>
  </ignoredErrors>
  <drawing r:id="rId1"/>
  <legacyDrawingHF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InstructionsLCR">
    <tabColor theme="5" tint="0.399980008602142"/>
  </sheetPr>
  <dimension ref="A1:D373"/>
  <sheetViews>
    <sheetView view="pageBreakPreview" zoomScale="85" zoomScaleNormal="100" zoomScaleSheetLayoutView="85" workbookViewId="0" topLeftCell="A1">
      <selection pane="topLeft" activeCell="A1" sqref="A1:XFD1048576"/>
    </sheetView>
  </sheetViews>
  <sheetFormatPr defaultColWidth="9.140625" defaultRowHeight="15"/>
  <cols>
    <col min="1" max="1" width="14" style="538" customWidth="1"/>
    <col min="2" max="2" width="39.2857142857143" style="539" customWidth="1"/>
    <col min="3" max="3" width="83.2857142857143" style="539" customWidth="1"/>
    <col min="4" max="4" width="16.4285714285714" style="539" customWidth="1"/>
    <col min="5" max="16384" width="9.14285714285714" style="531"/>
  </cols>
  <sheetData>
    <row r="1" spans="1:4" ht="67.5" customHeight="1">
      <c r="A1" s="885" t="str">
        <f>IF(EXACT('Page Titre'!LANGUE_FR_ENG,"Fr"),MatchTrad!A521,MatchTrad!B521)</f>
        <v>INSTRUCTION - RATIO DE LIQUIDITÉ À COURT TERME LCR (LCR)</v>
      </c>
      <c r="B1" s="885"/>
      <c r="C1" s="885"/>
      <c r="D1" s="885"/>
    </row>
    <row r="3" spans="1:4" s="532" customFormat="1" ht="58.5" customHeight="1">
      <c r="A3" s="217" t="str">
        <f>IF(EXACT('Page Titre'!LANGUE_FR_ENG,"Fr"),MatchTrad!A522,MatchTrad!B522)</f>
        <v>Identificateur de classification LCR</v>
      </c>
      <c r="B3" s="217" t="str">
        <f>IF(EXACT('Page Titre'!LANGUE_FR_ENG,"Fr"),MatchTrad!A523,MatchTrad!B523)</f>
        <v>Description</v>
      </c>
      <c r="C3" s="217" t="str">
        <f>IF(EXACT('Page Titre'!LANGUE_FR_ENG,"Fr"),MatchTrad!A524,MatchTrad!B524)</f>
        <v>Instructions</v>
      </c>
      <c r="D3" s="217" t="str">
        <f>IF(EXACT('Page Titre'!LANGUE_FR_ENG,"Fr"),MatchTrad!A525,MatchTrad!B525)</f>
        <v>Paragraphe de référence de la Ligne Directrice (LD)</v>
      </c>
    </row>
    <row r="4" spans="1:4" s="533" customFormat="1" ht="38.25">
      <c r="A4" s="153">
        <v>11001</v>
      </c>
      <c r="B4" s="218" t="str">
        <f>IF(EXACT('Page Titre'!LANGUE_FR_ENG,"Fr"),MatchTrad!A526,MatchTrad!B526)</f>
        <v>Actifs de niveau 1 - pièces et billets de banque</v>
      </c>
      <c r="C4" s="218" t="str">
        <f>IF(EXACT('Page Titre'!LANGUE_FR_ENG,"Fr"),MatchTrad!A527,MatchTrad!B527)</f>
        <v>Pièces et billets de banque actuellement détenus par l’institution et qui sont disponibles sur-le-champ pour satisfaire aux obligations. Les dépôts auprès d’autres institutions ou provenant d’autres institutions doivent être déclarés à la section des entrées de trésorerie.</v>
      </c>
      <c r="D4" s="219" t="str">
        <f>IF(EXACT('Page Titre'!LANGUE_FR_ENG,"Fr"),MatchTrad!A528,MatchTrad!B528)</f>
        <v>50(a)</v>
      </c>
    </row>
    <row r="5" spans="1:4" s="533" customFormat="1" ht="51">
      <c r="A5" s="153">
        <v>11002</v>
      </c>
      <c r="B5" s="218" t="str">
        <f>IF(EXACT('Page Titre'!LANGUE_FR_ENG,"Fr"),MatchTrad!A529,MatchTrad!B529)</f>
        <v>Actifs de niveau 1 – réserves de la banque centrale qui peuvent être retirées</v>
      </c>
      <c r="C5" s="218" t="str">
        <f>IF(EXACT('Page Titre'!LANGUE_FR_ENG,"Fr"),MatchTrad!A530,MatchTrad!B530)</f>
        <v>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v>
      </c>
      <c r="D5" s="219" t="str">
        <f>IF(EXACT('Page Titre'!LANGUE_FR_ENG,"Fr"),MatchTrad!A531,MatchTrad!B531)</f>
        <v>50(b)</v>
      </c>
    </row>
    <row r="6" spans="1:4" s="533" customFormat="1" ht="63.75">
      <c r="A6" s="153">
        <v>11003</v>
      </c>
      <c r="B6" s="218" t="str">
        <f>IF(EXACT('Page Titre'!LANGUE_FR_ENG,"Fr"),MatchTrad!A532,MatchTrad!B532)</f>
        <v>Actifs de niveau 1 – réserves de la banque centrale qui ne peuvent être retirées</v>
      </c>
      <c r="C6" s="218" t="str">
        <f>IF(EXACT('Page Titre'!LANGUE_FR_ENG,"Fr"),MatchTrad!A533,MatchTrad!B533)</f>
        <v>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v>
      </c>
      <c r="D6" s="219" t="str">
        <f>IF(EXACT('Page Titre'!LANGUE_FR_ENG,"Fr"),MatchTrad!A534,MatchTrad!B534)</f>
        <v>Note afférent au paragraphe 50(b)</v>
      </c>
    </row>
    <row r="7" spans="1:4" s="533" customFormat="1" ht="38.25">
      <c r="A7" s="153">
        <v>11004</v>
      </c>
      <c r="B7" s="218" t="str">
        <f>IF(EXACT('Page Titre'!LANGUE_FR_ENG,"Fr"),MatchTrad!A535,MatchTrad!B535)</f>
        <v>Actifs de niveau 1 - Titres assortis d’une pondération de risque de 0 %, émis par des émetteurs souverains</v>
      </c>
      <c r="C7" s="218" t="str">
        <f>IF(EXACT('Page Titre'!LANGUE_FR_ENG,"Fr"),MatchTrad!A536,MatchTrad!B536)</f>
        <v>Valeur marchande (avant décote) des titres de dette négociables éligibles émis par des émetteurs souverains, affectés d’une pondération de risque de 0 % dans l’approche standard pour le risque de crédit.</v>
      </c>
      <c r="D7" s="219" t="str">
        <f>IF(EXACT('Page Titre'!LANGUE_FR_ENG,"Fr"),MatchTrad!A537,MatchTrad!B537)</f>
        <v>50(c)</v>
      </c>
    </row>
    <row r="8" spans="1:4" s="533" customFormat="1" ht="38.25">
      <c r="A8" s="153">
        <v>11005</v>
      </c>
      <c r="B8" s="218" t="str">
        <f>IF(EXACT('Page Titre'!LANGUE_FR_ENG,"Fr"),MatchTrad!A538,MatchTrad!B538)</f>
        <v>Actifs de niveau 1 - Titres affectés d’une pondération de risque de 0 % garantis par des émetteurs souverains </v>
      </c>
      <c r="C8" s="218" t="str">
        <f>IF(EXACT('Page Titre'!LANGUE_FR_ENG,"Fr"),MatchTrad!A539,MatchTrad!B539)</f>
        <v>Valeur marchande (avant décote) des titres de dette négociables éligibles, garantis par des émetteurs souverains, affectés d’une pondération de risque de 0 % dans l’approche standard pour le risque de crédit.</v>
      </c>
      <c r="D8" s="219" t="str">
        <f>IF(EXACT('Page Titre'!LANGUE_FR_ENG,"Fr"),MatchTrad!A540,MatchTrad!B540)</f>
        <v>50(c)</v>
      </c>
    </row>
    <row r="9" spans="1:4" s="533" customFormat="1" ht="38.25">
      <c r="A9" s="153">
        <v>11006</v>
      </c>
      <c r="B9" s="218" t="str">
        <f>IF(EXACT('Page Titre'!LANGUE_FR_ENG,"Fr"),MatchTrad!A541,MatchTrad!B541)</f>
        <v>Actifs de niveau 1 - Titres affectés d’une pondération de risque de 0 %, émis ou garantis par des banques centrales</v>
      </c>
      <c r="C9" s="218" t="str">
        <f>IF(EXACT('Page Titre'!LANGUE_FR_ENG,"Fr"),MatchTrad!A542,MatchTrad!B542)</f>
        <v>Valeur marchande (avant décote) des titres de dette négociables éligibles, émis ou garantis par des banques centrales, affectés d’une pondération de risque de 0 % dans l’approche standard pour le risque de crédit.</v>
      </c>
      <c r="D9" s="219" t="str">
        <f>IF(EXACT('Page Titre'!LANGUE_FR_ENG,"Fr"),MatchTrad!A543,MatchTrad!B543)</f>
        <v>50(c)</v>
      </c>
    </row>
    <row r="10" spans="1:4" s="533" customFormat="1" ht="38.25">
      <c r="A10" s="153">
        <v>11007</v>
      </c>
      <c r="B10" s="218" t="str">
        <f>IF(EXACT('Page Titre'!LANGUE_FR_ENG,"Fr"),MatchTrad!A544,MatchTrad!B544)</f>
        <v>Actifs de niveau 1 - Titres affectés d’une pondération de risque de 0 %, émis ou garantis par des organismes publics</v>
      </c>
      <c r="C10" s="218" t="str">
        <f>IF(EXACT('Page Titre'!LANGUE_FR_ENG,"Fr"),MatchTrad!A545,MatchTrad!B545)</f>
        <v>Valeur marchande (avant décote) des titres de dette négociables éligibles, émis ou garantis par des organismes publics, affectés d’une pondération de risque de 0 % dans l’approche standard pour le risque de crédit.</v>
      </c>
      <c r="D10" s="219" t="str">
        <f>IF(EXACT('Page Titre'!LANGUE_FR_ENG,"Fr"),MatchTrad!A546,MatchTrad!B546)</f>
        <v>50(c)</v>
      </c>
    </row>
    <row r="11" spans="1:4" s="533" customFormat="1" ht="63.75">
      <c r="A11" s="153">
        <v>11008</v>
      </c>
      <c r="B11" s="218" t="str">
        <f>IF(EXACT('Page Titre'!LANGUE_FR_ENG,"Fr"),MatchTrad!A547,MatchTrad!B547)</f>
        <v>Actifs de niveau 1 - Titres affectés d’une pondération de risque de 0 %, émis ou garantis par la BRI, le FMI, la BCE et la Communauté européenne, ou des BMD</v>
      </c>
      <c r="C11" s="218" t="str">
        <f>IF(EXACT('Page Titre'!LANGUE_FR_ENG,"Fr"),MatchTrad!A548,MatchTrad!B548)</f>
        <v>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v>
      </c>
      <c r="D11" s="219" t="str">
        <f>IF(EXACT('Page Titre'!LANGUE_FR_ENG,"Fr"),MatchTrad!A549,MatchTrad!B549)</f>
        <v>50(c)</v>
      </c>
    </row>
    <row r="12" spans="1:4" s="533" customFormat="1" ht="108" customHeight="1">
      <c r="A12" s="153">
        <v>11009</v>
      </c>
      <c r="B12" s="218" t="str">
        <f>IF(EXACT('Page Titre'!LANGUE_FR_ENG,"Fr"),MatchTrad!A550,MatchTrad!B550)</f>
        <v>Actifs de niveau 1 - Titres émis en monnaie locale lorsque la pondération de risque est autre que 0 %</v>
      </c>
      <c r="C12" s="218" t="str">
        <f>IF(EXACT('Page Titre'!LANGUE_FR_ENG,"Fr"),MatchTrad!A551,MatchTrad!B551)</f>
        <v>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v>
      </c>
      <c r="D12" s="219" t="str">
        <f>IF(EXACT('Page Titre'!LANGUE_FR_ENG,"Fr"),MatchTrad!A552,MatchTrad!B552)</f>
        <v>50(d)</v>
      </c>
    </row>
    <row r="13" spans="1:4" s="533" customFormat="1" ht="89.25">
      <c r="A13" s="153">
        <v>11010</v>
      </c>
      <c r="B13" s="218" t="str">
        <f>IF(EXACT('Page Titre'!LANGUE_FR_ENG,"Fr"),MatchTrad!A553,MatchTrad!B553)</f>
        <v>Actifs de niveau 1 - Titres émis en monnaie étrangère lorsque la pondération de risque est autre que 0 %</v>
      </c>
      <c r="C13" s="218" t="str">
        <f>IF(EXACT('Page Titre'!LANGUE_FR_ENG,"Fr"),MatchTrad!A554,MatchTrad!B554)</f>
        <v>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v>
      </c>
      <c r="D13" s="219" t="str">
        <f>IF(EXACT('Page Titre'!LANGUE_FR_ENG,"Fr"),MatchTrad!A555,MatchTrad!B555)</f>
        <v>50(e)</v>
      </c>
    </row>
    <row r="14" spans="1:4" s="533" customFormat="1" ht="76.5">
      <c r="A14" s="153">
        <v>12001</v>
      </c>
      <c r="B14" s="218" t="str">
        <f>IF(EXACT('Page Titre'!LANGUE_FR_ENG,"Fr"),MatchTrad!A556,MatchTrad!B556)</f>
        <v>Actifs de niveau 2A - Titres assortis d’une pondération de risque de 20 % émis par un émetteur souverain</v>
      </c>
      <c r="C14" s="218" t="str">
        <f>IF(EXACT('Page Titre'!LANGUE_FR_ENG,"Fr"),MatchTrad!A557,MatchTrad!B557)</f>
        <v>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14" s="219" t="str">
        <f>IF(EXACT('Page Titre'!LANGUE_FR_ENG,"Fr"),MatchTrad!A558,MatchTrad!B558)</f>
        <v>52(a)</v>
      </c>
    </row>
    <row r="15" spans="1:4" s="533" customFormat="1" ht="38.25">
      <c r="A15" s="153">
        <v>12002</v>
      </c>
      <c r="B15" s="218" t="str">
        <f>IF(EXACT('Page Titre'!LANGUE_FR_ENG,"Fr"),MatchTrad!A559,MatchTrad!B559)</f>
        <v>Actifs de niveau 2A - Titres affectés d’une pondération de risque de 20 % garantis par un émetteur souverain </v>
      </c>
      <c r="C15" s="218" t="str">
        <f>IF(EXACT('Page Titre'!LANGUE_FR_ENG,"Fr"),MatchTrad!A560,MatchTrad!B560)</f>
        <v>Valeur marchande (avant décote) des titres de dette négociables éligibles, garantis par un émetteur souverain, affectés d’une pondération de risque de 20 % dans l’approche standard pour le risque de crédit.</v>
      </c>
      <c r="D15" s="219" t="str">
        <f>IF(EXACT('Page Titre'!LANGUE_FR_ENG,"Fr"),MatchTrad!A561,MatchTrad!B561)</f>
        <v>52(a)</v>
      </c>
    </row>
    <row r="16" spans="1:4" s="533" customFormat="1" ht="76.5">
      <c r="A16" s="153">
        <v>12003</v>
      </c>
      <c r="B16" s="218" t="str">
        <f>IF(EXACT('Page Titre'!LANGUE_FR_ENG,"Fr"),MatchTrad!A562,MatchTrad!B562)</f>
        <v>Actifs de niveau 2A - Titres affectés d’une pondération de risque de 20 %, émis ou garantis par des banques centrales</v>
      </c>
      <c r="C16" s="218" t="str">
        <f>IF(EXACT('Page Titre'!LANGUE_FR_ENG,"Fr"),MatchTrad!A563,MatchTrad!B563)</f>
        <v>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16" s="219" t="str">
        <f>IF(EXACT('Page Titre'!LANGUE_FR_ENG,"Fr"),MatchTrad!A564,MatchTrad!B564)</f>
        <v>52(a)</v>
      </c>
    </row>
    <row r="17" spans="1:4" s="533" customFormat="1" ht="38.25">
      <c r="A17" s="153">
        <v>12004</v>
      </c>
      <c r="B17" s="218" t="str">
        <f>IF(EXACT('Page Titre'!LANGUE_FR_ENG,"Fr"),MatchTrad!A565,MatchTrad!B565)</f>
        <v>Actifs de niveau 2A - Titres affectés d’une pondération de risque de 20 %, émis ou garantis par des organismes publics</v>
      </c>
      <c r="C17" s="218" t="str">
        <f>IF(EXACT('Page Titre'!LANGUE_FR_ENG,"Fr"),MatchTrad!A566,MatchTrad!B566)</f>
        <v>Valeur marchande (avant décote) des titres de dette négociables éligibles, émis ou garantis par des organismes publics, affectés d’une pondération de risque de 20 % dans l’approche standard pour le risque de crédit.</v>
      </c>
      <c r="D17" s="219" t="str">
        <f>IF(EXACT('Page Titre'!LANGUE_FR_ENG,"Fr"),MatchTrad!A567,MatchTrad!B567)</f>
        <v>52(a)</v>
      </c>
    </row>
    <row r="18" spans="1:4" s="533" customFormat="1" ht="38.25">
      <c r="A18" s="153">
        <v>12005</v>
      </c>
      <c r="B18" s="218" t="str">
        <f>IF(EXACT('Page Titre'!LANGUE_FR_ENG,"Fr"),MatchTrad!A568,MatchTrad!B568)</f>
        <v>Actifs de niveau 2A - Titres affectés d’une pondération de risque de 20 %, émis ou garantis par des BMD</v>
      </c>
      <c r="C18" s="218" t="str">
        <f>IF(EXACT('Page Titre'!LANGUE_FR_ENG,"Fr"),MatchTrad!A569,MatchTrad!B569)</f>
        <v>Valeur marchande (avant décote) des titres de dette négociables éligibles, émis ou garantis par des banques multilatérales de développement, affectés d’une pondération de risque de 20 % dans l’approche standard pour le risque de crédit.</v>
      </c>
      <c r="D18" s="219" t="str">
        <f>IF(EXACT('Page Titre'!LANGUE_FR_ENG,"Fr"),MatchTrad!A570,MatchTrad!B570)</f>
        <v>52(a)</v>
      </c>
    </row>
    <row r="19" spans="1:4" s="533" customFormat="1" ht="38.25">
      <c r="A19" s="153">
        <v>12006</v>
      </c>
      <c r="B19" s="218" t="str">
        <f>IF(EXACT('Page Titre'!LANGUE_FR_ENG,"Fr"),MatchTrad!A571,MatchTrad!B571)</f>
        <v>Actifs de niveau 2A - Obligations d’entreprises non financières cotées AA- ou mieux</v>
      </c>
      <c r="C19" s="218" t="str">
        <f>IF(EXACT('Page Titre'!LANGUE_FR_ENG,"Fr"),MatchTrad!A572,MatchTrad!B572)</f>
        <v>Valeur marchande (avant décote) des obligations éligibles d’entreprises non financières (y compris le papier commercial), cotées AA- ou mieux.</v>
      </c>
      <c r="D19" s="219" t="str">
        <f>IF(EXACT('Page Titre'!LANGUE_FR_ENG,"Fr"),MatchTrad!A573,MatchTrad!B573)</f>
        <v>52(b)</v>
      </c>
    </row>
    <row r="20" spans="1:4" s="533" customFormat="1" ht="25.5">
      <c r="A20" s="153">
        <v>12007</v>
      </c>
      <c r="B20" s="218" t="str">
        <f>IF(EXACT('Page Titre'!LANGUE_FR_ENG,"Fr"),MatchTrad!A574,MatchTrad!B574)</f>
        <v>Actifs de niveau 2A - Obligations sécurisées cotées AA- ou mieux</v>
      </c>
      <c r="C20" s="218" t="str">
        <f>IF(EXACT('Page Titre'!LANGUE_FR_ENG,"Fr"),MatchTrad!A575,MatchTrad!B575)</f>
        <v>Valeur marchande (avant décote) des obligations éligibles sécurisées, émises par un tier, cotées AA- ou mieux.</v>
      </c>
      <c r="D20" s="219" t="str">
        <f>IF(EXACT('Page Titre'!LANGUE_FR_ENG,"Fr"),MatchTrad!A576,MatchTrad!B576)</f>
        <v>52(b)</v>
      </c>
    </row>
    <row r="21" spans="1:4" s="533" customFormat="1" ht="25.5">
      <c r="A21" s="153">
        <v>13001</v>
      </c>
      <c r="B21" s="218" t="str">
        <f>IF(EXACT('Page Titre'!LANGUE_FR_ENG,"Fr"),MatchTrad!A577,MatchTrad!B577)</f>
        <v>Actifs de niveau 2B - RMBS cotés AA ou mieux</v>
      </c>
      <c r="C21" s="218" t="str">
        <f>IF(EXACT('Page Titre'!LANGUE_FR_ENG,"Fr"),MatchTrad!A578,MatchTrad!B578)</f>
        <v>Valeur marchande (avant décote) des RMBS éligibles, cotées AA ou mieux.</v>
      </c>
      <c r="D21" s="219" t="str">
        <f>IF(EXACT('Page Titre'!LANGUE_FR_ENG,"Fr"),MatchTrad!A579,MatchTrad!B579)</f>
        <v>54(a)</v>
      </c>
    </row>
    <row r="22" spans="1:4" s="533" customFormat="1" ht="38.25">
      <c r="A22" s="153">
        <v>13002</v>
      </c>
      <c r="B22" s="218" t="str">
        <f>IF(EXACT('Page Titre'!LANGUE_FR_ENG,"Fr"),MatchTrad!A580,MatchTrad!B580)</f>
        <v>Actifs de niveau 2B - Obligations d’entreprises non financières cotées BBB- à A+</v>
      </c>
      <c r="C22" s="218" t="str">
        <f>IF(EXACT('Page Titre'!LANGUE_FR_ENG,"Fr"),MatchTrad!A581,MatchTrad!B581)</f>
        <v>Valeur marchande (avant décote) des titres de dette d’entreprises non financières (y compris le papier commercial), cotés BBB- à A+.</v>
      </c>
      <c r="D22" s="219" t="str">
        <f>IF(EXACT('Page Titre'!LANGUE_FR_ENG,"Fr"),MatchTrad!A582,MatchTrad!B582)</f>
        <v>54(b)</v>
      </c>
    </row>
    <row r="23" spans="1:4" s="533" customFormat="1" ht="25.5">
      <c r="A23" s="153">
        <v>13003</v>
      </c>
      <c r="B23" s="218" t="str">
        <f>IF(EXACT('Page Titre'!LANGUE_FR_ENG,"Fr"),MatchTrad!A583,MatchTrad!B583)</f>
        <v>Actifs de niveau 2B – Actions ordinaires d’entreprises non financières</v>
      </c>
      <c r="C23" s="218" t="str">
        <f>IF(EXACT('Page Titre'!LANGUE_FR_ENG,"Fr"),MatchTrad!A584,MatchTrad!B584)</f>
        <v>Valeur marchande (avant décote) des actions ordinaires éligibles d’entreprises non financières.</v>
      </c>
      <c r="D23" s="219" t="str">
        <f>IF(EXACT('Page Titre'!LANGUE_FR_ENG,"Fr"),MatchTrad!A585,MatchTrad!B585)</f>
        <v>54(c)</v>
      </c>
    </row>
    <row r="24" spans="1:4" s="533" customFormat="1" ht="63.75">
      <c r="A24" s="153">
        <v>13004</v>
      </c>
      <c r="B24" s="218" t="str">
        <f>IF(EXACT('Page Titre'!LANGUE_FR_ENG,"Fr"),MatchTrad!A586,MatchTrad!B586)</f>
        <v>Actifs de niveau 2B - Titres de dette de l’émetteur souverain ou de la banque centrale cotés BBB- à BBB+</v>
      </c>
      <c r="C24" s="218" t="str">
        <f>IF(EXACT('Page Titre'!LANGUE_FR_ENG,"Fr"),MatchTrad!A587,MatchTrad!B587)</f>
        <v>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v>
      </c>
      <c r="D24" s="219" t="str">
        <f>IF(EXACT('Page Titre'!LANGUE_FR_ENG,"Fr"),MatchTrad!A588,MatchTrad!B588)</f>
        <v>54(c)</v>
      </c>
    </row>
    <row r="25" spans="1:4" s="533" customFormat="1" ht="38.25">
      <c r="A25" s="153">
        <v>14001</v>
      </c>
      <c r="B25" s="218" t="str">
        <f>IF(EXACT('Page Titre'!LANGUE_FR_ENG,"Fr"),MatchTrad!A589,MatchTrad!B589)</f>
        <v>Actifs de niveau 1 - exclusions imputables à des restrictions imposées à l’entité juridique</v>
      </c>
      <c r="C25" s="218" t="str">
        <f>IF(EXACT('Page Titre'!LANGUE_FR_ENG,"Fr"),MatchTrad!A590,MatchTrad!B590)</f>
        <v>Valeur marchande (avant décote) de l’excédent des actifs de niveau 1 détenus par l’entité juridique, qui sont exclus de l’encours des ALHQ consolidés à cause d’un doute raisonnable selon lequel l’entité consolidée (société mère) y aurait facilement accès en situation de crise.</v>
      </c>
      <c r="D25" s="219" t="str">
        <f>IF(EXACT('Page Titre'!LANGUE_FR_ENG,"Fr"),MatchTrad!A591,MatchTrad!B591)</f>
        <v>36-37; 171-172</v>
      </c>
    </row>
    <row r="26" spans="1:4" s="533" customFormat="1" ht="38.25">
      <c r="A26" s="153">
        <v>14002</v>
      </c>
      <c r="B26" s="218" t="str">
        <f>IF(EXACT('Page Titre'!LANGUE_FR_ENG,"Fr"),MatchTrad!A592,MatchTrad!B592)</f>
        <v>Actifs de niveau 2A - exclusions imputables à des restrictions imposées à l’entité juridique </v>
      </c>
      <c r="C26" s="218" t="str">
        <f>IF(EXACT('Page Titre'!LANGUE_FR_ENG,"Fr"),MatchTrad!A593,MatchTrad!B593)</f>
        <v>Valeur marchande (avant décote) de l’excédent des actifs de niveau 2A détenus par l’entité juridique, qui sont exclus de l’encours des ALHQ consolidés à cause d’un doute raisonnable selon lequel l’entité consolidée (société mère) y aurait facilement accès en situation de crise.</v>
      </c>
      <c r="D26" s="219" t="str">
        <f>IF(EXACT('Page Titre'!LANGUE_FR_ENG,"Fr"),MatchTrad!A594,MatchTrad!B594)</f>
        <v>36-37; 171-172</v>
      </c>
    </row>
    <row r="27" spans="1:4" s="533" customFormat="1" ht="51">
      <c r="A27" s="153">
        <v>14003</v>
      </c>
      <c r="B27" s="218" t="str">
        <f>IF(EXACT('Page Titre'!LANGUE_FR_ENG,"Fr"),MatchTrad!A595,MatchTrad!B595)</f>
        <v>Actifs RMBS de niveau 2B - exclusions imputables à des restrictions imposées à l’entité juridique </v>
      </c>
      <c r="C27" s="218" t="str">
        <f>IF(EXACT('Page Titre'!LANGUE_FR_ENG,"Fr"),MatchTrad!A596,MatchTrad!B596)</f>
        <v>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v>
      </c>
      <c r="D27" s="219" t="str">
        <f>IF(EXACT('Page Titre'!LANGUE_FR_ENG,"Fr"),MatchTrad!A597,MatchTrad!B597)</f>
        <v>36-37; 171-172</v>
      </c>
    </row>
    <row r="28" spans="1:4" s="533" customFormat="1" ht="51">
      <c r="A28" s="153">
        <v>14004</v>
      </c>
      <c r="B28" s="218" t="str">
        <f>IF(EXACT('Page Titre'!LANGUE_FR_ENG,"Fr"),MatchTrad!A598,MatchTrad!B598)</f>
        <v>Actifs de niveau 2B non RMBS - exclusions imputables à des restrictions imposées à l’entité juridique </v>
      </c>
      <c r="C28" s="218" t="str">
        <f>IF(EXACT('Page Titre'!LANGUE_FR_ENG,"Fr"),MatchTrad!A599,MatchTrad!B599)</f>
        <v>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v>
      </c>
      <c r="D28" s="219" t="str">
        <f>IF(EXACT('Page Titre'!LANGUE_FR_ENG,"Fr"),MatchTrad!A600,MatchTrad!B600)</f>
        <v>36-37; 171-172</v>
      </c>
    </row>
    <row r="29" spans="1:4" s="533" customFormat="1" ht="25.5">
      <c r="A29" s="153">
        <v>14005</v>
      </c>
      <c r="B29" s="218" t="str">
        <f>IF(EXACT('Page Titre'!LANGUE_FR_ENG,"Fr"),MatchTrad!A601,MatchTrad!B601)</f>
        <v>Actifs de niveau 1 - exclusions en raison de restrictions opérationnelles</v>
      </c>
      <c r="C29" s="218" t="str">
        <f>IF(EXACT('Page Titre'!LANGUE_FR_ENG,"Fr"),MatchTrad!A602,MatchTrad!B602)</f>
        <v>Valeur marchande (avant décote) des actifs de niveau 1 détenus par l’institution, qui ne sont pas inclus dans l’encours des ALHQ en raison de restrictions opérationnelles imposées aux ALHQ.</v>
      </c>
      <c r="D29" s="219" t="str">
        <f>IF(EXACT('Page Titre'!LANGUE_FR_ENG,"Fr"),MatchTrad!A603,MatchTrad!B603)</f>
        <v>31-34, 38-40</v>
      </c>
    </row>
    <row r="30" spans="1:4" s="533" customFormat="1" ht="38.25">
      <c r="A30" s="153">
        <v>14006</v>
      </c>
      <c r="B30" s="218" t="str">
        <f>IF(EXACT('Page Titre'!LANGUE_FR_ENG,"Fr"),MatchTrad!A604,MatchTrad!B604)</f>
        <v>Actifs de niveau 2A - exclusions en raison de restrictions opérationnelles</v>
      </c>
      <c r="C30" s="218" t="str">
        <f>IF(EXACT('Page Titre'!LANGUE_FR_ENG,"Fr"),MatchTrad!A605,MatchTrad!B605)</f>
        <v>La valeur marchande (avant décote) des actifs de niveau 2A détenus par l’institution, qui ne sont pas inclus dans l’encours des ALHQ en raison de restrictions opérationnelles imposées aux ALHQ. </v>
      </c>
      <c r="D30" s="219" t="str">
        <f>IF(EXACT('Page Titre'!LANGUE_FR_ENG,"Fr"),MatchTrad!A606,MatchTrad!B606)</f>
        <v>31-34, 38-40</v>
      </c>
    </row>
    <row r="31" spans="1:4" s="533" customFormat="1" ht="38.25">
      <c r="A31" s="153">
        <v>14007</v>
      </c>
      <c r="B31" s="218" t="str">
        <f>IF(EXACT('Page Titre'!LANGUE_FR_ENG,"Fr"),MatchTrad!A607,MatchTrad!B607)</f>
        <v>Actifs de niveau 2B RMBS - exclusions en raison de restrictions opérationnelles</v>
      </c>
      <c r="C31" s="218" t="str">
        <f>IF(EXACT('Page Titre'!LANGUE_FR_ENG,"Fr"),MatchTrad!A608,MatchTrad!B608)</f>
        <v>La valeur marchande (avant décote) des actifs de niveau 2B RMBS détenus par l’institution, qui ne sont pas inclus dans l’encours des ALHQ en raison de restrictions opérationnelles imposées aux ALHQ.</v>
      </c>
      <c r="D31" s="219" t="str">
        <f>IF(EXACT('Page Titre'!LANGUE_FR_ENG,"Fr"),MatchTrad!A609,MatchTrad!B609)</f>
        <v>31-34, 38-40</v>
      </c>
    </row>
    <row r="32" spans="1:4" s="533" customFormat="1" ht="38.25">
      <c r="A32" s="153">
        <v>14008</v>
      </c>
      <c r="B32" s="218" t="str">
        <f>IF(EXACT('Page Titre'!LANGUE_FR_ENG,"Fr"),MatchTrad!A610,MatchTrad!B610)</f>
        <v>Actifs de niveau 2B non RMBS - exclusions en raison de restrictions opérationnelles</v>
      </c>
      <c r="C32" s="218" t="str">
        <f>IF(EXACT('Page Titre'!LANGUE_FR_ENG,"Fr"),MatchTrad!A611,MatchTrad!B611)</f>
        <v>La valeur marchande (avant décote) des actifs de niveau 2B non RMBS détenus par l’institution, qui ne sont pas inclus dans l’encours des ALHQ en raison de restrictions opérationnelles imposées aux ALHQ.</v>
      </c>
      <c r="D32" s="219" t="str">
        <f>IF(EXACT('Page Titre'!LANGUE_FR_ENG,"Fr"),MatchTrad!A612,MatchTrad!B612)</f>
        <v>31-34; 38-40</v>
      </c>
    </row>
    <row r="33" spans="1:4" s="533" customFormat="1" ht="38.25">
      <c r="A33" s="153">
        <v>21101</v>
      </c>
      <c r="B33" s="218" t="str">
        <f>IF(EXACT('Page Titre'!LANGUE_FR_ENG,"Fr"),MatchTrad!A613,MatchTrad!B613)</f>
        <v>Dépôts de détail – assurés, éligibles à un taux de retrait de 3 % sur comptes courants (Canada)</v>
      </c>
      <c r="C33" s="218" t="str">
        <f>IF(EXACT('Page Titre'!LANGUE_FR_ENG,"Fr"),MatchTrad!A614,MatchTrad!B614)</f>
        <v>Total des dépôts de détail entièrement garantis par un dispositif efficace d'assurance-_x001E_dépôts sur des comptes courants au Canada.</v>
      </c>
      <c r="D33" s="219">
        <v>78</v>
      </c>
    </row>
    <row r="34" spans="1:4" s="533" customFormat="1" ht="42" customHeight="1">
      <c r="A34" s="153">
        <v>21102</v>
      </c>
      <c r="B34" s="218" t="str">
        <f>IF(EXACT('Page Titre'!LANGUE_FR_ENG,"Fr"),MatchTrad!A615,MatchTrad!B615)</f>
        <v>Dépôts de détail – assurés, éligibles à un taux de retrait de 3 % sur comptes courants (à l’étranger)</v>
      </c>
      <c r="C34" s="218" t="str">
        <f>IF(EXACT('Page Titre'!LANGUE_FR_ENG,"Fr"),MatchTrad!A616,MatchTrad!B616)</f>
        <v>Total des dépôts de détail entièrement garantis par un dispositif efficace d'assurance-_x001E_dépôts sur des comptes courants dans des pays autres que le Canada, dans la mesure où l’autorité de contrôle décide d’appliquer à ces dépôts un taux de retrait de 3 %.</v>
      </c>
      <c r="D34" s="219">
        <v>78</v>
      </c>
    </row>
    <row r="35" spans="1:4" s="533" customFormat="1" ht="38.25">
      <c r="A35" s="153">
        <v>21103</v>
      </c>
      <c r="B35" s="218" t="str">
        <f>IF(EXACT('Page Titre'!LANGUE_FR_ENG,"Fr"),MatchTrad!A617,MatchTrad!B617)</f>
        <v>Dépôts de détail – assurés, éligibles à un taux de retrait de 5 % sur comptes courants </v>
      </c>
      <c r="C35" s="218" t="str">
        <f>IF(EXACT('Page Titre'!LANGUE_FR_ENG,"Fr"),MatchTrad!A618,MatchTrad!B618)</f>
        <v>Total des dépôts de détail entièrement garantis par un dispositif efficace d'assurance-dépôts sur des comptes courants dans des pays autres que le Canada, dans la mesure où l’autorité de contrôle décide d’appliquer à ces dépôts un taux de retrait de 5 %.</v>
      </c>
      <c r="D35" s="219">
        <v>75</v>
      </c>
    </row>
    <row r="36" spans="1:4" s="533" customFormat="1" ht="52.5" customHeight="1">
      <c r="A36" s="153">
        <v>21104</v>
      </c>
      <c r="B36" s="218" t="str">
        <f>IF(EXACT('Page Titre'!LANGUE_FR_ENG,"Fr"),MatchTrad!A619,MatchTrad!B619)</f>
        <v>Dépôts de détail – assurés, éligibles à un taux de retrait de 3 % sur comptes autres que courants – le déposant entretient des relations avec l’institution (Canada).</v>
      </c>
      <c r="C36" s="218" t="str">
        <f>IF(EXACT('Page Titre'!LANGUE_FR_ENG,"Fr"),MatchTrad!A620,MatchTrad!B620)</f>
        <v>Total des dépôts de détail entièrement garantis par un dispositif efficace d'assurance-dépôts sur des comptes autres que courants - le déposant entretient des relations avec l’institution au Canada.</v>
      </c>
      <c r="D36" s="219">
        <v>78</v>
      </c>
    </row>
    <row r="37" spans="1:4" s="533" customFormat="1" ht="51">
      <c r="A37" s="153">
        <v>21105</v>
      </c>
      <c r="B37" s="218" t="str">
        <f>IF(EXACT('Page Titre'!LANGUE_FR_ENG,"Fr"),MatchTrad!A621,MatchTrad!B621)</f>
        <v>Dépôts de détail – assurés, éligibles à un taux de retrait de 3 % sur comptes autres que courants - le déposant entretient des relations avec l’institution (à l’étranger).</v>
      </c>
      <c r="C37" s="218" t="str">
        <f>IF(EXACT('Page Titre'!LANGUE_FR_ENG,"Fr"),MatchTrad!A622,MatchTrad!B622)</f>
        <v>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v>
      </c>
      <c r="D37" s="219">
        <v>78</v>
      </c>
    </row>
    <row r="38" spans="1:4" s="533" customFormat="1" ht="51">
      <c r="A38" s="153">
        <v>21106</v>
      </c>
      <c r="B38" s="218" t="str">
        <f>IF(EXACT('Page Titre'!LANGUE_FR_ENG,"Fr"),MatchTrad!A623,MatchTrad!B623)</f>
        <v>Dépôts de détail – assurés, éligibles à un taux de retrait de 5 % sur comptes autres que courants – le déposant entretient des relations avec l’institution.</v>
      </c>
      <c r="C38" s="218" t="str">
        <f>IF(EXACT('Page Titre'!LANGUE_FR_ENG,"Fr"),MatchTrad!A624,MatchTrad!B624)</f>
        <v>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v>
      </c>
      <c r="D38" s="219">
        <v>75</v>
      </c>
    </row>
    <row r="39" spans="1:4" s="533" customFormat="1" ht="38.25">
      <c r="A39" s="153">
        <v>21107</v>
      </c>
      <c r="B39" s="218" t="str">
        <f>IF(EXACT('Page Titre'!LANGUE_FR_ENG,"Fr"),MatchTrad!A625,MatchTrad!B625)</f>
        <v>Dépôts de détail – assurés, sur comptes autres que courants – le déposant n’entretient pas de relations avec l’institution.</v>
      </c>
      <c r="C39" s="218" t="str">
        <f>IF(EXACT('Page Titre'!LANGUE_FR_ENG,"Fr"),MatchTrad!A626,MatchTrad!B626)</f>
        <v>Total des dépôts de détail entièrement garantis par un dispositif efficace d’assurance-dépôts sur des comptes autres que courants – le déposant n’entretient pas avec l’institution d’autres relations durables qui rendent un retrait très improbable.</v>
      </c>
      <c r="D39" s="219">
        <v>79</v>
      </c>
    </row>
    <row r="40" spans="1:4" s="533" customFormat="1" ht="51">
      <c r="A40" s="220">
        <v>20010</v>
      </c>
      <c r="B40" s="221" t="str">
        <f>IF(EXACT('Page Titre'!LANGUE_FR_ENG,"Fr"),MatchTrad!A627,MatchTrad!B627)</f>
        <v>Dépôts de détail – Dépôts assurés qui n'est pas dans un compte transactionnel, dont le déposant n'a pas de relation durable avec l'institution</v>
      </c>
      <c r="C40" s="221" t="str">
        <f>IF(EXACT('Page Titre'!LANGUE_FR_ENG,"Fr"),MatchTrad!A628,MatchTrad!B628)</f>
        <v>Total des dépôts de détail entièrement garantis par un dispositif efficace d’assurance-dépôts sur des comptes autres que courants – le déposant n’entretient pas avec l’institution d’autres relations durables qui rendent un retrait très improbable.</v>
      </c>
      <c r="D40" s="222">
        <v>79</v>
      </c>
    </row>
    <row r="41" spans="1:4" s="533" customFormat="1" ht="51">
      <c r="A41" s="220">
        <v>20020</v>
      </c>
      <c r="B41" s="221" t="str">
        <f>IF(EXACT('Page Titre'!LANGUE_FR_ENG,"Fr"),MatchTrad!A629,MatchTrad!B629)</f>
        <v>Dépôts de détail – Dépôts assurés qui proviennent de fonds et de fiducies dont le solde est contrôlé uniquement par le client de détail sous-jacent</v>
      </c>
      <c r="C41" s="221" t="str">
        <f>IF(EXACT('Page Titre'!LANGUE_FR_ENG,"Fr"),MatchTrad!A630,MatchTrad!B630)</f>
        <v>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v>
      </c>
      <c r="D41" s="222">
        <v>79</v>
      </c>
    </row>
    <row r="42" spans="1:4" s="533" customFormat="1" ht="76.5">
      <c r="A42" s="220">
        <v>21108</v>
      </c>
      <c r="B42" s="221" t="str">
        <f>IF(EXACT('Page Titre'!LANGUE_FR_ENG,"Fr"),MatchTrad!A637,MatchTrad!B637)</f>
        <v>Dépôts de détail – Dépôts non assurés, y compris la portion d'un dépôt excédant qui dépasse la limite de la garantie d'assurance-dépôts et les dépôts qui ne satisfaisaont pas aux critères de la garantie d'assurance-dépôts</v>
      </c>
      <c r="C42" s="221" t="str">
        <f>IF(EXACT('Page Titre'!LANGUE_FR_ENG,"Fr"),MatchTrad!A638,MatchTrad!B638)</f>
        <v>Total des dépôts de détail sans échéance ou à échéance d'au plus de 30 jours qui ne sont pas entièrement garantis par un dispositif efficace d'assurance-dépôts.</v>
      </c>
      <c r="D42" s="222">
        <v>79</v>
      </c>
    </row>
    <row r="43" spans="1:4" s="533" customFormat="1" ht="63.75">
      <c r="A43" s="220">
        <v>20030</v>
      </c>
      <c r="B43" s="221" t="str">
        <f>IF(EXACT('Page Titre'!LANGUE_FR_ENG,"Fr"),MatchTrad!A631,MatchTrad!B631)</f>
        <v>Dépôts de détail – Dépôts sensibles aux taux d'intérêt dont le client gère directement les fonds dans un compte transactionnel ou que le client a une relation durable avec l'institution</v>
      </c>
      <c r="C43" s="221" t="str">
        <f>IF(EXACT('Page Titre'!LANGUE_FR_ENG,"Fr"),MatchTrad!A632,MatchTrad!B632)</f>
        <v>Total des dépôts sensibles aux taux d'intérêt dont le client gère directement les fonds dans un compte transactionnel ou que le client a une relation durable avec l'institution, tel qu'il est défini au paragraphe 74.</v>
      </c>
      <c r="D43" s="222">
        <v>79</v>
      </c>
    </row>
    <row r="44" spans="1:4" s="533" customFormat="1" ht="90" customHeight="1">
      <c r="A44" s="220">
        <v>20040</v>
      </c>
      <c r="B44" s="221" t="str">
        <f>IF(EXACT('Page Titre'!LANGUE_FR_ENG,"Fr"),MatchTrad!A633,MatchTrad!B633)</f>
        <v>Dépôts de détail – Autres dépôts sensibles aux taux d'intérêt dont le client gère directement les fonds, qui ne sont pas dans un compte transactionnel ou que le client n'a pas une relation durable avec l'institution</v>
      </c>
      <c r="C44" s="221" t="str">
        <f>IF(EXACT('Page Titre'!LANGUE_FR_ENG,"Fr"),MatchTrad!A634,MatchTrad!B634)</f>
        <v>Total des autres dépôts sensibles aux taux d'intérêt dont le client gère directement les fonds, qui ne sont pas dans un compte transactionnel ou que le client n'a pas une relation durable avec l'institution</v>
      </c>
      <c r="D44" s="222">
        <v>79</v>
      </c>
    </row>
    <row r="45" spans="1:4" s="533" customFormat="1" ht="49.9" customHeight="1">
      <c r="A45" s="220">
        <v>20050</v>
      </c>
      <c r="B45" s="221" t="str">
        <f>IF(EXACT('Page Titre'!LANGUE_FR_ENG,"Fr"),MatchTrad!A635,MatchTrad!B635)</f>
        <v>Dépôts de détail – Dépôts à vue gérés directement par un tiers non affilié</v>
      </c>
      <c r="C45" s="221" t="str">
        <f>IF(EXACT('Page Titre'!LANGUE_FR_ENG,"Fr"),MatchTrad!A636,MatchTrad!B636)</f>
        <v>Total des dépôts à vue gérés directement par un tiers non affilié, tel que défini au paragraphe 74.
Cette catégorie doit également inclure, de manière temporaire, les billets négociables en bourse et les dépôts issus de partenariats classés comme étant moins stables.</v>
      </c>
      <c r="D45" s="222">
        <v>79</v>
      </c>
    </row>
    <row r="46" spans="1:4" s="533" customFormat="1" ht="38.25">
      <c r="A46" s="220">
        <v>21109</v>
      </c>
      <c r="B46" s="221" t="str">
        <f>IF(EXACT('Page Titre'!LANGUE_FR_ENG,"Fr"),MatchTrad!A639,MatchTrad!B639)</f>
        <v>Dépôts à terme gérés directement par un tiers non affilié qui arriveant à échéance ou encaissables dans les 30 prochains jours</v>
      </c>
      <c r="C46" s="221" t="str">
        <f>IF(EXACT('Page Titre'!LANGUE_FR_ENG,"Fr"),MatchTrad!A640,MatchTrad!B640)</f>
        <v>Total des dépôts de détail provenant d’un tiers non affilié (c.-à-d. une entité qui n’appartient pas à la même famille que l’institution ou qui n’est pas une filiale de l’institution).</v>
      </c>
      <c r="D46" s="222">
        <v>79</v>
      </c>
    </row>
    <row r="47" spans="1:4" s="533" customFormat="1" ht="37.9" customHeight="1">
      <c r="A47" s="220">
        <v>21110</v>
      </c>
      <c r="B47" s="221" t="str">
        <f>IF(EXACT('Page Titre'!LANGUE_FR_ENG,"Fr"),MatchTrad!A641,MatchTrad!B641)</f>
        <v>Dépôts de détail – Dépôts canadiens libellés en devises étrangères</v>
      </c>
      <c r="C47" s="221" t="str">
        <f>IF(EXACT('Page Titre'!LANGUE_FR_ENG,"Fr"),MatchTrad!A642,MatchTrad!B642)</f>
        <v>Total des dépôts de détail libellés en devises étrangères (c.-à-d. les dépôts libellés dans une monnaie autre que celle de l’administration où l’institution exerce ses activités).</v>
      </c>
      <c r="D47" s="222">
        <v>79</v>
      </c>
    </row>
    <row r="48" spans="1:4" s="533" customFormat="1" ht="49.9" customHeight="1">
      <c r="A48" s="153">
        <v>21111</v>
      </c>
      <c r="B48" s="218" t="str">
        <f>IF(EXACT('Page Titre'!LANGUE_FR_ENG,"Fr"),MatchTrad!A643,MatchTrad!B643)</f>
        <v>Dépôts de détail – dépôts à terme – échéance résiduelle de &gt; 30 jours</v>
      </c>
      <c r="C48" s="218" t="str">
        <f>IF(EXACT('Page Titre'!LANGUE_FR_ENG,"Fr"),MatchTrad!A644,MatchTrad!B644)</f>
        <v>Total des dépôts de détail à échéance résiduelle ou à préavis de plus de 30 jours, si le déposant n’est pas légalement autorisé à les retirer dans les 30 jours, ou si un retrait anticipé engendre une pénalité sensiblement supérieure à la perte d’intérêt.</v>
      </c>
      <c r="D48" s="219">
        <v>82</v>
      </c>
    </row>
    <row r="49" spans="1:4" s="534" customFormat="1" ht="115.35" customHeight="1">
      <c r="A49" s="220">
        <v>21120</v>
      </c>
      <c r="B49" s="221" t="str">
        <f>IF(EXACT('Page Titre'!LANGUE_FR_ENG,"Fr"),MatchTrad!A645,MatchTrad!B645)</f>
        <v>Depôts de détail moins stables soumis aux exigences des juridictions d'accueil</v>
      </c>
      <c r="C49" s="221" t="str">
        <f>IF(EXACT('Page Titre'!LANGUE_FR_ENG,"Fr"),MatchTrad!A646,MatchTrad!B646)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49" s="222">
        <v>169</v>
      </c>
    </row>
    <row r="50" spans="1:4" s="533" customFormat="1" ht="25.5">
      <c r="A50" s="153">
        <v>21201</v>
      </c>
      <c r="B50" s="218" t="str">
        <f>IF(EXACT('Page Titre'!LANGUE_FR_ENG,"Fr"),MatchTrad!A647,MatchTrad!B647)</f>
        <v>Dépôts assurés, taux de retrait de 3 % sur comptes transactionnels (Canada)</v>
      </c>
      <c r="C50" s="218" t="str">
        <f>IF(EXACT('Page Titre'!LANGUE_FR_ENG,"Fr"),MatchTrad!A648,MatchTrad!B648)</f>
        <v>Total des dépôts entièrement garanti par un dispositif efficace d'assurance-dépôts sur comptes transactionnels au Canada.</v>
      </c>
      <c r="D50" s="219">
        <v>78.89</v>
      </c>
    </row>
    <row r="51" spans="1:4" s="533" customFormat="1" ht="38.25">
      <c r="A51" s="153">
        <v>21202</v>
      </c>
      <c r="B51" s="218" t="str">
        <f>IF(EXACT('Page Titre'!LANGUE_FR_ENG,"Fr"),MatchTrad!A649,MatchTrad!B649)</f>
        <v>Dépôts garantis, taux de retrait de 3 % sur comptes transactionnels (à l’étranger)</v>
      </c>
      <c r="C51" s="218" t="str">
        <f>IF(EXACT('Page Titre'!LANGUE_FR_ENG,"Fr"),MatchTrad!A650,MatchTrad!B650)</f>
        <v>Total des dépôts entièrement garanti par un dispositif efficace d’assurance-dépôts sur des comptes transactionnels dans des pays autres que le Canada, dans la mesure où l’autorité de contrôle décide d’appliquer à ce financement un taux de retrait de 3 %.</v>
      </c>
      <c r="D51" s="219">
        <v>78.89</v>
      </c>
    </row>
    <row r="52" spans="1:4" s="533" customFormat="1" ht="38.25">
      <c r="A52" s="153">
        <v>21203</v>
      </c>
      <c r="B52" s="218" t="str">
        <f>IF(EXACT('Page Titre'!LANGUE_FR_ENG,"Fr"),MatchTrad!A651,MatchTrad!B651)</f>
        <v>Dépôts assurés, taux de retrait de 5 % sur comptes courants (à l’étranger)</v>
      </c>
      <c r="C52" s="218" t="str">
        <f>IF(EXACT('Page Titre'!LANGUE_FR_ENG,"Fr"),MatchTrad!A652,MatchTrad!B652)</f>
        <v>Total des dépôts entièrement garanti par un dispositif efficace d’assurance-dépôts sur comptes transactionnels dans des pays autres que le Canada, dans la mesure où l’autorité de contrôle décide d’appliquer à ce financement un taux de retrait de 5 %.</v>
      </c>
      <c r="D52" s="219">
        <v>75.89</v>
      </c>
    </row>
    <row r="53" spans="1:4" s="533" customFormat="1" ht="45.75" customHeight="1">
      <c r="A53" s="153">
        <v>21204</v>
      </c>
      <c r="B53" s="218" t="str">
        <f>IF(EXACT('Page Titre'!LANGUE_FR_ENG,"Fr"),MatchTrad!A653,MatchTrad!B653)</f>
        <v>Dépôts assurés, sur comptes autres que transactionnels – le déposant entretient des relations avec l’institution, taux de retrait de 3 % (Canada)</v>
      </c>
      <c r="C53" s="218" t="str">
        <f>IF(EXACT('Page Titre'!LANGUE_FR_ENG,"Fr"),MatchTrad!A654,MatchTrad!B654)</f>
        <v>Total des dépôts entièrement garanti par un dispositif efficace d’assurance-dépôts sur comptes autres que transactionnels – le déposant entretient des relations avec l’institution au Canada.</v>
      </c>
      <c r="D53" s="219">
        <v>78.89</v>
      </c>
    </row>
    <row r="54" spans="1:4" s="533" customFormat="1" ht="56.25" customHeight="1">
      <c r="A54" s="153">
        <v>21205</v>
      </c>
      <c r="B54" s="218" t="str">
        <f>IF(EXACT('Page Titre'!LANGUE_FR_ENG,"Fr"),MatchTrad!A655,MatchTrad!B655)</f>
        <v>Dépôts garanti, sur comptes autres que transactionnels – le déposant entretient des relations avec l’institution, taux de retrait de 3 % (à l’étranger)</v>
      </c>
      <c r="C54" s="218" t="str">
        <f>IF(EXACT('Page Titre'!LANGUE_FR_ENG,"Fr"),MatchTrad!A656,MatchTrad!B656)</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v>
      </c>
      <c r="D54" s="219">
        <v>78.89</v>
      </c>
    </row>
    <row r="55" spans="1:4" s="533" customFormat="1" ht="51">
      <c r="A55" s="153">
        <v>21206</v>
      </c>
      <c r="B55" s="218" t="str">
        <f>IF(EXACT('Page Titre'!LANGUE_FR_ENG,"Fr"),MatchTrad!A657,MatchTrad!B657)</f>
        <v>Dépôts garantis, sur comptes autres que transactionnels – le déposant entretient une relation durable avec l’institution, taux de retrait de 5 % </v>
      </c>
      <c r="C55" s="218" t="str">
        <f>IF(EXACT('Page Titre'!LANGUE_FR_ENG,"Fr"),MatchTrad!A658,MatchTrad!B658)</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v>
      </c>
      <c r="D55" s="219">
        <v>75.89</v>
      </c>
    </row>
    <row r="56" spans="1:4" s="533" customFormat="1" ht="38.25">
      <c r="A56" s="220">
        <v>21250</v>
      </c>
      <c r="B56" s="235" t="str">
        <f>IF(EXACT('Page Titre'!LANGUE_FR_ENG,"Fr"),MatchTrad!A659,MatchTrad!B659)</f>
        <v>Dépôts assurés qui ne sont pas dans un compte transactionnel, dont le déposant n'a pas de relation durable avec l'institution</v>
      </c>
      <c r="C56" s="221" t="str">
        <f>IF(EXACT('Page Titre'!LANGUE_FR_ENG,"Fr"),MatchTrad!A660,MatchTrad!B660)</f>
        <v>Total des dépôts entièrement garanti par un dispositif efficace d’assurance-dépôts sur comptes qui ne sont pas des comptes transactionnels – le déposant n’entretient pas avec l’institution des relation durable avec l'insitution, ce qui rend un retrait très improbable.</v>
      </c>
      <c r="D56" s="222">
        <v>79.89</v>
      </c>
    </row>
    <row r="57" spans="1:4" s="533" customFormat="1" ht="51">
      <c r="A57" s="220">
        <v>21251</v>
      </c>
      <c r="B57" s="235" t="str">
        <f>IF(EXACT('Page Titre'!LANGUE_FR_ENG,"Fr"),MatchTrad!A661,MatchTrad!B661)</f>
        <v>Dépôts assurés qui proviennent de fonds et de fiducies dont le solde est contrôlé uniquement par le client de détail sous-jacent</v>
      </c>
      <c r="C57" s="221" t="str">
        <f>IF(EXACT('Page Titre'!LANGUE_FR_ENG,"Fr"),MatchTrad!A662,MatchTrad!B662)</f>
        <v>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v>
      </c>
      <c r="D57" s="222">
        <v>79</v>
      </c>
    </row>
    <row r="58" spans="1:4" s="533" customFormat="1" ht="25.5">
      <c r="A58" s="153">
        <v>21210</v>
      </c>
      <c r="B58" s="221" t="str">
        <f>IF(EXACT('Page Titre'!LANGUE_FR_ENG,"Fr"),MatchTrad!A663,MatchTrad!B663)</f>
        <v>Dépôts fournis en devises étrangères</v>
      </c>
      <c r="C58" s="218" t="str">
        <f>IF(EXACT('Page Titre'!LANGUE_FR_ENG,"Fr"),MatchTrad!A664,MatchTrad!B664)</f>
        <v>Total des dépôts libellé en devises étrangères(c.-à-d., les dépôts dans une monnaie autre que celle de l’administration où l’institution exerce ses activités).</v>
      </c>
      <c r="D58" s="219" t="str">
        <f>IF(EXACT('Page Titre'!LANGUE_FR_ENG,"Fr"),MatchTrad!A665,MatchTrad!B665)</f>
        <v>79-89</v>
      </c>
    </row>
    <row r="59" spans="1:4" s="533" customFormat="1" ht="59.65" customHeight="1">
      <c r="A59" s="220">
        <v>21252</v>
      </c>
      <c r="B59" s="156" t="str">
        <f>IF(EXACT('Page Titre'!LANGUE_FR_ENG,"Fr"),MatchTrad!A666,MatchTrad!B666)</f>
        <v>Dépôts sensibles aux taux d'intérêt dont le client gère directement les fonds dans un compte transactionnel ou que le client a une relation durable avec l'institution</v>
      </c>
      <c r="C59" s="221" t="str">
        <f>IF(EXACT('Page Titre'!LANGUE_FR_ENG,"Fr"),MatchTrad!A667,MatchTrad!B667)</f>
        <v>Total des dépôts provenant des petites entreprises  et sensibles au taux d'intérêt et dont le client gère directement les fonds dans un compte transactionnel ou que le client a une relation durable avec l'institution</v>
      </c>
      <c r="D59" s="222">
        <v>79.89</v>
      </c>
    </row>
    <row r="60" spans="1:4" s="533" customFormat="1" ht="90" customHeight="1">
      <c r="A60" s="220">
        <v>21253</v>
      </c>
      <c r="B60" s="156" t="str">
        <f>IF(EXACT('Page Titre'!LANGUE_FR_ENG,"Fr"),MatchTrad!A668,MatchTrad!B668)</f>
        <v>Dépôts provenant de petites entreprises - Autres dépôts sensibles aux taux d'intérêt dont le client gère directement les fonds, qui ne sont pas dans un compte transactionnel ou que le client n'a pas une relation durable avec l'institution</v>
      </c>
      <c r="C60" s="221" t="str">
        <f>IF(EXACT('Page Titre'!LANGUE_FR_ENG,"Fr"),MatchTrad!A669,MatchTrad!B669)</f>
        <v>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v>
      </c>
      <c r="D60" s="222">
        <v>79.89</v>
      </c>
    </row>
    <row r="61" spans="1:4" s="533" customFormat="1" ht="49.35" customHeight="1">
      <c r="A61" s="220">
        <v>21254</v>
      </c>
      <c r="B61" s="156" t="str">
        <f>IF(EXACT('Page Titre'!LANGUE_FR_ENG,"Fr"),MatchTrad!A670,MatchTrad!B670)</f>
        <v>Dépôts à terme gérés directement par un tiers non affilié qui arrivent à échéance ou encaissables dans les 30 prochains jours</v>
      </c>
      <c r="C61" s="221" t="str">
        <f>IF(EXACT('Page Titre'!LANGUE_FR_ENG,"Fr"),MatchTrad!A671,MatchTrad!B671)</f>
        <v>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v>
      </c>
      <c r="D61" s="222">
        <v>79.89</v>
      </c>
    </row>
    <row r="62" spans="1:4" s="533" customFormat="1" ht="39" customHeight="1">
      <c r="A62" s="220">
        <v>21255</v>
      </c>
      <c r="B62" s="156" t="str">
        <f>IF(EXACT('Page Titre'!LANGUE_FR_ENG,"Fr"),MatchTrad!A672,MatchTrad!B672)</f>
        <v>Dépôts à vue gérés par un tiers non affilié</v>
      </c>
      <c r="C62" s="221" t="str">
        <f>IF(EXACT('Page Titre'!LANGUE_FR_ENG,"Fr"),MatchTrad!A673,MatchTrad!B673)</f>
        <v>Total des dépôts à vue provenant de petites entreprises et  gérés directement par  un tiers non affilié (tel que défini au paragraphe 74 du chapitre 2 de la Ligne directrice sur les normes relatives à la suffisance des liquidités).</v>
      </c>
      <c r="D62" s="222">
        <v>79.89</v>
      </c>
    </row>
    <row r="63" spans="1:4" s="535" customFormat="1" ht="112.35" customHeight="1">
      <c r="A63" s="220">
        <v>21256</v>
      </c>
      <c r="B63" s="221" t="str">
        <f>IF(EXACT('Page Titre'!LANGUE_FR_ENG,"Fr"),MatchTrad!A674,MatchTrad!B674)</f>
        <v>Dépôts moins stables de petites entreprises soumis aux exigences de juridiction d'accueil</v>
      </c>
      <c r="C63" s="221" t="str">
        <f>IF(EXACT('Page Titre'!LANGUE_FR_ENG,"Fr"),MatchTrad!A675,MatchTrad!B675)</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3" s="222">
        <v>169</v>
      </c>
    </row>
    <row r="64" spans="1:4" s="533" customFormat="1" ht="38.25">
      <c r="A64" s="153">
        <v>21211</v>
      </c>
      <c r="B64" s="221" t="str">
        <f>IF(EXACT('Page Titre'!LANGUE_FR_ENG,"Fr"),MatchTrad!A676,MatchTrad!B676)</f>
        <v>Dépôts à terme à échéance résiduelle de &gt; 30 jours</v>
      </c>
      <c r="C64" s="218" t="str">
        <f>IF(EXACT('Page Titre'!LANGUE_FR_ENG,"Fr"),MatchTrad!A677,MatchTrad!B677)</f>
        <v>Total des dépôts dont l’échéance résiduelle ou le préavis de retrait dépasse 30 jours, si le déposant n’est pas légalement autorisé à les retirer dans les 30 jours, ou si un retrait anticipé engendre une pénalité sensiblement supérieure à la perte d’intérêt.</v>
      </c>
      <c r="D64" s="219" t="str">
        <f>IF(EXACT('Page Titre'!LANGUE_FR_ENG,"Fr"),MatchTrad!A678,MatchTrad!B678)</f>
        <v>82;89</v>
      </c>
    </row>
    <row r="65" spans="1:4" s="533" customFormat="1" ht="51">
      <c r="A65" s="153">
        <v>21212</v>
      </c>
      <c r="B65" s="221" t="str">
        <f>IF(EXACT('Page Titre'!LANGUE_FR_ENG,"Fr"),MatchTrad!A679,MatchTrad!B679)</f>
        <v>Dépôts provenant d'entreprises non-financières– sur comptes transactionnels, garantis, à un taux de retrait de 3 %</v>
      </c>
      <c r="C65" s="218" t="str">
        <f>IF(EXACT('Page Titre'!LANGUE_FR_ENG,"Fr"),MatchTrad!A680,MatchTrad!B680)</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v>
      </c>
      <c r="D65" s="219">
        <v>104</v>
      </c>
    </row>
    <row r="66" spans="1:4" s="533" customFormat="1" ht="51">
      <c r="A66" s="153">
        <v>21213</v>
      </c>
      <c r="B66" s="221" t="str">
        <f>IF(EXACT('Page Titre'!LANGUE_FR_ENG,"Fr"),MatchTrad!A681,MatchTrad!B681)</f>
        <v>Dépôts provenant d’entreprises non financières – sur comptes transactionnels, garantis, à un taux de retrait de 5 %</v>
      </c>
      <c r="C66" s="218" t="str">
        <f>IF(EXACT('Page Titre'!LANGUE_FR_ENG,"Fr"),MatchTrad!A682,MatchTrad!B682)</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v>
      </c>
      <c r="D66" s="219">
        <v>104</v>
      </c>
    </row>
    <row r="67" spans="1:4" s="533" customFormat="1" ht="38.25">
      <c r="A67" s="153">
        <v>21214</v>
      </c>
      <c r="B67" s="218" t="str">
        <f>IF(EXACT('Page Titre'!LANGUE_FR_ENG,"Fr"),MatchTrad!A683,MatchTrad!B683)</f>
        <v>Dépôts provenant d’entreprises non financières – sur comptes transactionnels, non garantis</v>
      </c>
      <c r="C67" s="218" t="str">
        <f>IF(EXACT('Page Titre'!LANGUE_FR_ENG,"Fr"),MatchTrad!A684,MatchTrad!B684)</f>
        <v>Total des dépôts d’entreprises non financières sur comptes transactionnels (découlant d’activités de compensation, de garde et de gestion de trésorerie) et qui ne sont pas entièrement sécurisés par un dispositif efficace d’assurance-dépôts.</v>
      </c>
      <c r="D67" s="219" t="str">
        <f>IF(EXACT('Page Titre'!LANGUE_FR_ENG,"Fr"),MatchTrad!A685,MatchTrad!B685)</f>
        <v>93-103</v>
      </c>
    </row>
    <row r="68" spans="1:4" s="533" customFormat="1" ht="45" customHeight="1">
      <c r="A68" s="153">
        <v>21215</v>
      </c>
      <c r="B68" s="218" t="str">
        <f>IF(EXACT('Page Titre'!LANGUE_FR_ENG,"Fr"),MatchTrad!A686,MatchTrad!B686)</f>
        <v>Dépôts d’entreprises non financières sur des comptes autres que transactionnels, dont le montant est entièrement sécurisé par l’assurance-dépôts</v>
      </c>
      <c r="C68" s="218" t="str">
        <f>IF(EXACT('Page Titre'!LANGUE_FR_ENG,"Fr"),MatchTrad!A687,MatchTrad!B687)</f>
        <v>Total des dépôts d’entreprises non financières sur des comptes autres que transactionels, dont le montant total est  entièrement sécurisé par un dispositif efficace d’assurance-dépôts.</v>
      </c>
      <c r="D68" s="219">
        <v>108</v>
      </c>
    </row>
    <row r="69" spans="1:4" s="533" customFormat="1" ht="53.25" customHeight="1">
      <c r="A69" s="153">
        <v>21216</v>
      </c>
      <c r="B69" s="218" t="str">
        <f>IF(EXACT('Page Titre'!LANGUE_FR_ENG,"Fr"),MatchTrad!A688,MatchTrad!B688)</f>
        <v>Dépôts d’entreprises non financières sur des comptes autres que transactionnels, dont le montant n’est pas entièrement sécurisé par l’assurance-dépôts</v>
      </c>
      <c r="C69" s="218" t="str">
        <f>IF(EXACT('Page Titre'!LANGUE_FR_ENG,"Fr"),MatchTrad!A689,MatchTrad!B689)</f>
        <v>Total des dépôts d’entreprises non financières sur des comptes autres que transactionnels dont le montant total n’est pas entièrement sécurisé par un dispositif efficace d’assurance-dépôts.</v>
      </c>
      <c r="D69" s="219">
        <v>107</v>
      </c>
    </row>
    <row r="70" spans="1:4" s="533" customFormat="1" ht="63.75">
      <c r="A70" s="153">
        <v>21217</v>
      </c>
      <c r="B70" s="218" t="str">
        <f>IF(EXACT('Page Titre'!LANGUE_FR_ENG,"Fr"),MatchTrad!A690,MatchTrad!B690)</f>
        <v>Dépôts provenant d’entités souveraines, de banques centrales, d’organismes publics et de BMD – sur comptes transactionnels, garantis, à un taux de retrait de 3 %</v>
      </c>
      <c r="C70" s="218" t="str">
        <f>IF(EXACT('Page Titre'!LANGUE_FR_ENG,"Fr"),MatchTrad!A691,MatchTrad!B691)</f>
        <v>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v>
      </c>
      <c r="D70" s="219">
        <v>104</v>
      </c>
    </row>
    <row r="71" spans="1:4" s="533" customFormat="1" ht="63.75">
      <c r="A71" s="153">
        <v>21218</v>
      </c>
      <c r="B71" s="218" t="str">
        <f>IF(EXACT('Page Titre'!LANGUE_FR_ENG,"Fr"),MatchTrad!A692,MatchTrad!B692)</f>
        <v>Dépôts provenant d’entités souveraines, de banques centrales, d’organismes publics et de BMD – sur comptes courants, garantis, à un taux de retrait de 5 %</v>
      </c>
      <c r="C71" s="218" t="str">
        <f>IF(EXACT('Page Titre'!LANGUE_FR_ENG,"Fr"),MatchTrad!A693,MatchTrad!B693)</f>
        <v>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v>
      </c>
      <c r="D71" s="219">
        <v>104</v>
      </c>
    </row>
    <row r="72" spans="1:4" s="533" customFormat="1" ht="51">
      <c r="A72" s="153">
        <v>21219</v>
      </c>
      <c r="B72" s="218" t="str">
        <f>IF(EXACT('Page Titre'!LANGUE_FR_ENG,"Fr"),MatchTrad!A694,MatchTrad!B694)</f>
        <v>Dépôts provenant d’entités souveraines, de banques centrales, d’organismes publics et de BMD – sur comptes courants, non garantis</v>
      </c>
      <c r="C72" s="218" t="str">
        <f>IF(EXACT('Page Titre'!LANGUE_FR_ENG,"Fr"),MatchTrad!A695,MatchTrad!B695)</f>
        <v>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v>
      </c>
      <c r="D72" s="219" t="str">
        <f>IF(EXACT('Page Titre'!LANGUE_FR_ENG,"Fr"),MatchTrad!A696,MatchTrad!B696)</f>
        <v>93-103</v>
      </c>
    </row>
    <row r="73" spans="1:4" s="533" customFormat="1" ht="67.5" customHeight="1">
      <c r="A73" s="153">
        <v>21220</v>
      </c>
      <c r="B73" s="218" t="str">
        <f>IF(EXACT('Page Titre'!LANGUE_FR_ENG,"Fr"),MatchTrad!A697,MatchTrad!B697)</f>
        <v>Dépôts sur comptes autres que transactionnels, provenant d’entités souveraines, de banques centrales, d’organismes publics et de BMD, montant entièrement sécurisé par un dispositif efficace d’assurance-dépôts</v>
      </c>
      <c r="C73" s="218" t="str">
        <f>IF(EXACT('Page Titre'!LANGUE_FR_ENG,"Fr"),MatchTrad!A698,MatchTrad!B698)</f>
        <v>Total des dépôts sur comptes autres que transactionnels provenant d’entités souveraines, de banques centrales, d’organismes publics et de BMD, dont le montant intégral est entièrement garanti par un dispositif efficace d’assurance-dépôts.</v>
      </c>
      <c r="D73" s="219">
        <v>108</v>
      </c>
    </row>
    <row r="74" spans="1:4" s="533" customFormat="1" ht="306">
      <c r="A74" s="153">
        <v>21221</v>
      </c>
      <c r="B74" s="218" t="str">
        <f>IF(EXACT('Page Titre'!LANGUE_FR_ENG,"Fr"),MatchTrad!A699,MatchTrad!B699)</f>
        <v>Dépôts sur comptes autres que transactionnels, provenant d’entités souveraines, de banques centrales, d’organismes publics et de BMD, montant non entièrement garanti par un dispositif efficace d’assurance-dépôts</v>
      </c>
      <c r="C74" s="218" t="str">
        <f>IF(EXACT('Page Titre'!LANGUE_FR_ENG,"Fr"),MatchTrad!A700,MatchTrad!B700)</f>
        <v>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v>
      </c>
      <c r="D74" s="219">
        <v>107</v>
      </c>
    </row>
    <row r="75" spans="1:4" s="533" customFormat="1" ht="51">
      <c r="A75" s="153">
        <v>21222</v>
      </c>
      <c r="B75" s="218" t="str">
        <f>IF(EXACT('Page Titre'!LANGUE_FR_ENG,"Fr"),MatchTrad!A701,MatchTrad!B701)</f>
        <v>Dépôts provenant de banques, sur comptes transactionnels, assurés, à un taux de retrait de 3 %</v>
      </c>
      <c r="C75" s="218" t="str">
        <f>IF(EXACT('Page Titre'!LANGUE_FR_ENG,"Fr"),MatchTrad!A702,MatchTrad!B702)</f>
        <v>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v>
      </c>
      <c r="D75" s="219">
        <v>104</v>
      </c>
    </row>
    <row r="76" spans="1:4" s="533" customFormat="1" ht="51">
      <c r="A76" s="153">
        <v>21223</v>
      </c>
      <c r="B76" s="218" t="str">
        <f>IF(EXACT('Page Titre'!LANGUE_FR_ENG,"Fr"),MatchTrad!A703,MatchTrad!B703)</f>
        <v>Dépôts provenant de banques, sur comptes transactionnels, assurés, à un taux de retrait de 5 %</v>
      </c>
      <c r="C76" s="218" t="str">
        <f>IF(EXACT('Page Titre'!LANGUE_FR_ENG,"Fr"),MatchTrad!A704,MatchTrad!B704)</f>
        <v>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v>
      </c>
      <c r="D76" s="219">
        <v>104</v>
      </c>
    </row>
    <row r="77" spans="1:4" s="533" customFormat="1" ht="38.25">
      <c r="A77" s="153">
        <v>21224</v>
      </c>
      <c r="B77" s="218" t="str">
        <f>IF(EXACT('Page Titre'!LANGUE_FR_ENG,"Fr"),MatchTrad!A705,MatchTrad!B705)</f>
        <v>Dépôts provenant de banques, sur comptes transactionnels, non garantis</v>
      </c>
      <c r="C77" s="218" t="str">
        <f>IF(EXACT('Page Titre'!LANGUE_FR_ENG,"Fr"),MatchTrad!A706,MatchTrad!B706)</f>
        <v>Total des dépôts sur comptes transactionnels (découlant d’activités de compensation, de garde et de gestion de trésorerie) provenant de banques, qui ne sont pas entièrement garantis par un dispositif efficace d’assurance-dépôts.</v>
      </c>
      <c r="D77" s="219" t="str">
        <f>IF(EXACT('Page Titre'!LANGUE_FR_ENG,"Fr"),MatchTrad!A707,MatchTrad!B707)</f>
        <v>93-103</v>
      </c>
    </row>
    <row r="78" spans="1:4" s="533" customFormat="1" ht="25.5">
      <c r="A78" s="153">
        <v>21225</v>
      </c>
      <c r="B78" s="218" t="str">
        <f>IF(EXACT('Page Titre'!LANGUE_FR_ENG,"Fr"),MatchTrad!A708,MatchTrad!B708)</f>
        <v>Dépôts provenant de banques, sur comptes autres que transactionnels</v>
      </c>
      <c r="C78" s="218" t="str">
        <f>IF(EXACT('Page Titre'!LANGUE_FR_ENG,"Fr"),MatchTrad!A709,MatchTrad!B709)</f>
        <v>Total des dépôts provenant d’autres banques, sur comptes autres que transactionnels.</v>
      </c>
      <c r="D78" s="219">
        <v>109</v>
      </c>
    </row>
    <row r="79" spans="1:4" s="533" customFormat="1" ht="63.75">
      <c r="A79" s="153">
        <v>21226</v>
      </c>
      <c r="B79" s="218" t="str">
        <f>IF(EXACT('Page Titre'!LANGUE_FR_ENG,"Fr"),MatchTrad!A710,MatchTrad!B710)</f>
        <v>Dépôts provenant d’autres institutions financières et d’autres entités, sur comptestransactionnels, assurés, à un taux de retrait de 3 %</v>
      </c>
      <c r="C79" s="218" t="str">
        <f>IF(EXACT('Page Titre'!LANGUE_FR_ENG,"Fr"),MatchTrad!A711,MatchTrad!B711)</f>
        <v>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v>
      </c>
      <c r="D79" s="219">
        <v>104</v>
      </c>
    </row>
    <row r="80" spans="1:4" s="533" customFormat="1" ht="51">
      <c r="A80" s="153">
        <v>21227</v>
      </c>
      <c r="B80" s="218" t="str">
        <f>IF(EXACT('Page Titre'!LANGUE_FR_ENG,"Fr"),MatchTrad!A712,MatchTrad!B712)</f>
        <v>Dépôts provenant d’autres institutions financières et d’autres entités, sur comptes courants, garantis, à un taux de retrait de 5 %</v>
      </c>
      <c r="C80" s="218" t="str">
        <f>IF(EXACT('Page Titre'!LANGUE_FR_ENG,"Fr"),MatchTrad!A713,MatchTrad!B713)</f>
        <v>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v>
      </c>
      <c r="D80" s="219">
        <v>104</v>
      </c>
    </row>
    <row r="81" spans="1:4" s="533" customFormat="1" ht="51">
      <c r="A81" s="153">
        <v>21228</v>
      </c>
      <c r="B81" s="218" t="str">
        <f>IF(EXACT('Page Titre'!LANGUE_FR_ENG,"Fr"),MatchTrad!A714,MatchTrad!B714)</f>
        <v>Dépôts provenant d’autres institutions financières et d’autres entités, sur comptes transactionnels, non garantis</v>
      </c>
      <c r="C81" s="218" t="str">
        <f>IF(EXACT('Page Titre'!LANGUE_FR_ENG,"Fr"),MatchTrad!A715,MatchTrad!B715)</f>
        <v>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v>
      </c>
      <c r="D81" s="219" t="str">
        <f>IF(EXACT('Page Titre'!LANGUE_FR_ENG,"Fr"),MatchTrad!A716,MatchTrad!B716)</f>
        <v>93-103</v>
      </c>
    </row>
    <row r="82" spans="1:4" s="533" customFormat="1" ht="38.25">
      <c r="A82" s="153">
        <v>21229</v>
      </c>
      <c r="B82" s="218" t="str">
        <f>IF(EXACT('Page Titre'!LANGUE_FR_ENG,"Fr"),MatchTrad!A717,MatchTrad!B717)</f>
        <v>Dépôts provenant d’autres institutions financières et d’autres entités, sur comptes autres que transactionnels</v>
      </c>
      <c r="C82" s="218" t="str">
        <f>IF(EXACT('Page Titre'!LANGUE_FR_ENG,"Fr"),MatchTrad!A718,MatchTrad!B718)</f>
        <v>Total des dépôts sur comptes autres que transactionnels provenant d’institutions financières (sauf des banques) et d’autres entités juridiques.</v>
      </c>
      <c r="D82" s="219">
        <v>109</v>
      </c>
    </row>
    <row r="83" spans="1:4" s="533" customFormat="1" ht="38.25">
      <c r="A83" s="153">
        <v>21230</v>
      </c>
      <c r="B83" s="218" t="str">
        <f>IF(EXACT('Page Titre'!LANGUE_FR_ENG,"Fr"),MatchTrad!A719,MatchTrad!B719)</f>
        <v>Émission de créances non garanties</v>
      </c>
      <c r="C83" s="218" t="str">
        <f>IF(EXACT('Page Titre'!LANGUE_FR_ENG,"Fr"),MatchTrad!A720,MatchTrad!B720)</f>
        <v>Total de tous les billets, obligations et autres titres de dette (à l’exception des obligations vendues exclusivement sur le marché de détail et sauf les sorties de trésorerie sur obligations sécurisées). </v>
      </c>
      <c r="D83" s="219">
        <v>110</v>
      </c>
    </row>
    <row r="84" spans="1:4" s="533" customFormat="1" ht="25.5">
      <c r="A84" s="153">
        <v>21231</v>
      </c>
      <c r="B84" s="218" t="str">
        <f>IF(EXACT('Page Titre'!LANGUE_FR_ENG,"Fr"),MatchTrad!A721,MatchTrad!B721)</f>
        <v>Soldes additionnels devant être maintenus dans les réserves des banques centrales</v>
      </c>
      <c r="C84" s="218" t="str">
        <f>IF(EXACT('Page Titre'!LANGUE_FR_ENG,"Fr"),MatchTrad!A722,MatchTrad!B722)</f>
        <v>Montants à verser dans les réserves des banques centrales dans les 30 jours.</v>
      </c>
      <c r="D84" s="219" t="str">
        <f>IF(EXACT('Page Titre'!LANGUE_FR_ENG,"Fr"),MatchTrad!A723,MatchTrad!B723)</f>
        <v>Note de bas de page 50(b)</v>
      </c>
    </row>
    <row r="85" spans="1:4" s="533" customFormat="1" ht="76.5">
      <c r="A85" s="153">
        <v>21301</v>
      </c>
      <c r="B85" s="218" t="str">
        <f>IF(EXACT('Page Titre'!LANGUE_FR_ENG,"Fr"),MatchTrad!A724,MatchTrad!B724)</f>
        <v>Financements garantis, avec la banque centrale du pays de l’institution – Actifs de niveau 1 (opérations impliquant des ALHQ admissibles) – montant reçu</v>
      </c>
      <c r="C85" s="218" t="str">
        <f>IF(EXACT('Page Titre'!LANGUE_FR_ENG,"Fr"),MatchTrad!A725,MatchTrad!B725)</f>
        <v>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85" s="219" t="str">
        <f>IF(EXACT('Page Titre'!LANGUE_FR_ENG,"Fr"),MatchTrad!A726,MatchTrad!B726)</f>
        <v>114-115</v>
      </c>
    </row>
    <row r="86" spans="1:4" s="533" customFormat="1" ht="75" customHeight="1">
      <c r="A86" s="153">
        <v>21302</v>
      </c>
      <c r="B86" s="218" t="str">
        <f>IF(EXACT('Page Titre'!LANGUE_FR_ENG,"Fr"),MatchTrad!A727,MatchTrad!B727)</f>
        <v>Financements garantis, avec la banque centrale du pays de l’institution – Actifs de niveau 1 (opérations impliquant des ALHQ admissibles) – valeur marchande de la sûreté donnée</v>
      </c>
      <c r="C86" s="218" t="str">
        <f>IF(EXACT('Page Titre'!LANGUE_FR_ENG,"Fr"),MatchTrad!A728,MatchTrad!B728)</f>
        <v>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86" s="219" t="str">
        <f>IF(EXACT('Page Titre'!LANGUE_FR_ENG,"Fr"),MatchTrad!A729,MatchTrad!B729)</f>
        <v>114-115</v>
      </c>
    </row>
    <row r="87" spans="1:4" s="533" customFormat="1" ht="76.5">
      <c r="A87" s="153">
        <v>21303</v>
      </c>
      <c r="B87" s="218" t="str">
        <f>IF(EXACT('Page Titre'!LANGUE_FR_ENG,"Fr"),MatchTrad!A730,MatchTrad!B730)</f>
        <v>Financements garantis, avec la banque centrale du pays de l’institution – Actifs de niveau 1 (opérations n'impliquant pas des ALHQ admissibles) – montant reçu</v>
      </c>
      <c r="C87" s="218" t="str">
        <f>IF(EXACT('Page Titre'!LANGUE_FR_ENG,"Fr"),MatchTrad!A731,MatchTrad!B731)</f>
        <v>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87" s="219" t="str">
        <f>IF(EXACT('Page Titre'!LANGUE_FR_ENG,"Fr"),MatchTrad!A732,MatchTrad!B732)</f>
        <v>114-115</v>
      </c>
    </row>
    <row r="88" spans="1:4" s="533" customFormat="1" ht="76.5">
      <c r="A88" s="153">
        <v>21304</v>
      </c>
      <c r="B88" s="218" t="str">
        <f>IF(EXACT('Page Titre'!LANGUE_FR_ENG,"Fr"),MatchTrad!A733,MatchTrad!B733)</f>
        <v>Financements garantis, avec la banque centrale du pays de l’institution banque – Actifs de niveau 1 (opérations n'impliquant pas des ALHQ admissibles) - valeur marchande de la sûreté donnée</v>
      </c>
      <c r="C88" s="218" t="str">
        <f>IF(EXACT('Page Titre'!LANGUE_FR_ENG,"Fr"),MatchTrad!A734,MatchTrad!B734)</f>
        <v>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88" s="219" t="str">
        <f>IF(EXACT('Page Titre'!LANGUE_FR_ENG,"Fr"),MatchTrad!A735,MatchTrad!B735)</f>
        <v>114-115</v>
      </c>
    </row>
    <row r="89" spans="1:4" s="533" customFormat="1" ht="76.5">
      <c r="A89" s="153">
        <v>21305</v>
      </c>
      <c r="B89" s="218" t="str">
        <f>IF(EXACT('Page Titre'!LANGUE_FR_ENG,"Fr"),MatchTrad!A736,MatchTrad!B736)</f>
        <v>Financements garantis, avec la banque centrale du pays de l’institution – Actifs de niveau 2A (opérations impliquant des ALHQ admissibles) – montant reçu</v>
      </c>
      <c r="C89" s="218" t="str">
        <f>IF(EXACT('Page Titre'!LANGUE_FR_ENG,"Fr"),MatchTrad!A737,MatchTrad!B737)</f>
        <v>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89" s="219" t="str">
        <f>IF(EXACT('Page Titre'!LANGUE_FR_ENG,"Fr"),MatchTrad!A738,MatchTrad!B738)</f>
        <v>114-115</v>
      </c>
    </row>
    <row r="90" spans="1:4" s="533" customFormat="1" ht="78.75" customHeight="1">
      <c r="A90" s="153">
        <v>21306</v>
      </c>
      <c r="B90" s="218" t="str">
        <f>IF(EXACT('Page Titre'!LANGUE_FR_ENG,"Fr"),MatchTrad!A739,MatchTrad!B739)</f>
        <v>Financements garantis, avec la banque centrale du pays de l’institution – Actifs de niveau 2A (opérations impliquant des ALHQ admissibles) – valeur marchande de la sûreté donnée</v>
      </c>
      <c r="C90" s="218" t="str">
        <f>IF(EXACT('Page Titre'!LANGUE_FR_ENG,"Fr"),MatchTrad!A740,MatchTrad!B740)</f>
        <v>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90" s="219" t="str">
        <f>IF(EXACT('Page Titre'!LANGUE_FR_ENG,"Fr"),MatchTrad!A741,MatchTrad!B741)</f>
        <v>114-115</v>
      </c>
    </row>
    <row r="91" spans="1:4" s="533" customFormat="1" ht="78.75" customHeight="1">
      <c r="A91" s="153">
        <v>21307</v>
      </c>
      <c r="B91" s="218" t="str">
        <f>IF(EXACT('Page Titre'!LANGUE_FR_ENG,"Fr"),MatchTrad!A742,MatchTrad!B742)</f>
        <v>Financements garantis, avec la banque centrale du pays de l’institution – Actifs de niveau 2A (opérations n'impliquant pas des ALHQ admissibles) – montant reçu</v>
      </c>
      <c r="C91" s="218" t="str">
        <f>IF(EXACT('Page Titre'!LANGUE_FR_ENG,"Fr"),MatchTrad!A743,MatchTrad!B743)</f>
        <v>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91" s="219" t="str">
        <f>IF(EXACT('Page Titre'!LANGUE_FR_ENG,"Fr"),MatchTrad!A744,MatchTrad!B744)</f>
        <v>114-115</v>
      </c>
    </row>
    <row r="92" spans="1:4" s="533" customFormat="1" ht="76.5">
      <c r="A92" s="153">
        <v>21308</v>
      </c>
      <c r="B92" s="218" t="str">
        <f>IF(EXACT('Page Titre'!LANGUE_FR_ENG,"Fr"),MatchTrad!A745,MatchTrad!B745)</f>
        <v>Financements garantis, avec la banque centrale du pays de l’institution banque – Actifs de niveau 2A (opérations n'impliquant pas des ALHQ admissibles) - valeur marchande de la sûreté donnée</v>
      </c>
      <c r="C92" s="218" t="str">
        <f>IF(EXACT('Page Titre'!LANGUE_FR_ENG,"Fr"),MatchTrad!A746,MatchTrad!B746)</f>
        <v>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92" s="219" t="str">
        <f>IF(EXACT('Page Titre'!LANGUE_FR_ENG,"Fr"),MatchTrad!A747,MatchTrad!B747)</f>
        <v>114-115</v>
      </c>
    </row>
    <row r="93" spans="1:4" s="533" customFormat="1" ht="76.5">
      <c r="A93" s="153">
        <v>21309</v>
      </c>
      <c r="B93" s="218" t="str">
        <f>IF(EXACT('Page Titre'!LANGUE_FR_ENG,"Fr"),MatchTrad!A748,MatchTrad!B748)</f>
        <v>Financements garantis, avec la banque centrale du pays de l’institution – Actifs de niveau 2B RMBS (opérations impliquant des ALHQ admissibles) – montant reçu</v>
      </c>
      <c r="C93" s="218" t="str">
        <f>IF(EXACT('Page Titre'!LANGUE_FR_ENG,"Fr"),MatchTrad!A749,MatchTrad!B749)</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93" s="219" t="str">
        <f>IF(EXACT('Page Titre'!LANGUE_FR_ENG,"Fr"),MatchTrad!A750,MatchTrad!B750)</f>
        <v>114-115</v>
      </c>
    </row>
    <row r="94" spans="1:4" s="533" customFormat="1" ht="76.5">
      <c r="A94" s="153">
        <v>21310</v>
      </c>
      <c r="B94" s="218" t="str">
        <f>IF(EXACT('Page Titre'!LANGUE_FR_ENG,"Fr"),MatchTrad!A751,MatchTrad!B751)</f>
        <v>Financements garantis, avec la banque centrale du pays de l’institution – Actifs de niveau 2B RMBS (opérations impliquant des ALHQ admissibles) – valeur marchande de la sûreté donnée</v>
      </c>
      <c r="C94" s="218" t="str">
        <f>IF(EXACT('Page Titre'!LANGUE_FR_ENG,"Fr"),MatchTrad!A752,MatchTrad!B752)</f>
        <v>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94" s="219" t="str">
        <f>IF(EXACT('Page Titre'!LANGUE_FR_ENG,"Fr"),MatchTrad!A753,MatchTrad!B753)</f>
        <v>114-115</v>
      </c>
    </row>
    <row r="95" spans="1:4" s="533" customFormat="1" ht="76.5">
      <c r="A95" s="153">
        <v>21311</v>
      </c>
      <c r="B95" s="218" t="str">
        <f>IF(EXACT('Page Titre'!LANGUE_FR_ENG,"Fr"),MatchTrad!A754,MatchTrad!B754)</f>
        <v>Financements garantis, avec la banque centrale du pays de l’institution – Actifs de niveau 2B RMBS (opérations n'impliquant pas des ALHQ admissibles) – montant reçu</v>
      </c>
      <c r="C95" s="218" t="str">
        <f>IF(EXACT('Page Titre'!LANGUE_FR_ENG,"Fr"),MatchTrad!A755,MatchTrad!B755)</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95" s="219" t="str">
        <f>IF(EXACT('Page Titre'!LANGUE_FR_ENG,"Fr"),MatchTrad!A756,MatchTrad!B756)</f>
        <v>114-115</v>
      </c>
    </row>
    <row r="96" spans="1:4" s="533" customFormat="1" ht="89.25">
      <c r="A96" s="153">
        <v>21312</v>
      </c>
      <c r="B96" s="218" t="str">
        <f>IF(EXACT('Page Titre'!LANGUE_FR_ENG,"Fr"),MatchTrad!A757,MatchTrad!B757)</f>
        <v>Financements garantis, avec la banque centrale du pays de l’institution banque – Actifs de niveau 2B RMBS (opérations n'impliquant pas des ALHQ admissibles) - valeur marchande de la sûreté donnée</v>
      </c>
      <c r="C96" s="218" t="str">
        <f>IF(EXACT('Page Titre'!LANGUE_FR_ENG,"Fr"),MatchTrad!A758,MatchTrad!B758)</f>
        <v>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96" s="219" t="str">
        <f>IF(EXACT('Page Titre'!LANGUE_FR_ENG,"Fr"),MatchTrad!A759,MatchTrad!B759)</f>
        <v>114-115</v>
      </c>
    </row>
    <row r="97" spans="1:4" s="533" customFormat="1" ht="78.75" customHeight="1">
      <c r="A97" s="153">
        <v>21313</v>
      </c>
      <c r="B97" s="218" t="str">
        <f>IF(EXACT('Page Titre'!LANGUE_FR_ENG,"Fr"),MatchTrad!A760,MatchTrad!B760)</f>
        <v>Financements garantis, avec la banque centrale du pays de l’institution – Actifs de niveau 2B non RMBS (opérations impliquant des ALHQ admissibles) – montant reçu</v>
      </c>
      <c r="C97" s="218" t="str">
        <f>IF(EXACT('Page Titre'!LANGUE_FR_ENG,"Fr"),MatchTrad!A761,MatchTrad!B761)</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97" s="219" t="str">
        <f>IF(EXACT('Page Titre'!LANGUE_FR_ENG,"Fr"),MatchTrad!A762,MatchTrad!B762)</f>
        <v>114-115</v>
      </c>
    </row>
    <row r="98" spans="1:4" s="533" customFormat="1" ht="76.5">
      <c r="A98" s="153">
        <v>21314</v>
      </c>
      <c r="B98" s="218" t="str">
        <f>IF(EXACT('Page Titre'!LANGUE_FR_ENG,"Fr"),MatchTrad!A763,MatchTrad!B763)</f>
        <v>Financements garantis, avec la banque centrale du pays de l’institution – Actifs de niveau 2B non RMBS (opérations impliquant des ALHQ admissibles) -  valeur marchande de la sûreté donnée</v>
      </c>
      <c r="C98" s="218" t="str">
        <f>IF(EXACT('Page Titre'!LANGUE_FR_ENG,"Fr"),MatchTrad!A764,MatchTrad!B764)</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98" s="219" t="str">
        <f>IF(EXACT('Page Titre'!LANGUE_FR_ENG,"Fr"),MatchTrad!A765,MatchTrad!B765)</f>
        <v>114-115</v>
      </c>
    </row>
    <row r="99" spans="1:4" s="533" customFormat="1" ht="89.25">
      <c r="A99" s="153">
        <v>21315</v>
      </c>
      <c r="B99" s="218" t="str">
        <f>IF(EXACT('Page Titre'!LANGUE_FR_ENG,"Fr"),MatchTrad!A766,MatchTrad!B766)</f>
        <v>Financements garantis, avec la banque centrale du pays de l’institution – Actifs de niveau 2B non RMBS (opérations n'impliquant pas des ALHQ admissibles) – valeur marchande de la sûreté donnée</v>
      </c>
      <c r="C99" s="218" t="str">
        <f>IF(EXACT('Page Titre'!LANGUE_FR_ENG,"Fr"),MatchTrad!A767,MatchTrad!B767)</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99" s="219" t="str">
        <f>IF(EXACT('Page Titre'!LANGUE_FR_ENG,"Fr"),MatchTrad!A768,MatchTrad!B768)</f>
        <v>114-115</v>
      </c>
    </row>
    <row r="100" spans="1:4" s="533" customFormat="1" ht="89.25">
      <c r="A100" s="153">
        <v>21316</v>
      </c>
      <c r="B100" s="218" t="str">
        <f>IF(EXACT('Page Titre'!LANGUE_FR_ENG,"Fr"),MatchTrad!A769,MatchTrad!B769)</f>
        <v>Financements garantis, avec la banque centrale du pays de l’institution – Actifs de niveau 2B non RMBS (opérations n'impliquant pas des ALHQ admissibles) - valeur marchande de la sûreté donnée</v>
      </c>
      <c r="C100" s="218" t="str">
        <f>IF(EXACT('Page Titre'!LANGUE_FR_ENG,"Fr"),MatchTrad!A770,MatchTrad!B770)</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00" s="219" t="str">
        <f>IF(EXACT('Page Titre'!LANGUE_FR_ENG,"Fr"),MatchTrad!A771,MatchTrad!B771)</f>
        <v>114-115</v>
      </c>
    </row>
    <row r="101" spans="1:4" s="533" customFormat="1" ht="38.25">
      <c r="A101" s="153">
        <v>21317</v>
      </c>
      <c r="B101" s="218" t="str">
        <f>IF(EXACT('Page Titre'!LANGUE_FR_ENG,"Fr"),MatchTrad!A772,MatchTrad!B772)</f>
        <v>Financements garantis, avec la banque centrale du pays de l’institution – actifs non ALHQ (toutes les opérations) – montant reçu</v>
      </c>
      <c r="C101" s="218" t="str">
        <f>IF(EXACT('Page Titre'!LANGUE_FR_ENG,"Fr"),MatchTrad!A773,MatchTrad!B773)</f>
        <v>Montant reçu de tous les financements garantis ou prises en pension conclus avec la banque centrale du pays de l’institution, qui viennent à échéance dans les 30 jours et qui sont adossés à des actifs non ALHQ.</v>
      </c>
      <c r="D101" s="219" t="str">
        <f>IF(EXACT('Page Titre'!LANGUE_FR_ENG,"Fr"),MatchTrad!A774,MatchTrad!B774)</f>
        <v>114-115</v>
      </c>
    </row>
    <row r="102" spans="1:4" s="533" customFormat="1" ht="51">
      <c r="A102" s="153">
        <v>21318</v>
      </c>
      <c r="B102" s="218" t="str">
        <f>IF(EXACT('Page Titre'!LANGUE_FR_ENG,"Fr"),MatchTrad!A775,MatchTrad!B775)</f>
        <v>Financements garantis, avec la banque centrale du pays de l’institution – actifs non ALHQ (toutes les opérations) – valeur marchande de la sûreté donnée</v>
      </c>
      <c r="C102" s="218" t="str">
        <f>IF(EXACT('Page Titre'!LANGUE_FR_ENG,"Fr"),MatchTrad!A776,MatchTrad!B776)</f>
        <v>Valeur marchande de la sûreté donnée au titre de tous les financements garantis ou prises en pension conclus avec la banque centrale du pays de l’institution, qui viennent à échéance dans les 30 jours et qui sont adossées d’actifs non ALHQ.</v>
      </c>
      <c r="D102" s="219" t="str">
        <f>IF(EXACT('Page Titre'!LANGUE_FR_ENG,"Fr"),MatchTrad!A777,MatchTrad!B777)</f>
        <v>114-115</v>
      </c>
    </row>
    <row r="103" spans="1:4" s="533" customFormat="1" ht="63.75">
      <c r="A103" s="220">
        <v>21319</v>
      </c>
      <c r="B103" s="221" t="str">
        <f>IF(EXACT('Page Titre'!LANGUE_FR_ENG,"Fr"),MatchTrad!A778,MatchTrad!B778)</f>
        <v>Financements garantis, non conclus avec la banque centrale du pays de l’institution – actifs de niveau 1 (opérations impliquant des ALHQ admissibles) – montant reçu</v>
      </c>
      <c r="C103" s="221" t="str">
        <f>IF(EXACT('Page Titre'!LANGUE_FR_ENG,"Fr"),MatchTrad!A779,MatchTrad!B779)</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v>
      </c>
      <c r="D103" s="222" t="str">
        <f>IF(EXACT('Page Titre'!LANGUE_FR_ENG,"Fr"),MatchTrad!A780,MatchTrad!B780)</f>
        <v>114-115</v>
      </c>
    </row>
    <row r="104" spans="1:4" s="533" customFormat="1" ht="78.75" customHeight="1">
      <c r="A104" s="153">
        <v>21320</v>
      </c>
      <c r="B104" s="218" t="str">
        <f>IF(EXACT('Page Titre'!LANGUE_FR_ENG,"Fr"),MatchTrad!A781,MatchTrad!B781)</f>
        <v>Financements garantis, non conclus avec la banque centrale du pays de l’institution – actifs de niveau 1 (opérations impliquant des ALHQ admissibles) – valeur marchande de la sûreté donnée</v>
      </c>
      <c r="C104" s="218" t="str">
        <f>IF(EXACT('Page Titre'!LANGUE_FR_ENG,"Fr"),MatchTrad!A782,MatchTrad!B782)</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v>
      </c>
      <c r="D104" s="219" t="str">
        <f>IF(EXACT('Page Titre'!LANGUE_FR_ENG,"Fr"),MatchTrad!A783,MatchTrad!B783)</f>
        <v>114-115</v>
      </c>
    </row>
    <row r="105" spans="1:4" s="533" customFormat="1" ht="63.75">
      <c r="A105" s="153">
        <v>21321</v>
      </c>
      <c r="B105" s="218" t="str">
        <f>IF(EXACT('Page Titre'!LANGUE_FR_ENG,"Fr"),MatchTrad!A784,MatchTrad!B784)</f>
        <v>Financements garantis, non conclus avec la banque centrale du pays de l’institution – actifs de niveau 1 (opérations n'impliquant pas des ALHQ admissibles) – montant reçu</v>
      </c>
      <c r="C105" s="218" t="str">
        <f>IF(EXACT('Page Titre'!LANGUE_FR_ENG,"Fr"),MatchTrad!A785,MatchTrad!B785)</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v>
      </c>
      <c r="D105" s="219" t="str">
        <f>IF(EXACT('Page Titre'!LANGUE_FR_ENG,"Fr"),MatchTrad!A786,MatchTrad!B786)</f>
        <v>114-115</v>
      </c>
    </row>
    <row r="106" spans="1:4" s="533" customFormat="1" ht="76.5">
      <c r="A106" s="153">
        <v>21322</v>
      </c>
      <c r="B106" s="218" t="str">
        <f>IF(EXACT('Page Titre'!LANGUE_FR_ENG,"Fr"),MatchTrad!A787,MatchTrad!B787)</f>
        <v>Financements garantis, non conclus avec la banque centrale du pays de l’institution – actifs de niveau 1 (opérations n'impliquant pas sur des ALHQ admissibles) – valeur marchande de la sûreté donnée</v>
      </c>
      <c r="C106" s="218" t="str">
        <f>IF(EXACT('Page Titre'!LANGUE_FR_ENG,"Fr"),MatchTrad!A788,MatchTrad!B788)</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106" s="219" t="str">
        <f>IF(EXACT('Page Titre'!LANGUE_FR_ENG,"Fr"),MatchTrad!A789,MatchTrad!B789)</f>
        <v>114-115</v>
      </c>
    </row>
    <row r="107" spans="1:4" s="533" customFormat="1" ht="76.5">
      <c r="A107" s="153">
        <v>21323</v>
      </c>
      <c r="B107" s="218" t="str">
        <f>IF(EXACT('Page Titre'!LANGUE_FR_ENG,"Fr"),MatchTrad!A790,MatchTrad!B790)</f>
        <v>Financements garantis, non conclus avec la banque centrale du pays de l’institution – actifs de niveau 2A (opérations impliquant des ALHQ admissibles) – montant reçu</v>
      </c>
      <c r="C107" s="218" t="str">
        <f>IF(EXACT('Page Titre'!LANGUE_FR_ENG,"Fr"),MatchTrad!A791,MatchTrad!B791)</f>
        <v>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107" s="219" t="str">
        <f>IF(EXACT('Page Titre'!LANGUE_FR_ENG,"Fr"),MatchTrad!A792,MatchTrad!B792)</f>
        <v>114-115</v>
      </c>
    </row>
    <row r="108" spans="1:4" s="533" customFormat="1" ht="78.75" customHeight="1">
      <c r="A108" s="153">
        <v>21324</v>
      </c>
      <c r="B108" s="218" t="str">
        <f>IF(EXACT('Page Titre'!LANGUE_FR_ENG,"Fr"),MatchTrad!A793,MatchTrad!B793)</f>
        <v>Financements garantis, non conclus avec la banque centrale du pays de l’institution – actifs de niveau 2A (opérations impliquant sur des ALHQ admissibles) – valeur marchande de la sûreté donnée</v>
      </c>
      <c r="C108" s="218" t="str">
        <f>IF(EXACT('Page Titre'!LANGUE_FR_ENG,"Fr"),MatchTrad!A794,MatchTrad!B794)</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108" s="219" t="str">
        <f>IF(EXACT('Page Titre'!LANGUE_FR_ENG,"Fr"),MatchTrad!A795,MatchTrad!B795)</f>
        <v>114-115</v>
      </c>
    </row>
    <row r="109" spans="1:4" s="533" customFormat="1" ht="78.75" customHeight="1">
      <c r="A109" s="153">
        <v>21325</v>
      </c>
      <c r="B109" s="218" t="str">
        <f>IF(EXACT('Page Titre'!LANGUE_FR_ENG,"Fr"),MatchTrad!A796,MatchTrad!B796)</f>
        <v>Financements garantis, non conclus avec la banque centrale du pays de l’institution – actifs de niveau 2A (opérations n'impliquant pas des ALHQ admissibles) – montant reçu</v>
      </c>
      <c r="C109" s="218" t="str">
        <f>IF(EXACT('Page Titre'!LANGUE_FR_ENG,"Fr"),MatchTrad!A797,MatchTrad!B797)</f>
        <v>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109" s="219" t="str">
        <f>IF(EXACT('Page Titre'!LANGUE_FR_ENG,"Fr"),MatchTrad!A798,MatchTrad!B798)</f>
        <v>114-115</v>
      </c>
    </row>
    <row r="110" spans="1:4" s="533" customFormat="1" ht="78.75" customHeight="1">
      <c r="A110" s="153">
        <v>21326</v>
      </c>
      <c r="B110" s="218" t="str">
        <f>IF(EXACT('Page Titre'!LANGUE_FR_ENG,"Fr"),MatchTrad!A799,MatchTrad!B799)</f>
        <v>Financements garantis, non conclus avec la banque centrale du pays de l’institution – actifs de niveau 2A (opérations n'impliquant pas sur des ALHQ admissibles) – valeur marchande de la sûreté donnée</v>
      </c>
      <c r="C110" s="218" t="str">
        <f>IF(EXACT('Page Titre'!LANGUE_FR_ENG,"Fr"),MatchTrad!A800,MatchTrad!B800)</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110" s="219" t="str">
        <f>IF(EXACT('Page Titre'!LANGUE_FR_ENG,"Fr"),MatchTrad!A801,MatchTrad!B801)</f>
        <v>114-115</v>
      </c>
    </row>
    <row r="111" spans="1:4" s="533" customFormat="1" ht="78.75" customHeight="1">
      <c r="A111" s="153">
        <v>21327</v>
      </c>
      <c r="B111" s="218" t="str">
        <f>IF(EXACT('Page Titre'!LANGUE_FR_ENG,"Fr"),MatchTrad!A802,MatchTrad!B802)</f>
        <v>Financements garantis, non conclus avec la banque centrale du pays de l’institution – actifs de niveau 2B RMBS (opérations impliquant des ALHQ admissibles) – montant reçu</v>
      </c>
      <c r="C111" s="218" t="str">
        <f>IF(EXACT('Page Titre'!LANGUE_FR_ENG,"Fr"),MatchTrad!A803,MatchTrad!B803)</f>
        <v>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111" s="219" t="str">
        <f>IF(EXACT('Page Titre'!LANGUE_FR_ENG,"Fr"),MatchTrad!A804,MatchTrad!B804)</f>
        <v>114-115</v>
      </c>
    </row>
    <row r="112" spans="1:4" s="533" customFormat="1" ht="76.5">
      <c r="A112" s="153">
        <v>21328</v>
      </c>
      <c r="B112" s="218" t="str">
        <f>IF(EXACT('Page Titre'!LANGUE_FR_ENG,"Fr"),MatchTrad!A805,MatchTrad!B805)</f>
        <v>Financements garantis, non conclus avec la banque centrale du pays de l’institution – actifs de niveau 2B RMBS (opérations impliquant des ALHQ admissibles) – valeur marchande de la sûreté donnée</v>
      </c>
      <c r="C112" s="218" t="str">
        <f>IF(EXACT('Page Titre'!LANGUE_FR_ENG,"Fr"),MatchTrad!A806,MatchTrad!B806)</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112" s="219" t="str">
        <f>IF(EXACT('Page Titre'!LANGUE_FR_ENG,"Fr"),MatchTrad!A807,MatchTrad!B807)</f>
        <v>114-115</v>
      </c>
    </row>
    <row r="113" spans="1:4" s="533" customFormat="1" ht="76.5">
      <c r="A113" s="153">
        <v>21329</v>
      </c>
      <c r="B113" s="218" t="str">
        <f>IF(EXACT('Page Titre'!LANGUE_FR_ENG,"Fr"),MatchTrad!A808,MatchTrad!B808)</f>
        <v>Financements garantis, non conclus avec la banque centrale du pays de l’institution – actifs de niveau 2B RMBS (opérations n'impliquant pas des ALHQ admissibles) – montant reçu</v>
      </c>
      <c r="C113" s="218" t="str">
        <f>IF(EXACT('Page Titre'!LANGUE_FR_ENG,"Fr"),MatchTrad!A809,MatchTrad!B809)</f>
        <v>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113" s="219" t="str">
        <f>IF(EXACT('Page Titre'!LANGUE_FR_ENG,"Fr"),MatchTrad!A810,MatchTrad!B810)</f>
        <v>114-115</v>
      </c>
    </row>
    <row r="114" spans="1:4" s="533" customFormat="1" ht="89.25">
      <c r="A114" s="153">
        <v>21330</v>
      </c>
      <c r="B114" s="218" t="str">
        <f>IF(EXACT('Page Titre'!LANGUE_FR_ENG,"Fr"),MatchTrad!A811,MatchTrad!B811)</f>
        <v>Financements garantis, non conclus avec la banque centrale du pays de l’institution – actifs de niveau 2B RMBS (opérations n'impliquant pas des ALHQ admissibles) – valeur marchande de la sûreté donnée</v>
      </c>
      <c r="C114" s="218" t="str">
        <f>IF(EXACT('Page Titre'!LANGUE_FR_ENG,"Fr"),MatchTrad!A812,MatchTrad!B812)</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114" s="219" t="str">
        <f>IF(EXACT('Page Titre'!LANGUE_FR_ENG,"Fr"),MatchTrad!A813,MatchTrad!B813)</f>
        <v>114-115</v>
      </c>
    </row>
    <row r="115" spans="1:4" s="533" customFormat="1" ht="78.75" customHeight="1">
      <c r="A115" s="153">
        <v>21331</v>
      </c>
      <c r="B115" s="218" t="str">
        <f>IF(EXACT('Page Titre'!LANGUE_FR_ENG,"Fr"),MatchTrad!A814,MatchTrad!B814)</f>
        <v>Financements garantis, conclus avec avec une entité souveraine, une BMD ou un organisme public du pays de l’institution, assujettis à une pondération de risque de 20 % – actifs de niveau 2B non RMBS (opérations impliquant des ALHQ admissibles) – montant reçu</v>
      </c>
      <c r="C115" s="218" t="str">
        <f>IF(EXACT('Page Titre'!LANGUE_FR_ENG,"Fr"),MatchTrad!A815,MatchTrad!B815)</f>
        <v>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5" s="219" t="str">
        <f>IF(EXACT('Page Titre'!LANGUE_FR_ENG,"Fr"),MatchTrad!A816,MatchTrad!B816)</f>
        <v>114-115</v>
      </c>
    </row>
    <row r="116" spans="1:4" s="533" customFormat="1" ht="93.75" customHeight="1">
      <c r="A116" s="153">
        <v>21332</v>
      </c>
      <c r="B116" s="218" t="str">
        <f>IF(EXACT('Page Titre'!LANGUE_FR_ENG,"Fr"),MatchTrad!A817,MatchTrad!B817)</f>
        <v>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v>
      </c>
      <c r="C116" s="218" t="str">
        <f>IF(EXACT('Page Titre'!LANGUE_FR_ENG,"Fr"),MatchTrad!A818,MatchTrad!B818)</f>
        <v>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6" s="219" t="str">
        <f>IF(EXACT('Page Titre'!LANGUE_FR_ENG,"Fr"),MatchTrad!A819,MatchTrad!B819)</f>
        <v>114-115</v>
      </c>
    </row>
    <row r="117" spans="1:4" s="533" customFormat="1" ht="90" customHeight="1">
      <c r="A117" s="153">
        <v>21333</v>
      </c>
      <c r="B117" s="218" t="str">
        <f>IF(EXACT('Page Titre'!LANGUE_FR_ENG,"Fr"),MatchTrad!A820,MatchTrad!B820)</f>
        <v>Financements garantis, conclus avec avec une entité souveraine, une BMD ou un organisme public du pays de l’institution, assujettis à une pondération de risque de 20 % – actifs de niveau 2B non RMBS (opérations n'impliquant pas des ALHQ admissibles) – montant reçu</v>
      </c>
      <c r="C117" s="218" t="str">
        <f>IF(EXACT('Page Titre'!LANGUE_FR_ENG,"Fr"),MatchTrad!A821,MatchTrad!B821)</f>
        <v>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17" s="219" t="str">
        <f>IF(EXACT('Page Titre'!LANGUE_FR_ENG,"Fr"),MatchTrad!A822,MatchTrad!B822)</f>
        <v>114-115</v>
      </c>
    </row>
    <row r="118" spans="1:4" s="533" customFormat="1" ht="102">
      <c r="A118" s="153">
        <v>21334</v>
      </c>
      <c r="B118" s="218" t="str">
        <f>IF(EXACT('Page Titre'!LANGUE_FR_ENG,"Fr"),MatchTrad!A823,MatchTrad!B823)</f>
        <v>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v>
      </c>
      <c r="C118" s="218" t="str">
        <f>IF(EXACT('Page Titre'!LANGUE_FR_ENG,"Fr"),MatchTrad!A824,MatchTrad!B824)</f>
        <v>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18" s="219" t="str">
        <f>IF(EXACT('Page Titre'!LANGUE_FR_ENG,"Fr"),MatchTrad!A825,MatchTrad!B825)</f>
        <v>114-115</v>
      </c>
    </row>
    <row r="119" spans="1:4" s="533" customFormat="1" ht="98.45" customHeight="1">
      <c r="A119" s="153">
        <v>21335</v>
      </c>
      <c r="B119" s="218" t="str">
        <f>IF(EXACT('Page Titre'!LANGUE_FR_ENG,"Fr"),MatchTrad!A826,MatchTrad!B826)</f>
        <v>Financements garantis, non conclus avec avec une entité souveraine, une BMD ou un organisme public du pays de l’institution, assujettis à une pondération de risque de 20 % – actifs de niveau 2B non RMBS (opérations impliquant des ALHQ admissibles) – montant reçu</v>
      </c>
      <c r="C119" s="218" t="str">
        <f>IF(EXACT('Page Titre'!LANGUE_FR_ENG,"Fr"),MatchTrad!A827,MatchTrad!B827)</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19" s="219" t="str">
        <f>IF(EXACT('Page Titre'!LANGUE_FR_ENG,"Fr"),MatchTrad!A828,MatchTrad!B828)</f>
        <v>114-115</v>
      </c>
    </row>
    <row r="120" spans="1:4" s="533" customFormat="1" ht="93.75" customHeight="1">
      <c r="A120" s="153">
        <v>21336</v>
      </c>
      <c r="B120" s="218" t="str">
        <f>IF(EXACT('Page Titre'!LANGUE_FR_ENG,"Fr"),MatchTrad!A829,MatchTrad!B829)</f>
        <v>Financements garantis, non conclus avec une entité souveraine, une BMD ou un organisme public du pays de l’institution, assujettis à une pondération de risque de 20 % – actifs de niveau 2B non RMBS (opérations impliquant des ALHQ admissibles) – valeur marchande de la sûreté donnée</v>
      </c>
      <c r="C120" s="218" t="str">
        <f>IF(EXACT('Page Titre'!LANGUE_FR_ENG,"Fr"),MatchTrad!A830,MatchTrad!B830)</f>
        <v>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120" s="219" t="str">
        <f>IF(EXACT('Page Titre'!LANGUE_FR_ENG,"Fr"),MatchTrad!A831,MatchTrad!B831)</f>
        <v>114-115</v>
      </c>
    </row>
    <row r="121" spans="1:4" s="533" customFormat="1" ht="96" customHeight="1">
      <c r="A121" s="153">
        <v>21337</v>
      </c>
      <c r="B121" s="218" t="str">
        <f>IF(EXACT('Page Titre'!LANGUE_FR_ENG,"Fr"),MatchTrad!A832,MatchTrad!B832)</f>
        <v>Financements garantis, non conclus avec avec une entité souveraine, une BMD ou un organisme public du pays de l’institution, assujettis à une pondération de risque de 20 % – actifs de niveau 2B non RMBS (opérations n'impliquant pas des ALHQ admissibles) – montant reçu</v>
      </c>
      <c r="C121" s="218" t="str">
        <f>IF(EXACT('Page Titre'!LANGUE_FR_ENG,"Fr"),MatchTrad!A833,MatchTrad!B833)</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21" s="219" t="str">
        <f>IF(EXACT('Page Titre'!LANGUE_FR_ENG,"Fr"),MatchTrad!A834,MatchTrad!B834)</f>
        <v>114-115</v>
      </c>
    </row>
    <row r="122" spans="1:4" s="533" customFormat="1" ht="102">
      <c r="A122" s="153">
        <v>21338</v>
      </c>
      <c r="B122" s="218" t="str">
        <f>IF(EXACT('Page Titre'!LANGUE_FR_ENG,"Fr"),MatchTrad!A835,MatchTrad!B835)</f>
        <v>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v>
      </c>
      <c r="C122" s="218" t="str">
        <f>IF(EXACT('Page Titre'!LANGUE_FR_ENG,"Fr"),MatchTrad!A836,MatchTrad!B836)</f>
        <v>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122" s="219" t="str">
        <f>IF(EXACT('Page Titre'!LANGUE_FR_ENG,"Fr"),MatchTrad!A837,MatchTrad!B837)</f>
        <v>114-115</v>
      </c>
    </row>
    <row r="123" spans="1:4" s="533" customFormat="1" ht="76.5">
      <c r="A123" s="153">
        <v>21339</v>
      </c>
      <c r="B123" s="218" t="str">
        <f>IF(EXACT('Page Titre'!LANGUE_FR_ENG,"Fr"),MatchTrad!A838,MatchTrad!B838)</f>
        <v>Financements garantis, conclus avec avec une entité souveraine, une BMD ou un organisme public du pays de l’institution, assujettis à une pondération de risque de 20 % – actifs non ALHQ (toutes opérations) - montant reçu</v>
      </c>
      <c r="C123" s="218" t="str">
        <f>IF(EXACT('Page Titre'!LANGUE_FR_ENG,"Fr"),MatchTrad!A839,MatchTrad!B839)</f>
        <v>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v>
      </c>
      <c r="D123" s="219" t="str">
        <f>IF(EXACT('Page Titre'!LANGUE_FR_ENG,"Fr"),MatchTrad!A840,MatchTrad!B840)</f>
        <v>114-115</v>
      </c>
    </row>
    <row r="124" spans="1:4" s="533" customFormat="1" ht="76.5">
      <c r="A124" s="153">
        <v>21340</v>
      </c>
      <c r="B124" s="218" t="str">
        <f>IF(EXACT('Page Titre'!LANGUE_FR_ENG,"Fr"),MatchTrad!A841,MatchTrad!B841)</f>
        <v>Financements garantis, conclus avec avec une entité souveraine, une BMD ou un organisme public du pays de l’institution, assujettis à une pondération de risque de 20 % – actifs non ALHQ (toutes opérations) – valeur marchande de la sûreté donnée</v>
      </c>
      <c r="C124" s="218" t="str">
        <f>IF(EXACT('Page Titre'!LANGUE_FR_ENG,"Fr"),MatchTrad!A842,MatchTrad!B842)</f>
        <v>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v>
      </c>
      <c r="D124" s="219" t="str">
        <f>IF(EXACT('Page Titre'!LANGUE_FR_ENG,"Fr"),MatchTrad!A843,MatchTrad!B843)</f>
        <v>114-115</v>
      </c>
    </row>
    <row r="125" spans="1:4" s="533" customFormat="1" ht="76.5">
      <c r="A125" s="153">
        <v>21341</v>
      </c>
      <c r="B125" s="218" t="str">
        <f>IF(EXACT('Page Titre'!LANGUE_FR_ENG,"Fr"),MatchTrad!A844,MatchTrad!B844)</f>
        <v>Financements garantis, non conclus avec avec une entité souveraine, une BMD ou un organisme public du pays de l’institution, assujettis à une pondération de risque de 20 % – actifs non ALHQ (toutes opérations) – montant reçu</v>
      </c>
      <c r="C125" s="218" t="str">
        <f>IF(EXACT('Page Titre'!LANGUE_FR_ENG,"Fr"),MatchTrad!A845,MatchTrad!B845)</f>
        <v>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125" s="219" t="str">
        <f>IF(EXACT('Page Titre'!LANGUE_FR_ENG,"Fr"),MatchTrad!A846,MatchTrad!B846)</f>
        <v>114-115</v>
      </c>
    </row>
    <row r="126" spans="1:4" s="533" customFormat="1" ht="78.75" customHeight="1">
      <c r="A126" s="220">
        <v>21342</v>
      </c>
      <c r="B126" s="221" t="str">
        <f>IF(EXACT('Page Titre'!LANGUE_FR_ENG,"Fr"),MatchTrad!A847,MatchTrad!B847)</f>
        <v>Financements garantis, non conclus avec avec une entité souveraine, une BMD ou un organisme public du pays de l’institution, assujettis à une pondération de risque de 20 % – actifs non ALHQ (toutes opérations) – valeur marchande de la sûreté donnée</v>
      </c>
      <c r="C126" s="221" t="str">
        <f>IF(EXACT('Page Titre'!LANGUE_FR_ENG,"Fr"),MatchTrad!A848,MatchTrad!B848)</f>
        <v>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126" s="222" t="str">
        <f>IF(EXACT('Page Titre'!LANGUE_FR_ENG,"Fr"),MatchTrad!A849,MatchTrad!B849)</f>
        <v>114-115</v>
      </c>
    </row>
    <row r="127" spans="1:4" s="533" customFormat="1" ht="168" customHeight="1">
      <c r="A127" s="153">
        <v>21401</v>
      </c>
      <c r="B127" s="218" t="str">
        <f>IF(EXACT('Page Titre'!LANGUE_FR_ENG,"Fr"),MatchTrad!A850,MatchTrad!B850)</f>
        <v>Sorties de trésorerie associées aux dérivés</v>
      </c>
      <c r="C127" s="218" t="str">
        <f>IF(EXACT('Page Titre'!LANGUE_FR_ENG,"Fr"),MatchTrad!A851,MatchTrad!B851)</f>
        <v>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127" s="219" t="str">
        <f>IF(EXACT('Page Titre'!LANGUE_FR_ENG,"Fr"),MatchTrad!A852,MatchTrad!B852)</f>
        <v>116-117</v>
      </c>
    </row>
    <row r="128" spans="1:4" s="533" customFormat="1" ht="89.25">
      <c r="A128" s="153">
        <v>21402</v>
      </c>
      <c r="B128" s="218" t="str">
        <f>IF(EXACT('Page Titre'!LANGUE_FR_ENG,"Fr"),MatchTrad!A853,MatchTrad!B853)</f>
        <v>Clauses de décote incluses dans les dérivés et autres opérations de financement</v>
      </c>
      <c r="C128" s="218" t="str">
        <f>IF(EXACT('Page Titre'!LANGUE_FR_ENG,"Fr"),MatchTrad!A854,MatchTrad!B854)</f>
        <v>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v>
      </c>
      <c r="D128" s="219">
        <v>118</v>
      </c>
    </row>
    <row r="129" spans="1:4" s="533" customFormat="1" ht="25.5">
      <c r="A129" s="153">
        <v>21403</v>
      </c>
      <c r="B129" s="218" t="str">
        <f>IF(EXACT('Page Titre'!LANGUE_FR_ENG,"Fr"),MatchTrad!A855,MatchTrad!B855)</f>
        <v>Évolution de la valeur des sûretés données - encaisse et actifs de niveau 1</v>
      </c>
      <c r="C129" s="218" t="str">
        <f>IF(EXACT('Page Titre'!LANGUE_FR_ENG,"Fr"),MatchTrad!A856,MatchTrad!B856)</f>
        <v>Valeur marchande actuelle des sûretés pertinentes couvrant les dérivés et autres opérations qui, si elles n’étaient pas grevées, auraient pu être incluses dans les ALHQ de niveau 1.</v>
      </c>
      <c r="D129" s="219">
        <v>119</v>
      </c>
    </row>
    <row r="130" spans="1:4" s="533" customFormat="1" ht="89.25">
      <c r="A130" s="153">
        <v>21404</v>
      </c>
      <c r="B130" s="218" t="str">
        <f>IF(EXACT('Page Titre'!LANGUE_FR_ENG,"Fr"),MatchTrad!A857,MatchTrad!B857)</f>
        <v>Évolution de la valeur des sûretés données - pour les sûretés autres que niveau 1</v>
      </c>
      <c r="C130" s="218" t="str">
        <f>IF(EXACT('Page Titre'!LANGUE_FR_ENG,"Fr"),MatchTrad!A858,MatchTrad!B858)</f>
        <v>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v>
      </c>
      <c r="D130" s="219">
        <v>119</v>
      </c>
    </row>
    <row r="131" spans="1:4" s="533" customFormat="1" ht="38.25">
      <c r="A131" s="153">
        <v>21405</v>
      </c>
      <c r="B131" s="218" t="str">
        <f>IF(EXACT('Page Titre'!LANGUE_FR_ENG,"Fr"),MatchTrad!A859,MatchTrad!B859)</f>
        <v>Sûretés excédentaires non cantonnées pouvant être appelées contractuellement par la contrepartie</v>
      </c>
      <c r="C131" s="218" t="str">
        <f>IF(EXACT('Page Titre'!LANGUE_FR_ENG,"Fr"),MatchTrad!A860,MatchTrad!B860)</f>
        <v>Montant des sûretés non cantonnées que l’institution a reçues des contreparties, mais qui pourraient être contractuellement rappelées en vertu de documents juridiques parce qu’elles dépassent le montant des sûretés exigées par les contreparties.</v>
      </c>
      <c r="D131" s="219">
        <v>120</v>
      </c>
    </row>
    <row r="132" spans="1:4" s="533" customFormat="1" ht="38.25">
      <c r="A132" s="153">
        <v>21406</v>
      </c>
      <c r="B132" s="218" t="str">
        <f>IF(EXACT('Page Titre'!LANGUE_FR_ENG,"Fr"),MatchTrad!A861,MatchTrad!B861)</f>
        <v>Sûretés contractuellement exigées au titre desquelles la contrepartie n’a pas encore demandé la constitution de sûretés</v>
      </c>
      <c r="C132" s="218" t="str">
        <f>IF(EXACT('Page Titre'!LANGUE_FR_ENG,"Fr"),MatchTrad!A862,MatchTrad!B862)</f>
        <v>Montant des sûretés contractuellement exigées mais dont la contrepartie n’a pas encore demandé la constitution.</v>
      </c>
      <c r="D132" s="219">
        <v>121</v>
      </c>
    </row>
    <row r="133" spans="1:4" s="533" customFormat="1" ht="56.25" customHeight="1">
      <c r="A133" s="153">
        <v>21407</v>
      </c>
      <c r="B133" s="218" t="str">
        <f>IF(EXACT('Page Titre'!LANGUE_FR_ENG,"Fr"),MatchTrad!A863,MatchTrad!B863)</f>
        <v>Remplacement de certaines sûretés par des actifs qui ne sont pas des ALHQ</v>
      </c>
      <c r="C133" s="218" t="str">
        <f>IF(EXACT('Page Titre'!LANGUE_FR_ENG,"Fr"),MatchTrad!A864,MatchTrad!B864)</f>
        <v>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v>
      </c>
      <c r="D133" s="219">
        <v>122</v>
      </c>
    </row>
    <row r="134" spans="1:4" s="533" customFormat="1" ht="102">
      <c r="A134" s="153">
        <v>21408</v>
      </c>
      <c r="B134" s="218" t="str">
        <f>IF(EXACT('Page Titre'!LANGUE_FR_ENG,"Fr"),MatchTrad!A865,MatchTrad!B865)</f>
        <v>Variation de valorisation des opérations sur dérivés et autres instruments</v>
      </c>
      <c r="C134" s="218" t="str">
        <f>IF(EXACT('Page Titre'!LANGUE_FR_ENG,"Fr"),MatchTrad!A866,MatchTrad!B866)</f>
        <v>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v>
      </c>
      <c r="D134" s="219">
        <v>123</v>
      </c>
    </row>
    <row r="135" spans="1:4" s="533" customFormat="1" ht="51">
      <c r="A135" s="153">
        <v>21409</v>
      </c>
      <c r="B135" s="218" t="str">
        <f>IF(EXACT('Page Titre'!LANGUE_FR_ENG,"Fr"),MatchTrad!A867,MatchTrad!B867)</f>
        <v>Perte de financements sur titres adossés à des actifs, obligations sécurisées et autres instruments structurés émis par l’institution</v>
      </c>
      <c r="C135" s="218" t="str">
        <f>IF(EXACT('Page Titre'!LANGUE_FR_ENG,"Fr"),MatchTrad!A868,MatchTrad!B868)</f>
        <v>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v>
      </c>
      <c r="D135" s="219">
        <v>124</v>
      </c>
    </row>
    <row r="136" spans="1:4" s="533" customFormat="1" ht="25.5">
      <c r="A136" s="153">
        <v>21410</v>
      </c>
      <c r="B136" s="218" t="str">
        <f>IF(EXACT('Page Titre'!LANGUE_FR_ENG,"Fr"),MatchTrad!A869,MatchTrad!B869)</f>
        <v>Perte de financement sur obligations sécurisées émises par l’institution</v>
      </c>
      <c r="C136" s="218" t="str">
        <f>IF(EXACT('Page Titre'!LANGUE_FR_ENG,"Fr"),MatchTrad!A870,MatchTrad!B870)</f>
        <v>Soldes d’obligatons sécurisées, émises par l’institution et qui viennent à échéance dans 30 jours ou moins.</v>
      </c>
      <c r="D136" s="219">
        <v>124</v>
      </c>
    </row>
    <row r="137" spans="1:4" s="533" customFormat="1" ht="52.5" customHeight="1">
      <c r="A137" s="153">
        <v>21411</v>
      </c>
      <c r="B137" s="218" t="str">
        <f>IF(EXACT('Page Titre'!LANGUE_FR_ENG,"Fr"),MatchTrad!A871,MatchTrad!B871)</f>
        <v>Perte de financement sur papier commercial adossé à des actifs, structures, véhicules d’investissement ad hoc – titres de dette à échéance ≤ 30 jours </v>
      </c>
      <c r="C137" s="218" t="str">
        <f>IF(EXACT('Page Titre'!LANGUE_FR_ENG,"Fr"),MatchTrad!A872,MatchTrad!B872)</f>
        <v>Tous les financements sur papier commercial adossé à des actifs, structure, véhicules d’investissement ad hoc et autres activités de financement assimilables venant à échéance ou devant être retournés dans les 30 jours. </v>
      </c>
      <c r="D137" s="219">
        <v>125</v>
      </c>
    </row>
    <row r="138" spans="1:4" s="533" customFormat="1" ht="51">
      <c r="A138" s="153">
        <v>21412</v>
      </c>
      <c r="B138" s="218" t="str">
        <f>IF(EXACT('Page Titre'!LANGUE_FR_ENG,"Fr"),MatchTrad!A873,MatchTrad!B873)</f>
        <v>Perte de financement sur papier commercial adossé à des actifs, structures, véhicules d’investissement ad hoc – options incorporées dans les accords de financement</v>
      </c>
      <c r="C138" s="218" t="str">
        <f>IF(EXACT('Page Titre'!LANGUE_FR_ENG,"Fr"),MatchTrad!A874,MatchTrad!B874)</f>
        <v>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v>
      </c>
      <c r="D138" s="219">
        <v>125</v>
      </c>
    </row>
    <row r="139" spans="1:4" s="533" customFormat="1" ht="52.5" customHeight="1">
      <c r="A139" s="153">
        <v>21413</v>
      </c>
      <c r="B139" s="218" t="str">
        <f>IF(EXACT('Page Titre'!LANGUE_FR_ENG,"Fr"),MatchTrad!A875,MatchTrad!B875)</f>
        <v>Perte de financement sur papier commercial adossé à des actifs, structures, véhicules d’investissement ad hoc – autres pertes éventuelles</v>
      </c>
      <c r="C139" s="218" t="str">
        <f>IF(EXACT('Page Titre'!LANGUE_FR_ENG,"Fr"),MatchTrad!A876,MatchTrad!B876)</f>
        <v>Toutes les autres pertes éventuelles liées à tous les financements sur papier commercial adossé à des actifs, structures, véhicules d’investissement ad hoc et autres activités de financement assimilables.</v>
      </c>
      <c r="D139" s="219">
        <v>125</v>
      </c>
    </row>
    <row r="140" spans="1:4" s="533" customFormat="1" ht="38.25">
      <c r="A140" s="153">
        <v>21414</v>
      </c>
      <c r="B140" s="218" t="str">
        <f>IF(EXACT('Page Titre'!LANGUE_FR_ENG,"Fr"),MatchTrad!A877,MatchTrad!B877)</f>
        <v>Engagements confirmés de crédit et de liquidité pas encore décaissés, accordés à la clientèle de particuliers</v>
      </c>
      <c r="C140" s="218" t="str">
        <f>IF(EXACT('Page Titre'!LANGUE_FR_ENG,"Fr"),MatchTrad!A878,MatchTrad!B878)</f>
        <v>Soldes des engagements confirmés de crédit et de liquidité pas encore décaissés, pris par l’institution auprès de personnes physiques</v>
      </c>
      <c r="D140" s="219" t="str">
        <f>IF(EXACT('Page Titre'!LANGUE_FR_ENG,"Fr"),MatchTrad!A879,MatchTrad!B879)</f>
        <v>131(a)</v>
      </c>
    </row>
    <row r="141" spans="1:4" s="533" customFormat="1" ht="51">
      <c r="A141" s="153">
        <v>21415</v>
      </c>
      <c r="B141" s="218" t="str">
        <f>IF(EXACT('Page Titre'!LANGUE_FR_ENG,"Fr"),MatchTrad!A880,MatchTrad!B880)</f>
        <v>Engagements confirmés de crédit pas encore décaissés - au bénéfice d’entreprises non financières</v>
      </c>
      <c r="C141" s="218" t="str">
        <f>IF(EXACT('Page Titre'!LANGUE_FR_ENG,"Fr"),MatchTrad!A881,MatchTrad!B881)</f>
        <v>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v>
      </c>
      <c r="D141" s="219" t="str">
        <f>IF(EXACT('Page Titre'!LANGUE_FR_ENG,"Fr"),MatchTrad!A882,MatchTrad!B882)</f>
        <v>131(b)</v>
      </c>
    </row>
    <row r="142" spans="1:4" s="533" customFormat="1" ht="52.5" customHeight="1">
      <c r="A142" s="153">
        <v>21416</v>
      </c>
      <c r="B142" s="218" t="str">
        <f>IF(EXACT('Page Titre'!LANGUE_FR_ENG,"Fr"),MatchTrad!A883,MatchTrad!B883)</f>
        <v>Engagements confirmés de liquidité pas encore décaissés - au bénéfice d’entreprises non financières</v>
      </c>
      <c r="C142" s="218" t="str">
        <f>IF(EXACT('Page Titre'!LANGUE_FR_ENG,"Fr"),MatchTrad!A884,MatchTrad!B884)</f>
        <v>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v>
      </c>
      <c r="D142" s="219" t="str">
        <f>IF(EXACT('Page Titre'!LANGUE_FR_ENG,"Fr"),MatchTrad!A885,MatchTrad!B885)</f>
        <v>131(c)</v>
      </c>
    </row>
    <row r="143" spans="1:4" s="533" customFormat="1" ht="63.75">
      <c r="A143" s="153">
        <v>21417</v>
      </c>
      <c r="B143" s="218" t="str">
        <f>IF(EXACT('Page Titre'!LANGUE_FR_ENG,"Fr"),MatchTrad!A886,MatchTrad!B886)</f>
        <v>Engagements confirmés de crédit pas encore décaissés - au bénéfice d’entités souveraines, de banques centrales, d’organismes publics et de BMD</v>
      </c>
      <c r="C143" s="218" t="str">
        <f>IF(EXACT('Page Titre'!LANGUE_FR_ENG,"Fr"),MatchTrad!A887,MatchTrad!B887)</f>
        <v>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v>
      </c>
      <c r="D143" s="219" t="str">
        <f>IF(EXACT('Page Titre'!LANGUE_FR_ENG,"Fr"),MatchTrad!A888,MatchTrad!B888)</f>
        <v>131(b)</v>
      </c>
    </row>
    <row r="144" spans="1:4" s="533" customFormat="1" ht="63.75">
      <c r="A144" s="153">
        <v>21418</v>
      </c>
      <c r="B144" s="218" t="str">
        <f>IF(EXACT('Page Titre'!LANGUE_FR_ENG,"Fr"),MatchTrad!A889,MatchTrad!B889)</f>
        <v>Engagements confirmés de liquidités pas encore décaissés - au bénéfice d’entités souveraines, de banques centrales, d’organismes publics et de BMD</v>
      </c>
      <c r="C144" s="218" t="str">
        <f>IF(EXACT('Page Titre'!LANGUE_FR_ENG,"Fr"),MatchTrad!A890,MatchTrad!B890)</f>
        <v>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v>
      </c>
      <c r="D144" s="219" t="str">
        <f>IF(EXACT('Page Titre'!LANGUE_FR_ENG,"Fr"),MatchTrad!A891,MatchTrad!B891)</f>
        <v>131(c)</v>
      </c>
    </row>
    <row r="145" spans="1:4" s="533" customFormat="1" ht="51">
      <c r="A145" s="153">
        <v>21419</v>
      </c>
      <c r="B145" s="218" t="str">
        <f>IF(EXACT('Page Titre'!LANGUE_FR_ENG,"Fr"),MatchTrad!A892,MatchTrad!B892)</f>
        <v>Engagements confirmés de crédit et de liquidité pas encore décaissés - au bénéfice de banques soumises à une surveillance prudentielle</v>
      </c>
      <c r="C145" s="218" t="str">
        <f>IF(EXACT('Page Titre'!LANGUE_FR_ENG,"Fr"),MatchTrad!A893,MatchTrad!B893)</f>
        <v>Soldes des engagements confirmés de crédit et de liquidité pas encore décaissés, au bénéfice de banques soumises à une surveillance prudentielle.</v>
      </c>
      <c r="D145" s="219" t="str">
        <f>IF(EXACT('Page Titre'!LANGUE_FR_ENG,"Fr"),MatchTrad!A894,MatchTrad!B894)</f>
        <v>131(d)</v>
      </c>
    </row>
    <row r="146" spans="1:4" s="533" customFormat="1" ht="76.5">
      <c r="A146" s="153">
        <v>21420</v>
      </c>
      <c r="B146" s="218" t="str">
        <f>IF(EXACT('Page Titre'!LANGUE_FR_ENG,"Fr"),MatchTrad!A895,MatchTrad!B895)</f>
        <v>Engagements confirmés de crédit pas encore décaissés - au bénéfice d’autres IF</v>
      </c>
      <c r="C146" s="218" t="str">
        <f>IF(EXACT('Page Titre'!LANGUE_FR_ENG,"Fr"),MatchTrad!A896,MatchTrad!B896)</f>
        <v>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v>
      </c>
      <c r="D146" s="219" t="str">
        <f>IF(EXACT('Page Titre'!LANGUE_FR_ENG,"Fr"),MatchTrad!A897,MatchTrad!B897)</f>
        <v>131(e)</v>
      </c>
    </row>
    <row r="147" spans="1:4" s="533" customFormat="1" ht="67.5" customHeight="1">
      <c r="A147" s="153">
        <v>21421</v>
      </c>
      <c r="B147" s="218" t="str">
        <f>IF(EXACT('Page Titre'!LANGUE_FR_ENG,"Fr"),MatchTrad!A898,MatchTrad!B898)</f>
        <v>Engagements confirmés de liquidité pas encore décaissés - au bénéfice d’autres IF</v>
      </c>
      <c r="C147" s="218" t="str">
        <f>IF(EXACT('Page Titre'!LANGUE_FR_ENG,"Fr"),MatchTrad!A899,MatchTrad!B899)</f>
        <v>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v>
      </c>
      <c r="D147" s="219" t="str">
        <f>IF(EXACT('Page Titre'!LANGUE_FR_ENG,"Fr"),MatchTrad!A900,MatchTrad!B900)</f>
        <v>131(f)</v>
      </c>
    </row>
    <row r="148" spans="1:4" s="533" customFormat="1" ht="51">
      <c r="A148" s="153">
        <v>21422</v>
      </c>
      <c r="B148" s="218" t="str">
        <f>IF(EXACT('Page Titre'!LANGUE_FR_ENG,"Fr"),MatchTrad!A901,MatchTrad!B901)</f>
        <v>Engagements confirmés de crédit et de liquidité pas encore décaissés - au bénéfice d’autres entités juridiques</v>
      </c>
      <c r="C148" s="218" t="str">
        <f>IF(EXACT('Page Titre'!LANGUE_FR_ENG,"Fr"),MatchTrad!A902,MatchTrad!B902)</f>
        <v>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v>
      </c>
      <c r="D148" s="219" t="str">
        <f>IF(EXACT('Page Titre'!LANGUE_FR_ENG,"Fr"),MatchTrad!A903,MatchTrad!B903)</f>
        <v>131(g)</v>
      </c>
    </row>
    <row r="149" spans="1:4" s="533" customFormat="1" ht="38.25">
      <c r="A149" s="153">
        <v>21423</v>
      </c>
      <c r="B149" s="218" t="str">
        <f>IF(EXACT('Page Titre'!LANGUE_FR_ENG,"Fr"),MatchTrad!A904,MatchTrad!B904)</f>
        <v>Autres obligations contractuelles visant à octroyer des fonds – à des institutions financières</v>
      </c>
      <c r="C149" s="218" t="str">
        <f>IF(EXACT('Page Titre'!LANGUE_FR_ENG,"Fr"),MatchTrad!A905,MatchTrad!B905)</f>
        <v>Autres obligations contractuelles visant à octroyer des fonds à des institutions financières, non saisies ailleurs.</v>
      </c>
      <c r="D149" s="219">
        <v>132</v>
      </c>
    </row>
    <row r="150" spans="1:4" s="533" customFormat="1" ht="89.25">
      <c r="A150" s="153">
        <v>21424</v>
      </c>
      <c r="B150" s="218" t="str">
        <f>IF(EXACT('Page Titre'!LANGUE_FR_ENG,"Fr"),MatchTrad!A906,MatchTrad!B906)</f>
        <v>Autres obligations contractuelles visant à octroyer des fonds - à des clients de détail (particuliers)</v>
      </c>
      <c r="C150" s="218" t="str">
        <f>IF(EXACT('Page Titre'!LANGUE_FR_ENG,"Fr"),MatchTrad!A907,MatchTrad!B907)</f>
        <v>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v>
      </c>
      <c r="D150" s="219">
        <v>133</v>
      </c>
    </row>
    <row r="151" spans="1:4" s="533" customFormat="1" ht="38.25">
      <c r="A151" s="153">
        <v>21425</v>
      </c>
      <c r="B151" s="218" t="str">
        <f>IF(EXACT('Page Titre'!LANGUE_FR_ENG,"Fr"),MatchTrad!A908,MatchTrad!B908)</f>
        <v>Autres obligations contractuelles visant à octroyer des fonds - à des petites entreprises</v>
      </c>
      <c r="C151" s="218" t="str">
        <f>IF(EXACT('Page Titre'!LANGUE_FR_ENG,"Fr"),MatchTrad!A909,MatchTrad!B909)</f>
        <v>Montant total des obligations contractuelles d’accorder des financements à des petites entreprises au cours des 30 jours civils suivants (non déduits pour tenir compte du report sur les entrées de trésorerie déclarées à la ligne 22202 - Entrées de trésorerie contractuelles).</v>
      </c>
      <c r="D151" s="219">
        <v>133</v>
      </c>
    </row>
    <row r="152" spans="1:4" s="533" customFormat="1" ht="52.5" customHeight="1">
      <c r="A152" s="153">
        <v>21426</v>
      </c>
      <c r="B152" s="218" t="str">
        <f>IF(EXACT('Page Titre'!LANGUE_FR_ENG,"Fr"),MatchTrad!A910,MatchTrad!B910)</f>
        <v>Autres obligations contractuelles visant à octroyer des fonds - à des entreprises non financières</v>
      </c>
      <c r="C152" s="218" t="str">
        <f>IF(EXACT('Page Titre'!LANGUE_FR_ENG,"Fr"),MatchTrad!A911,MatchTrad!B911)</f>
        <v>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v>
      </c>
      <c r="D152" s="219">
        <v>133</v>
      </c>
    </row>
    <row r="153" spans="1:4" s="533" customFormat="1" ht="38.25">
      <c r="A153" s="153">
        <v>21427</v>
      </c>
      <c r="B153" s="218" t="str">
        <f>IF(EXACT('Page Titre'!LANGUE_FR_ENG,"Fr"),MatchTrad!A912,MatchTrad!B912)</f>
        <v>Autres obligations contractuelles visant à octroyer des fonds – à d’autres clients</v>
      </c>
      <c r="C153" s="218" t="str">
        <f>IF(EXACT('Page Titre'!LANGUE_FR_ENG,"Fr"),MatchTrad!A913,MatchTrad!B913)</f>
        <v>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v>
      </c>
      <c r="D153" s="219">
        <v>133</v>
      </c>
    </row>
    <row r="154" spans="1:4" s="533" customFormat="1" ht="51">
      <c r="A154" s="153">
        <v>21428</v>
      </c>
      <c r="B154" s="218" t="str">
        <f>IF(EXACT('Page Titre'!LANGUE_FR_ENG,"Fr"),MatchTrad!A914,MatchTrad!B914)</f>
        <v>Autres obligations de financement conditionnelles - entreprises communes ou participations minoritaires dans des entités</v>
      </c>
      <c r="C154" s="218" t="str">
        <f>IF(EXACT('Page Titre'!LANGUE_FR_ENG,"Fr"),MatchTrad!A915,MatchTrad!B915)</f>
        <v>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v>
      </c>
      <c r="D154" s="219">
        <v>137</v>
      </c>
    </row>
    <row r="155" spans="1:4" s="533" customFormat="1" ht="51">
      <c r="A155" s="153">
        <v>21429</v>
      </c>
      <c r="B155" s="218" t="str">
        <f>IF(EXACT('Page Titre'!LANGUE_FR_ENG,"Fr"),MatchTrad!A916,MatchTrad!B916)</f>
        <v>Autres obligations de financement conditionnelles - facilités de liquidité et de crédit « sans engagement », révocables sans condition - fournies aux clients de détail</v>
      </c>
      <c r="C155" s="218" t="str">
        <f>IF(EXACT('Page Titre'!LANGUE_FR_ENG,"Fr"),MatchTrad!A917,MatchTrad!B917)</f>
        <v>Soldes d’engagements confirmés de crédit et de liquidité pas encore décaissés, au bénéfice de la clientèle de particuliers, dans la mesure où l’institution est autorisée à révoquer sans condition la partie non décaissée de ces engagements.</v>
      </c>
      <c r="D155" s="219">
        <v>140</v>
      </c>
    </row>
    <row r="156" spans="1:4" s="533" customFormat="1" ht="51">
      <c r="A156" s="153">
        <v>21430</v>
      </c>
      <c r="B156" s="218" t="str">
        <f>IF(EXACT('Page Titre'!LANGUE_FR_ENG,"Fr"),MatchTrad!A918,MatchTrad!B918)</f>
        <v>Autres obligations de financement conditionnelles - facilités de liquidité et de crédit « sans engagement », révocables sans condition – autres clients</v>
      </c>
      <c r="C156" s="218" t="str">
        <f>IF(EXACT('Page Titre'!LANGUE_FR_ENG,"Fr"),MatchTrad!A919,MatchTrad!B919)</f>
        <v>Soldes d’engagements confirmés de crédit et de liquidité pas encore décaissés, au bénéfice d’autres clients dans la mesure où l’institution est autorisée à révoquer sans condition la partie non décaissée de ces engagements.</v>
      </c>
      <c r="D156" s="219">
        <v>140</v>
      </c>
    </row>
    <row r="157" spans="1:4" s="533" customFormat="1" ht="102">
      <c r="A157" s="153">
        <v>21431</v>
      </c>
      <c r="B157" s="218" t="str">
        <f>IF(EXACT('Page Titre'!LANGUE_FR_ENG,"Fr"),MatchTrad!A920,MatchTrad!B920)</f>
        <v>Autres obligations de financement conditionnelles –instruments de crédit commercial – obligations connexes</v>
      </c>
      <c r="C157" s="218" t="str">
        <f>IF(EXACT('Page Titre'!LANGUE_FR_ENG,"Fr"),MatchTrad!A921,MatchTrad!B921)</f>
        <v>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v>
      </c>
      <c r="D157" s="219" t="str">
        <f>IF(EXACT('Page Titre'!LANGUE_FR_ENG,"Fr"),MatchTrad!A922,MatchTrad!B922)</f>
        <v>138-139</v>
      </c>
    </row>
    <row r="158" spans="1:4" s="533" customFormat="1" ht="51">
      <c r="A158" s="153">
        <v>21432</v>
      </c>
      <c r="B158" s="218" t="str">
        <f>IF(EXACT('Page Titre'!LANGUE_FR_ENG,"Fr"),MatchTrad!A923,MatchTrad!B923)</f>
        <v>Autres obligations de financement conditionnelles - garanties et lettres de crédit sans rapport avec des obligations de crédit commercial</v>
      </c>
      <c r="C158" s="218" t="str">
        <f>IF(EXACT('Page Titre'!LANGUE_FR_ENG,"Fr"),MatchTrad!A924,MatchTrad!B924)</f>
        <v>Encours des lettres de crédit émises par l’institution et des garanties sans rapport avec des obligations de crédit commercial.</v>
      </c>
      <c r="D158" s="219">
        <v>140</v>
      </c>
    </row>
    <row r="159" spans="1:4" s="533" customFormat="1" ht="38.25">
      <c r="A159" s="153">
        <v>21433</v>
      </c>
      <c r="B159" s="218" t="str">
        <f>IF(EXACT('Page Titre'!LANGUE_FR_ENG,"Fr"),MatchTrad!A925,MatchTrad!B925)</f>
        <v>Autres obligations de financement conditionnelles – demandes de rachat de titres de dette</v>
      </c>
      <c r="C159" s="218" t="str">
        <f>IF(EXACT('Page Titre'!LANGUE_FR_ENG,"Fr"),MatchTrad!A926,MatchTrad!B926)</f>
        <v>Les demandes éventuelles de rachat des titres de dette émis par l’institution ou des structures d’émission, véhicules d’investissement sur titres et autres facilités de financement qui lui sont liés.</v>
      </c>
      <c r="D159" s="219">
        <v>140</v>
      </c>
    </row>
    <row r="160" spans="1:4" s="533" customFormat="1" ht="25.5">
      <c r="A160" s="153">
        <v>21434</v>
      </c>
      <c r="B160" s="218" t="str">
        <f>IF(EXACT('Page Titre'!LANGUE_FR_ENG,"Fr"),MatchTrad!A927,MatchTrad!B927)</f>
        <v>Autres obligations de financement conditionnelles – produits structurés</v>
      </c>
      <c r="C160" s="218" t="str">
        <f>IF(EXACT('Page Titre'!LANGUE_FR_ENG,"Fr"),MatchTrad!A928,MatchTrad!B928)</f>
        <v>Les produits structurés que la clientèle s’attend à pouvoir négocier facilement, par exemple les titres à taux révisable et les effets à taux variable remboursables sur demande (VRDN).</v>
      </c>
      <c r="D160" s="219">
        <v>140</v>
      </c>
    </row>
    <row r="161" spans="1:4" s="533" customFormat="1" ht="25.5">
      <c r="A161" s="153">
        <v>21435</v>
      </c>
      <c r="B161" s="218" t="str">
        <f>IF(EXACT('Page Titre'!LANGUE_FR_ENG,"Fr"),MatchTrad!A929,MatchTrad!B929)</f>
        <v>Autres obligations de financement conditionnelles – fonds gérés</v>
      </c>
      <c r="C161" s="218" t="str">
        <f>IF(EXACT('Page Titre'!LANGUE_FR_ENG,"Fr"),MatchTrad!A930,MatchTrad!B930)</f>
        <v>Les fonds gérés dans un objectif de préservation de la valeur, par exemple fonds de placement monétaires ou autres types d’organismes de placement collectif à capital garanti.</v>
      </c>
      <c r="D161" s="219">
        <v>140</v>
      </c>
    </row>
    <row r="162" spans="1:4" s="533" customFormat="1" ht="40.5" customHeight="1">
      <c r="A162" s="153">
        <v>21436</v>
      </c>
      <c r="B162" s="218" t="str">
        <f>IF(EXACT('Page Titre'!LANGUE_FR_ENG,"Fr"),MatchTrad!A931,MatchTrad!B931)</f>
        <v>Autres obligations de financement conditionnelles – Autres obligations non contractuelles</v>
      </c>
      <c r="C162" s="218" t="str">
        <f>IF(EXACT('Page Titre'!LANGUE_FR_ENG,"Fr"),MatchTrad!A932,MatchTrad!B932)</f>
        <v>Toutes les autres obligations non contractuelles.</v>
      </c>
      <c r="D162" s="219">
        <v>140</v>
      </c>
    </row>
    <row r="163" spans="1:4" s="533" customFormat="1" ht="51">
      <c r="A163" s="220">
        <v>21437</v>
      </c>
      <c r="B163" s="221" t="str">
        <f>IF(EXACT('Page Titre'!LANGUE_FR_ENG,"Fr"),MatchTrad!A933,MatchTrad!B933)</f>
        <v>Autres obligations de financement conditionnelles - Encours des titres de dette ayant une échéance résiduelle à &gt; 30 jours</v>
      </c>
      <c r="C163" s="221" t="str">
        <f>IF(EXACT('Page Titre'!LANGUE_FR_ENG,"Fr"),MatchTrad!A934,MatchTrad!B934)</f>
        <v>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v>
      </c>
      <c r="D163" s="219">
        <v>140</v>
      </c>
    </row>
    <row r="164" spans="1:4" s="533" customFormat="1" ht="76.5">
      <c r="A164" s="153">
        <v>21438</v>
      </c>
      <c r="B164" s="218" t="str">
        <f>IF(EXACT('Page Titre'!LANGUE_FR_ENG,"Fr"),MatchTrad!A935,MatchTrad!B935)</f>
        <v>Autres obligations de financement conditionnelles - les positions courtes de certains clients sont sécurisées par des sûretés reçues d’autres clients</v>
      </c>
      <c r="C164" s="218" t="str">
        <f>IF(EXACT('Page Titre'!LANGUE_FR_ENG,"Fr"),MatchTrad!A936,MatchTrad!B936)</f>
        <v>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v>
      </c>
      <c r="D164" s="222">
        <v>140</v>
      </c>
    </row>
    <row r="165" spans="1:4" s="533" customFormat="1" ht="76.5">
      <c r="A165" s="153">
        <v>21439</v>
      </c>
      <c r="B165" s="218" t="str">
        <f>IF(EXACT('Page Titre'!LANGUE_FR_ENG,"Fr"),MatchTrad!A937,MatchTrad!B937)</f>
        <v>Autres obligations de financement conditionnelles – positions courtes de la banque sécurisées par une cession temporaire de titre assortie d’une sûreté</v>
      </c>
      <c r="C165" s="218" t="str">
        <f>IF(EXACT('Page Titre'!LANGUE_FR_ENG,"Fr"),MatchTrad!A938,MatchTrad!B938)</f>
        <v>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v>
      </c>
      <c r="D165" s="219">
        <v>147</v>
      </c>
    </row>
    <row r="166" spans="1:4" s="533" customFormat="1" ht="51">
      <c r="A166" s="153">
        <v>21440</v>
      </c>
      <c r="B166" s="218" t="str">
        <f>IF(EXACT('Page Titre'!LANGUE_FR_ENG,"Fr"),MatchTrad!A939,MatchTrad!B939)</f>
        <v>Autres sorties contractuelles de trésorerie </v>
      </c>
      <c r="C166" s="218" t="str">
        <f>IF(EXACT('Page Titre'!LANGUE_FR_ENG,"Fr"),MatchTrad!A940,MatchTrad!B940)</f>
        <v>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v>
      </c>
      <c r="D166" s="219" t="s">
        <v>310</v>
      </c>
    </row>
    <row r="167" spans="1:4" s="533" customFormat="1" ht="43.15" customHeight="1">
      <c r="A167" s="220">
        <v>21501</v>
      </c>
      <c r="B167" s="431" t="str">
        <f>IF(EXACT('Page Titre'!LANGUE_FR_ENG,"Fr"),MatchTrad!A941,MatchTrad!B941)</f>
        <v>Dépôts stables issus de partenariats</v>
      </c>
      <c r="C167" s="221" t="str">
        <f>IF(EXACT('Page Titre'!LANGUE_FR_ENG,"Fr"),MatchTrad!A942,MatchTrad!B942)</f>
        <v>Dépôts provenant d’un accord de partenariat pour lesquels le montant intégral du dépôt est assuré, le client a une relation durable avec le tiers non affilié, et le compte du client est un compte transactionnel.</v>
      </c>
      <c r="D167" s="222">
        <v>79</v>
      </c>
    </row>
    <row r="168" spans="1:4" s="533" customFormat="1" ht="25.5">
      <c r="A168" s="220">
        <v>21502</v>
      </c>
      <c r="B168" s="432" t="str">
        <f>IF(EXACT('Page Titre'!LANGUE_FR_ENG,"Fr"),MatchTrad!A943,MatchTrad!B943)</f>
        <v>Billets structurés de détail non négociables en bourse</v>
      </c>
      <c r="C168" s="221" t="str">
        <f>IF(EXACT('Page Titre'!LANGUE_FR_ENG,"Fr"),MatchTrad!A944,MatchTrad!B944)</f>
        <v>Billets structurés de détail qui ne sont pas négociables en bourse.</v>
      </c>
      <c r="D168" s="222">
        <v>79</v>
      </c>
    </row>
    <row r="169" spans="1:4" s="533" customFormat="1" ht="38.25">
      <c r="A169" s="220">
        <v>21503</v>
      </c>
      <c r="B169" s="432" t="str">
        <f>IF(EXACT('Page Titre'!LANGUE_FR_ENG,"Fr"),MatchTrad!A945,MatchTrad!B945)</f>
        <v>Dépôts provenant d'intermédiaires financiers non bancaires assortis de caractéristiques de détail sous-jacentes</v>
      </c>
      <c r="C169" s="221" t="str">
        <f>IF(EXACT('Page Titre'!LANGUE_FR_ENG,"Fr"),MatchTrad!A946,MatchTrad!B946)</f>
        <v>Dépôts provenant d’Intermédiaires financiers non bancaires qui sont assortis de caractéristiques de détail sous-jacentes et motivés par des activités de détail, mais ne relèvent pas d’un accord effectif.</v>
      </c>
      <c r="D169" s="222">
        <v>110</v>
      </c>
    </row>
    <row r="170" spans="1:4" s="533" customFormat="1" ht="63.75">
      <c r="A170" s="153">
        <v>22101</v>
      </c>
      <c r="B170" s="218" t="str">
        <f>IF(EXACT('Page Titre'!LANGUE_FR_ENG,"Fr"),MatchTrad!A947,MatchTrad!B947)</f>
        <v>Prêts garantis – sûreté non réutilisée – Actifs de niveau 1 (opérations impliquant des ALHQ admissibles) – montant accordé</v>
      </c>
      <c r="C170" s="218" t="str">
        <f>IF(EXACT('Page Titre'!LANGUE_FR_ENG,"Fr"),MatchTrad!A948,MatchTrad!B948)</f>
        <v>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170" s="219" t="str">
        <f>IF(EXACT('Page Titre'!LANGUE_FR_ENG,"Fr"),MatchTrad!A949,MatchTrad!B949)</f>
        <v>145-146</v>
      </c>
    </row>
    <row r="171" spans="1:4" s="533" customFormat="1" ht="63.75">
      <c r="A171" s="153">
        <v>22102</v>
      </c>
      <c r="B171" s="218" t="str">
        <f>IF(EXACT('Page Titre'!LANGUE_FR_ENG,"Fr"),MatchTrad!A950,MatchTrad!B950)</f>
        <v>Prêts garantis – sûreté non réutilisée – Actifs de niveau 1 (opérations impliquant des ALHQ admissibles) – valeur marchande des sûretés acceptées</v>
      </c>
      <c r="C171" s="218" t="str">
        <f>IF(EXACT('Page Titre'!LANGUE_FR_ENG,"Fr"),MatchTrad!A951,MatchTrad!B951)</f>
        <v>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171" s="219" t="str">
        <f>IF(EXACT('Page Titre'!LANGUE_FR_ENG,"Fr"),MatchTrad!A952,MatchTrad!B952)</f>
        <v>145-146</v>
      </c>
    </row>
    <row r="172" spans="1:4" s="533" customFormat="1" ht="63.75">
      <c r="A172" s="153">
        <v>22103</v>
      </c>
      <c r="B172" s="218" t="str">
        <f>IF(EXACT('Page Titre'!LANGUE_FR_ENG,"Fr"),MatchTrad!A953,MatchTrad!B953)</f>
        <v>Prêts garantis – sûreté non réutilisée – Actifs de niveau 1 (opérations n'impliquant pas de ALHQ admissibles) – montant accordé</v>
      </c>
      <c r="C172" s="218" t="str">
        <f>IF(EXACT('Page Titre'!LANGUE_FR_ENG,"Fr"),MatchTrad!A954,MatchTrad!B954)</f>
        <v>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172" s="219" t="str">
        <f>IF(EXACT('Page Titre'!LANGUE_FR_ENG,"Fr"),MatchTrad!A955,MatchTrad!B955)</f>
        <v>145-146</v>
      </c>
    </row>
    <row r="173" spans="1:4" s="533" customFormat="1" ht="76.5">
      <c r="A173" s="153">
        <v>22104</v>
      </c>
      <c r="B173" s="218" t="str">
        <f>IF(EXACT('Page Titre'!LANGUE_FR_ENG,"Fr"),MatchTrad!A956,MatchTrad!B956)</f>
        <v>Prêts garantis – sûreté non réutilisée – Actifs de niveau 1 (opérations n'impliquant pas de ALHQ admissibles) – valeur marchande des sûretés acceptées</v>
      </c>
      <c r="C173" s="218" t="str">
        <f>IF(EXACT('Page Titre'!LANGUE_FR_ENG,"Fr"),MatchTrad!A957,MatchTrad!B957)</f>
        <v>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173" s="219" t="str">
        <f>IF(EXACT('Page Titre'!LANGUE_FR_ENG,"Fr"),MatchTrad!A958,MatchTrad!B958)</f>
        <v>145-146</v>
      </c>
    </row>
    <row r="174" spans="1:4" s="533" customFormat="1" ht="63.75">
      <c r="A174" s="153">
        <v>22105</v>
      </c>
      <c r="B174" s="218" t="str">
        <f>IF(EXACT('Page Titre'!LANGUE_FR_ENG,"Fr"),MatchTrad!A959,MatchTrad!B959)</f>
        <v>Prêts garantis – sûreté non réutilisée – Actifs de niveau 2A (opérations impliquant des ALHQ admissibles) – montant accordé </v>
      </c>
      <c r="C174" s="218" t="str">
        <f>IF(EXACT('Page Titre'!LANGUE_FR_ENG,"Fr"),MatchTrad!A960,MatchTrad!B960)</f>
        <v>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174" s="219" t="str">
        <f>IF(EXACT('Page Titre'!LANGUE_FR_ENG,"Fr"),MatchTrad!A961,MatchTrad!B961)</f>
        <v>145-146</v>
      </c>
    </row>
    <row r="175" spans="1:4" s="533" customFormat="1" ht="63.75">
      <c r="A175" s="153">
        <v>22106</v>
      </c>
      <c r="B175" s="218" t="str">
        <f>IF(EXACT('Page Titre'!LANGUE_FR_ENG,"Fr"),MatchTrad!A962,MatchTrad!B962)</f>
        <v>Prêts garantis – sûreté non réutilisée – Actifs de niveau 2A (opérations impliquant des ALHQ admissibles) – valeur marchande des sûretés acceptées</v>
      </c>
      <c r="C175" s="218" t="str">
        <f>IF(EXACT('Page Titre'!LANGUE_FR_ENG,"Fr"),MatchTrad!A963,MatchTrad!B963)</f>
        <v>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175" s="219" t="str">
        <f>IF(EXACT('Page Titre'!LANGUE_FR_ENG,"Fr"),MatchTrad!A964,MatchTrad!B964)</f>
        <v>145-146</v>
      </c>
    </row>
    <row r="176" spans="1:4" s="533" customFormat="1" ht="63.75">
      <c r="A176" s="153">
        <v>22107</v>
      </c>
      <c r="B176" s="218" t="str">
        <f>IF(EXACT('Page Titre'!LANGUE_FR_ENG,"Fr"),MatchTrad!A965,MatchTrad!B965)</f>
        <v>Prêts garantis – sûreté non réutilisée – Actifs de niveau 2A (opérations n'impliquant pas de ALHQ admissibles) – montant accordé</v>
      </c>
      <c r="C176" s="218" t="str">
        <f>IF(EXACT('Page Titre'!LANGUE_FR_ENG,"Fr"),MatchTrad!A966,MatchTrad!B966)</f>
        <v>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v>
      </c>
      <c r="D176" s="219" t="str">
        <f>IF(EXACT('Page Titre'!LANGUE_FR_ENG,"Fr"),MatchTrad!A967,MatchTrad!B967)</f>
        <v>145-146</v>
      </c>
    </row>
    <row r="177" spans="1:4" s="533" customFormat="1" ht="76.5">
      <c r="A177" s="153">
        <v>22108</v>
      </c>
      <c r="B177" s="218" t="str">
        <f>IF(EXACT('Page Titre'!LANGUE_FR_ENG,"Fr"),MatchTrad!A968,MatchTrad!B968)</f>
        <v>Prêts garantis – sûreté non réutilisée – Actifs de niveau 2A (opérations n'impliquant pas de ALHQ admissibles) – valeur marchande des sûretés acceptées</v>
      </c>
      <c r="C177" s="218" t="str">
        <f>IF(EXACT('Page Titre'!LANGUE_FR_ENG,"Fr"),MatchTrad!A969,MatchTrad!B969)</f>
        <v>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v>
      </c>
      <c r="D177" s="219" t="str">
        <f>IF(EXACT('Page Titre'!LANGUE_FR_ENG,"Fr"),MatchTrad!A970,MatchTrad!B970)</f>
        <v>145-146</v>
      </c>
    </row>
    <row r="178" spans="1:4" s="533" customFormat="1" ht="63.75">
      <c r="A178" s="153">
        <v>22109</v>
      </c>
      <c r="B178" s="218" t="str">
        <f>IF(EXACT('Page Titre'!LANGUE_FR_ENG,"Fr"),MatchTrad!A971,MatchTrad!B971)</f>
        <v>Prêts garantis – sûreté non réutilisée – Actifs de niveau 2B RMBS (opérations impliquant des ALHQ admissibles) – montant accordé </v>
      </c>
      <c r="C178" s="218" t="str">
        <f>IF(EXACT('Page Titre'!LANGUE_FR_ENG,"Fr"),MatchTrad!A972,MatchTrad!B972)</f>
        <v>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178" s="219" t="str">
        <f>IF(EXACT('Page Titre'!LANGUE_FR_ENG,"Fr"),MatchTrad!A973,MatchTrad!B973)</f>
        <v>145-146</v>
      </c>
    </row>
    <row r="179" spans="1:4" s="533" customFormat="1" ht="76.5">
      <c r="A179" s="153">
        <v>22110</v>
      </c>
      <c r="B179" s="218" t="str">
        <f>IF(EXACT('Page Titre'!LANGUE_FR_ENG,"Fr"),MatchTrad!A974,MatchTrad!B974)</f>
        <v>Prêts garantis – sûreté non réutilisée – Actifs de niveau 2B RMBS (opérations impliquant des ALHQ admissibles) – valeur marchande des sûretés acceptées</v>
      </c>
      <c r="C179" s="218" t="str">
        <f>IF(EXACT('Page Titre'!LANGUE_FR_ENG,"Fr"),MatchTrad!A975,MatchTrad!B975)</f>
        <v>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179" s="219" t="str">
        <f>IF(EXACT('Page Titre'!LANGUE_FR_ENG,"Fr"),MatchTrad!A976,MatchTrad!B976)</f>
        <v>145-146</v>
      </c>
    </row>
    <row r="180" spans="1:4" s="533" customFormat="1" ht="63.75">
      <c r="A180" s="153">
        <v>22111</v>
      </c>
      <c r="B180" s="218" t="str">
        <f>IF(EXACT('Page Titre'!LANGUE_FR_ENG,"Fr"),MatchTrad!A977,MatchTrad!B977)</f>
        <v>Prêts garantis – sûreté non réutilisée – Actifs de niveau 2B RMBS (opérations n'impliquant pas de ALHQ admissibles) – montant accordé</v>
      </c>
      <c r="C180" s="218" t="str">
        <f>IF(EXACT('Page Titre'!LANGUE_FR_ENG,"Fr"),MatchTrad!A978,MatchTrad!B978)</f>
        <v>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180" s="219" t="str">
        <f>IF(EXACT('Page Titre'!LANGUE_FR_ENG,"Fr"),MatchTrad!A979,MatchTrad!B979)</f>
        <v>145-146</v>
      </c>
    </row>
    <row r="181" spans="1:4" s="533" customFormat="1" ht="76.5">
      <c r="A181" s="153">
        <v>22112</v>
      </c>
      <c r="B181" s="218" t="str">
        <f>IF(EXACT('Page Titre'!LANGUE_FR_ENG,"Fr"),MatchTrad!A980,MatchTrad!B980)</f>
        <v>Prêts garantis – sûreté non réutilisée – Actifs de niveau 2B RMBS (opérations n'impliquant pas de ALHQ admissibles) – valeur marchande des sûretés acceptées</v>
      </c>
      <c r="C181" s="218" t="str">
        <f>IF(EXACT('Page Titre'!LANGUE_FR_ENG,"Fr"),MatchTrad!A981,MatchTrad!B981)</f>
        <v>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181" s="219" t="str">
        <f>IF(EXACT('Page Titre'!LANGUE_FR_ENG,"Fr"),MatchTrad!A982,MatchTrad!B982)</f>
        <v>145-146</v>
      </c>
    </row>
    <row r="182" spans="1:4" s="533" customFormat="1" ht="63.75">
      <c r="A182" s="153">
        <v>22113</v>
      </c>
      <c r="B182" s="218" t="str">
        <f>IF(EXACT('Page Titre'!LANGUE_FR_ENG,"Fr"),MatchTrad!A983,MatchTrad!B983)</f>
        <v>Prêts garantis – sûreté non réutilisée – Actifs de niveau 2B non RMBS (opérations impliquant des ALHQ admissibles) – montant accordé </v>
      </c>
      <c r="C182" s="218" t="str">
        <f>IF(EXACT('Page Titre'!LANGUE_FR_ENG,"Fr"),MatchTrad!A984,MatchTrad!B984)</f>
        <v>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182" s="219" t="str">
        <f>IF(EXACT('Page Titre'!LANGUE_FR_ENG,"Fr"),MatchTrad!A985,MatchTrad!B985)</f>
        <v>145-146</v>
      </c>
    </row>
    <row r="183" spans="1:4" s="533" customFormat="1" ht="76.5">
      <c r="A183" s="153">
        <v>22114</v>
      </c>
      <c r="B183" s="218" t="str">
        <f>IF(EXACT('Page Titre'!LANGUE_FR_ENG,"Fr"),MatchTrad!A986,MatchTrad!B986)</f>
        <v>Prêts garantis – sûreté non réutilisée – Actifs de niveau 2B non RMBS (opérations impliquant des ALHQ admissibles) – valeur marchande des sûretés acceptées</v>
      </c>
      <c r="C183" s="218" t="str">
        <f>IF(EXACT('Page Titre'!LANGUE_FR_ENG,"Fr"),MatchTrad!A987,MatchTrad!B987)</f>
        <v>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183" s="219" t="str">
        <f>IF(EXACT('Page Titre'!LANGUE_FR_ENG,"Fr"),MatchTrad!A988,MatchTrad!B988)</f>
        <v>145-146</v>
      </c>
    </row>
    <row r="184" spans="1:4" s="533" customFormat="1" ht="63.75">
      <c r="A184" s="153">
        <v>22115</v>
      </c>
      <c r="B184" s="218" t="str">
        <f>IF(EXACT('Page Titre'!LANGUE_FR_ENG,"Fr"),MatchTrad!A989,MatchTrad!B989)</f>
        <v>Prêts garantis – sûreté non réutilisée – Actifs de niveau 2B non RMBS (opérations n'impliquant pas de ALHQ admissibles) – montant accordé</v>
      </c>
      <c r="C184" s="218" t="str">
        <f>IF(EXACT('Page Titre'!LANGUE_FR_ENG,"Fr"),MatchTrad!A990,MatchTrad!B990)</f>
        <v>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184" s="219" t="str">
        <f>IF(EXACT('Page Titre'!LANGUE_FR_ENG,"Fr"),MatchTrad!A991,MatchTrad!B991)</f>
        <v>145-146</v>
      </c>
    </row>
    <row r="185" spans="1:4" s="533" customFormat="1" ht="76.5">
      <c r="A185" s="153">
        <v>22116</v>
      </c>
      <c r="B185" s="218" t="str">
        <f>IF(EXACT('Page Titre'!LANGUE_FR_ENG,"Fr"),MatchTrad!A992,MatchTrad!B992)</f>
        <v>Prêts garantis – sûreté non réutilisée – Actifs de niveau 2B non RMBS (opérations n'impliquant pas de ALHQ admissibles) – valeur marchande des sûretés acceptées</v>
      </c>
      <c r="C185" s="218" t="str">
        <f>IF(EXACT('Page Titre'!LANGUE_FR_ENG,"Fr"),MatchTrad!A993,MatchTrad!B993)</f>
        <v>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185" s="219" t="str">
        <f>IF(EXACT('Page Titre'!LANGUE_FR_ENG,"Fr"),MatchTrad!A994,MatchTrad!B994)</f>
        <v>145-146</v>
      </c>
    </row>
    <row r="186" spans="1:4" s="533" customFormat="1" ht="51">
      <c r="A186" s="153">
        <v>22117</v>
      </c>
      <c r="B186" s="218" t="str">
        <f>IF(EXACT('Page Titre'!LANGUE_FR_ENG,"Fr"),MatchTrad!A995,MatchTrad!B995)</f>
        <v>Prêts garantis – sûreté non réutilisée - prêts sur marge adossés à des sûretés non ALHQ - montant accordé</v>
      </c>
      <c r="C186" s="218" t="str">
        <f>IF(EXACT('Page Titre'!LANGUE_FR_ENG,"Fr"),MatchTrad!A996,MatchTrad!B996)</f>
        <v>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186" s="219" t="str">
        <f>IF(EXACT('Page Titre'!LANGUE_FR_ENG,"Fr"),MatchTrad!A997,MatchTrad!B997)</f>
        <v>145-146</v>
      </c>
    </row>
    <row r="187" spans="1:4" s="533" customFormat="1" ht="51">
      <c r="A187" s="153">
        <v>22118</v>
      </c>
      <c r="B187" s="218" t="str">
        <f>IF(EXACT('Page Titre'!LANGUE_FR_ENG,"Fr"),MatchTrad!A998,MatchTrad!B998)</f>
        <v>Prêts garantis – sûreté non réutilisée - prêts sur marge adossés à des sûretés non ALHQ – valeur marchande de la sûreté acceptée</v>
      </c>
      <c r="C187" s="218" t="str">
        <f>IF(EXACT('Page Titre'!LANGUE_FR_ENG,"Fr"),MatchTrad!A999,MatchTrad!B999)</f>
        <v>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187" s="219" t="str">
        <f>IF(EXACT('Page Titre'!LANGUE_FR_ENG,"Fr"),MatchTrad!A1000,MatchTrad!B1000)</f>
        <v>145-146</v>
      </c>
    </row>
    <row r="188" spans="1:4" s="533" customFormat="1" ht="38.25">
      <c r="A188" s="153">
        <v>22119</v>
      </c>
      <c r="B188" s="218" t="str">
        <f>IF(EXACT('Page Titre'!LANGUE_FR_ENG,"Fr"),MatchTrad!A1001,MatchTrad!B1001)</f>
        <v>Prêts garantis – sûreté non réutilisée – autres sûretés non ALHQ – montant accordé</v>
      </c>
      <c r="C188" s="218" t="str">
        <f>IF(EXACT('Page Titre'!LANGUE_FR_ENG,"Fr"),MatchTrad!A1002,MatchTrad!B1002)</f>
        <v>Montant accordé au titre de prises en pension ou d’opérations d’emprunt de titres à échéance de 30 jours lorsque la sûreté acceptée n’est pas de niveau 1 ou 2 et n’a pas été réutilisée (non mobilisée) pour sécuriser les positions courtes fermes de l’institution.</v>
      </c>
      <c r="D188" s="219" t="str">
        <f>IF(EXACT('Page Titre'!LANGUE_FR_ENG,"Fr"),MatchTrad!A1003,MatchTrad!B1003)</f>
        <v>145-146</v>
      </c>
    </row>
    <row r="189" spans="1:4" s="533" customFormat="1" ht="38.25">
      <c r="A189" s="153">
        <v>22120</v>
      </c>
      <c r="B189" s="218" t="str">
        <f>IF(EXACT('Page Titre'!LANGUE_FR_ENG,"Fr"),MatchTrad!A1004,MatchTrad!B1004)</f>
        <v>Prêts garantis – sûreté non réutilisée – autres sûretés non ALHQ - valeur marchande de la sûreté acceptée</v>
      </c>
      <c r="C189" s="218" t="str">
        <f>IF(EXACT('Page Titre'!LANGUE_FR_ENG,"Fr"),MatchTrad!A1005,MatchTrad!B1005)</f>
        <v>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v>
      </c>
      <c r="D189" s="219" t="str">
        <f>IF(EXACT('Page Titre'!LANGUE_FR_ENG,"Fr"),MatchTrad!A1006,MatchTrad!B1006)</f>
        <v>145-146</v>
      </c>
    </row>
    <row r="190" spans="1:4" s="533" customFormat="1" ht="38.25">
      <c r="A190" s="153">
        <v>22121</v>
      </c>
      <c r="B190" s="218" t="str">
        <f>IF(EXACT('Page Titre'!LANGUE_FR_ENG,"Fr"),MatchTrad!A1007,MatchTrad!B1007)</f>
        <v>Prêts garantis – sûreté réutilisée – Actifs de niveau 1 – montant accordé</v>
      </c>
      <c r="C190" s="218" t="str">
        <f>IF(EXACT('Page Titre'!LANGUE_FR_ENG,"Fr"),MatchTrad!A1008,MatchTrad!B1008)</f>
        <v>Montant accordé au titre de prises en pension ou d’opérations d’emprunt de titres à échéance de 30 jours lorsque la sûreté acceptée est de niveau 1 et a été réutilisée (mobilisée) pour sécuriser les positions courtes fermes de l’institution.</v>
      </c>
      <c r="D190" s="219" t="str">
        <f>IF(EXACT('Page Titre'!LANGUE_FR_ENG,"Fr"),MatchTrad!A1009,MatchTrad!B1009)</f>
        <v>145-146</v>
      </c>
    </row>
    <row r="191" spans="1:4" s="533" customFormat="1" ht="38.25">
      <c r="A191" s="153">
        <v>22122</v>
      </c>
      <c r="B191" s="218" t="str">
        <f>IF(EXACT('Page Titre'!LANGUE_FR_ENG,"Fr"),MatchTrad!A1010,MatchTrad!B1010)</f>
        <v>Prêts garantis – sûreté réutilisée – Actifs de niveau 1 – valeur marchande de la sûreté acceptée</v>
      </c>
      <c r="C191" s="218" t="str">
        <f>IF(EXACT('Page Titre'!LANGUE_FR_ENG,"Fr"),MatchTrad!A1011,MatchTrad!B1011)</f>
        <v>Valeur marchande de la sûreté acceptée au titre de prises en pension ou d’opérations d’emprunt de titres à échéance de 30 jours lorsque la sûreté acceptée est de niveau 1 et a été réutilisée (mobilisée) pour sécuriser les positions courtes fermes de l’institution.</v>
      </c>
      <c r="D191" s="219" t="str">
        <f>IF(EXACT('Page Titre'!LANGUE_FR_ENG,"Fr"),MatchTrad!A1012,MatchTrad!B1012)</f>
        <v>145-146</v>
      </c>
    </row>
    <row r="192" spans="1:4" s="533" customFormat="1" ht="38.25">
      <c r="A192" s="153">
        <v>22123</v>
      </c>
      <c r="B192" s="218" t="str">
        <f>IF(EXACT('Page Titre'!LANGUE_FR_ENG,"Fr"),MatchTrad!A1013,MatchTrad!B1013)</f>
        <v>Prêts garantis – sûreté réutilisée – Actifs de niveau 2A – montant accordé </v>
      </c>
      <c r="C192" s="218" t="str">
        <f>IF(EXACT('Page Titre'!LANGUE_FR_ENG,"Fr"),MatchTrad!A1014,MatchTrad!B1014)</f>
        <v>Montant accordé au titre de prises en pension ou d’opérations d’emprunt de titres à échéance de 30 jours lorsque la sûreté acceptée est de niveau 2A et a été réutilisée (mobilisée) pour sécuriser les positions courtes fermes de l’institution.</v>
      </c>
      <c r="D192" s="219" t="str">
        <f>IF(EXACT('Page Titre'!LANGUE_FR_ENG,"Fr"),MatchTrad!A1015,MatchTrad!B1015)</f>
        <v>145-146</v>
      </c>
    </row>
    <row r="193" spans="1:4" s="533" customFormat="1" ht="38.25">
      <c r="A193" s="153">
        <v>22124</v>
      </c>
      <c r="B193" s="218" t="str">
        <f>IF(EXACT('Page Titre'!LANGUE_FR_ENG,"Fr"),MatchTrad!A1016,MatchTrad!B1016)</f>
        <v>Prêts garantis – sûreté réutilisée – Actifs de niveau 2A – valeur marchande de la sûreté acceptée</v>
      </c>
      <c r="C193" s="218" t="str">
        <f>IF(EXACT('Page Titre'!LANGUE_FR_ENG,"Fr"),MatchTrad!A1017,MatchTrad!B1017)</f>
        <v>Valeur marchande de la sûreté acceptée au titre de prises en pension ou d’opérations d’emprunt de titres à échéance de 30 jours lorsque la sûreté acceptée est de niveau 2A et a été réutilisée (mobilisée) pour sécuriser les positions courtes fermes de l’institution.</v>
      </c>
      <c r="D193" s="219" t="str">
        <f>IF(EXACT('Page Titre'!LANGUE_FR_ENG,"Fr"),MatchTrad!A1018,MatchTrad!B1018)</f>
        <v>145-146</v>
      </c>
    </row>
    <row r="194" spans="1:4" s="533" customFormat="1" ht="38.25">
      <c r="A194" s="153">
        <v>22125</v>
      </c>
      <c r="B194" s="218" t="str">
        <f>IF(EXACT('Page Titre'!LANGUE_FR_ENG,"Fr"),MatchTrad!A1019,MatchTrad!B1019)</f>
        <v>Prêts garantis – sûreté réutilisée – Actifs de niveau 2B RMBS – montant accordé</v>
      </c>
      <c r="C194" s="218" t="str">
        <f>IF(EXACT('Page Titre'!LANGUE_FR_ENG,"Fr"),MatchTrad!A1020,MatchTrad!B1020)</f>
        <v>Montant accordé au titre de prises en pension ou d’opérations d’emprunt de titres à échéance de 30 jours lorsque la sûreté acceptée est de niveau 2B RMBS et a été réutilisée (mobilisée) pour sécuriser les positions courtes fermes de l’institution.</v>
      </c>
      <c r="D194" s="219" t="str">
        <f>IF(EXACT('Page Titre'!LANGUE_FR_ENG,"Fr"),MatchTrad!A1021,MatchTrad!B1021)</f>
        <v>145-146</v>
      </c>
    </row>
    <row r="195" spans="1:4" s="533" customFormat="1" ht="38.25">
      <c r="A195" s="153">
        <v>22126</v>
      </c>
      <c r="B195" s="218" t="str">
        <f>IF(EXACT('Page Titre'!LANGUE_FR_ENG,"Fr"),MatchTrad!A1022,MatchTrad!B1022)</f>
        <v>Prêts garantis – sûreté réutilisée – Actifs de niveau 2B RMBS – valeur marchande de la sûreté acceptée</v>
      </c>
      <c r="C195" s="218" t="str">
        <f>IF(EXACT('Page Titre'!LANGUE_FR_ENG,"Fr"),MatchTrad!A1023,MatchTrad!B1023)</f>
        <v>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v>
      </c>
      <c r="D195" s="219" t="str">
        <f>IF(EXACT('Page Titre'!LANGUE_FR_ENG,"Fr"),MatchTrad!A1024,MatchTrad!B1024)</f>
        <v>145-146</v>
      </c>
    </row>
    <row r="196" spans="1:4" s="533" customFormat="1" ht="38.25">
      <c r="A196" s="153">
        <v>22127</v>
      </c>
      <c r="B196" s="218" t="str">
        <f>IF(EXACT('Page Titre'!LANGUE_FR_ENG,"Fr"),MatchTrad!A1025,MatchTrad!B1025)</f>
        <v>Prêts garantis – sûreté réutilisée – Actifs de niveau 2B non RMBS – montant accordé</v>
      </c>
      <c r="C196" s="218" t="str">
        <f>IF(EXACT('Page Titre'!LANGUE_FR_ENG,"Fr"),MatchTrad!A1026,MatchTrad!B1026)</f>
        <v>Montant accordé au titre de prises en pension ou d’opérations d’emprunt de titres à échéance de 30 jours lorsque la sûreté acceptée est de niveau 2B non RMBS et a été réutilisée (mobilisée) pour sécuriser les positions courtes fermes de l’institution.</v>
      </c>
      <c r="D196" s="219" t="str">
        <f>IF(EXACT('Page Titre'!LANGUE_FR_ENG,"Fr"),MatchTrad!A1027,MatchTrad!B1027)</f>
        <v>145-146</v>
      </c>
    </row>
    <row r="197" spans="1:4" s="533" customFormat="1" ht="38.25">
      <c r="A197" s="153">
        <v>22128</v>
      </c>
      <c r="B197" s="218" t="str">
        <f>IF(EXACT('Page Titre'!LANGUE_FR_ENG,"Fr"),MatchTrad!A1028,MatchTrad!B1028)</f>
        <v>Prêts garantis – sûreté réutilisée – Actifs de niveau 2B non RMBS – valeur marchande de la sûreté acceptée</v>
      </c>
      <c r="C197" s="218" t="str">
        <f>IF(EXACT('Page Titre'!LANGUE_FR_ENG,"Fr"),MatchTrad!A1029,MatchTrad!B1029)</f>
        <v>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v>
      </c>
      <c r="D197" s="219" t="str">
        <f>IF(EXACT('Page Titre'!LANGUE_FR_ENG,"Fr"),MatchTrad!A1030,MatchTrad!B1030)</f>
        <v>145-146</v>
      </c>
    </row>
    <row r="198" spans="1:4" s="533" customFormat="1" ht="38.25">
      <c r="A198" s="153">
        <v>22129</v>
      </c>
      <c r="B198" s="218" t="str">
        <f>IF(EXACT('Page Titre'!LANGUE_FR_ENG,"Fr"),MatchTrad!A1031,MatchTrad!B1031)</f>
        <v>Prêts garantis – sûreté réutilisée – prêts sur marge à des sûretés non ALHQ – montant accordé</v>
      </c>
      <c r="C198" s="218" t="str">
        <f>IF(EXACT('Page Titre'!LANGUE_FR_ENG,"Fr"),MatchTrad!A1032,MatchTrad!B1032)</f>
        <v>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98" s="219" t="str">
        <f>IF(EXACT('Page Titre'!LANGUE_FR_ENG,"Fr"),MatchTrad!A1033,MatchTrad!B1033)</f>
        <v>145-146</v>
      </c>
    </row>
    <row r="199" spans="1:4" s="533" customFormat="1" ht="51">
      <c r="A199" s="153">
        <v>22130</v>
      </c>
      <c r="B199" s="218" t="str">
        <f>IF(EXACT('Page Titre'!LANGUE_FR_ENG,"Fr"),MatchTrad!A1034,MatchTrad!B1034)</f>
        <v>Prêts garantis – sûreté réutilisée – prêts sur marge à des sûretés non ALHQ – valeur marchande de la sûreté acceptée</v>
      </c>
      <c r="C199" s="218" t="str">
        <f>IF(EXACT('Page Titre'!LANGUE_FR_ENG,"Fr"),MatchTrad!A1035,MatchTrad!B1035)</f>
        <v>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99" s="219" t="str">
        <f>IF(EXACT('Page Titre'!LANGUE_FR_ENG,"Fr"),MatchTrad!A1036,MatchTrad!B1036)</f>
        <v>145-146</v>
      </c>
    </row>
    <row r="200" spans="1:4" s="533" customFormat="1" ht="38.25">
      <c r="A200" s="153">
        <v>22131</v>
      </c>
      <c r="B200" s="218" t="str">
        <f>IF(EXACT('Page Titre'!LANGUE_FR_ENG,"Fr"),MatchTrad!A1037,MatchTrad!B1037)</f>
        <v>Prêts garantis – sûreté réutilisée –autres sûretés non ALHQ – montant accordé</v>
      </c>
      <c r="C200" s="218" t="str">
        <f>IF(EXACT('Page Titre'!LANGUE_FR_ENG,"Fr"),MatchTrad!A1038,MatchTrad!B1038)</f>
        <v>Montant accordé au titre de prises en pension ou d’opérations d’emprunt de titres à échéance de 30 jours lorsque la sûreté acceptée n’est pas de niveau 1 ou 2 et a été réutilisée (mobilisée) pour sécuriser les positions courtes fermes de l’institution.</v>
      </c>
      <c r="D200" s="219" t="str">
        <f>IF(EXACT('Page Titre'!LANGUE_FR_ENG,"Fr"),MatchTrad!A1039,MatchTrad!B1039)</f>
        <v>145-146</v>
      </c>
    </row>
    <row r="201" spans="1:4" s="533" customFormat="1" ht="38.25">
      <c r="A201" s="153">
        <v>22132</v>
      </c>
      <c r="B201" s="218" t="str">
        <f>IF(EXACT('Page Titre'!LANGUE_FR_ENG,"Fr"),MatchTrad!A1040,MatchTrad!B1040)</f>
        <v>Prêts garantis – sûreté réutilisée –autres sûretés non ALHQ – valeur marchande de la sûreté acceptée</v>
      </c>
      <c r="C201" s="218" t="str">
        <f>IF(EXACT('Page Titre'!LANGUE_FR_ENG,"Fr"),MatchTrad!A1041,MatchTrad!B1041)</f>
        <v>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v>
      </c>
      <c r="D201" s="219" t="str">
        <f>IF(EXACT('Page Titre'!LANGUE_FR_ENG,"Fr"),MatchTrad!A1042,MatchTrad!B1042)</f>
        <v>145-146</v>
      </c>
    </row>
    <row r="202" spans="1:4" s="533" customFormat="1" ht="67.5" customHeight="1">
      <c r="A202" s="153">
        <v>22201</v>
      </c>
      <c r="B202" s="218" t="str">
        <f>IF(EXACT('Page Titre'!LANGUE_FR_ENG,"Fr"),MatchTrad!A1043,MatchTrad!B1043)</f>
        <v>Entrées de trésorerie contractuelles – clientèle de détail (particuliers)</v>
      </c>
      <c r="C202" s="218" t="str">
        <f>IF(EXACT('Page Titre'!LANGUE_FR_ENG,"Fr"),MatchTrad!A1044,MatchTrad!B1044)</f>
        <v>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2" s="219">
        <v>153</v>
      </c>
    </row>
    <row r="203" spans="1:4" s="533" customFormat="1" ht="63.75">
      <c r="A203" s="153">
        <v>22202</v>
      </c>
      <c r="B203" s="218" t="str">
        <f>IF(EXACT('Page Titre'!LANGUE_FR_ENG,"Fr"),MatchTrad!A1045,MatchTrad!B1045)</f>
        <v>Entrées de trésorerie contractuelles - petites entreprises</v>
      </c>
      <c r="C203" s="218" t="str">
        <f>IF(EXACT('Page Titre'!LANGUE_FR_ENG,"Fr"),MatchTrad!A1046,MatchTrad!B1046)</f>
        <v>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3" s="219">
        <v>153</v>
      </c>
    </row>
    <row r="204" spans="1:4" s="533" customFormat="1" ht="67.5" customHeight="1">
      <c r="A204" s="153">
        <v>22203</v>
      </c>
      <c r="B204" s="218" t="str">
        <f>IF(EXACT('Page Titre'!LANGUE_FR_ENG,"Fr"),MatchTrad!A1047,MatchTrad!B1047)</f>
        <v>Entrées de trésorerie contractuelles – entreprises non financières</v>
      </c>
      <c r="C204" s="218" t="str">
        <f>IF(EXACT('Page Titre'!LANGUE_FR_ENG,"Fr"),MatchTrad!A1048,MatchTrad!B1048)</f>
        <v>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204" s="219">
        <v>154</v>
      </c>
    </row>
    <row r="205" spans="1:4" s="533" customFormat="1" ht="76.5">
      <c r="A205" s="153">
        <v>22204</v>
      </c>
      <c r="B205" s="218" t="str">
        <f>IF(EXACT('Page Titre'!LANGUE_FR_ENG,"Fr"),MatchTrad!A1049,MatchTrad!B1049)</f>
        <v>Entrées de trésorerie contractuelles – banques centrales</v>
      </c>
      <c r="C205" s="218" t="str">
        <f>IF(EXACT('Page Titre'!LANGUE_FR_ENG,"Fr"),MatchTrad!A1050,MatchTrad!B1050)</f>
        <v>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v>
      </c>
      <c r="D205" s="219">
        <v>154</v>
      </c>
    </row>
    <row r="206" spans="1:4" s="533" customFormat="1" ht="63.75">
      <c r="A206" s="220">
        <v>22205</v>
      </c>
      <c r="B206" s="223" t="str">
        <f>IF(EXACT('Page Titre'!LANGUE_FR_ENG,"Fr"),MatchTrad!A1051,MatchTrad!B1051)</f>
        <v>Entrées de trésorerie contractuelles – IF – dépôts opérationnels se rapportant aux activités de compensation de sous-adhérents auprès d'un adhérent réglementé par l'Autorité</v>
      </c>
      <c r="C206" s="223" t="str">
        <f>IF(EXACT('Page Titre'!LANGUE_FR_ENG,"Fr"),MatchTrad!A1052,MatchTrad!B1052)</f>
        <v>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v>
      </c>
      <c r="D206" s="219" t="str">
        <f>IF(EXACT('Page Titre'!LANGUE_FR_ENG,"Fr"),MatchTrad!A1053,MatchTrad!B1053)</f>
        <v>Note de l'Autorité
(paragraphe  156)</v>
      </c>
    </row>
    <row r="207" spans="1:4" s="533" customFormat="1" ht="63.75">
      <c r="A207" s="220">
        <v>22206</v>
      </c>
      <c r="B207" s="221" t="str">
        <f>IF(EXACT('Page Titre'!LANGUE_FR_ENG,"Fr"),MatchTrad!A1054,MatchTrad!B1054)</f>
        <v>Entrées de trésorerie contractuelles – IF – autres dépôts opérationnels</v>
      </c>
      <c r="C207" s="221" t="str">
        <f>IF(EXACT('Page Titre'!LANGUE_FR_ENG,"Fr"),MatchTrad!A1055,MatchTrad!B1055)</f>
        <v>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v>
      </c>
      <c r="D207" s="219">
        <v>156</v>
      </c>
    </row>
    <row r="208" spans="1:4" s="533" customFormat="1" ht="102">
      <c r="A208" s="220">
        <v>22207</v>
      </c>
      <c r="B208" s="221" t="str">
        <f>IF(EXACT('Page Titre'!LANGUE_FR_ENG,"Fr"),MatchTrad!A1056,MatchTrad!B1056)</f>
        <v>Entrées de trésorerie contractuelles – IF - tous les paiements au titre d’autres prêts et dépôts dont l’échéance est dans ≤ 30 jours</v>
      </c>
      <c r="C208" s="223" t="str">
        <f>IF(EXACT('Page Titre'!LANGUE_FR_ENG,"Fr"),MatchTrad!A1057,MatchTrad!B1057)</f>
        <v>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v>
      </c>
      <c r="D208" s="219">
        <v>154</v>
      </c>
    </row>
    <row r="209" spans="1:4" s="533" customFormat="1" ht="51">
      <c r="A209" s="220">
        <v>22208</v>
      </c>
      <c r="B209" s="221" t="str">
        <f>IF(EXACT('Page Titre'!LANGUE_FR_ENG,"Fr"),MatchTrad!A1058,MatchTrad!B1058)</f>
        <v>Entrées de trésorerie contractuelles – autres entités</v>
      </c>
      <c r="C209" s="218" t="str">
        <f>IF(EXACT('Page Titre'!LANGUE_FR_ENG,"Fr"),MatchTrad!A1059,MatchTrad!B1059)</f>
        <v>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v>
      </c>
      <c r="D209" s="219">
        <v>154</v>
      </c>
    </row>
    <row r="210" spans="1:4" s="533" customFormat="1" ht="83.45" customHeight="1">
      <c r="A210" s="220">
        <v>22210</v>
      </c>
      <c r="B210" s="223" t="str">
        <f>IF(EXACT('Page Titre'!LANGUE_FR_ENG,"Fr"),MatchTrad!A1060,MatchTrad!B1060)</f>
        <v>Entrées de trésorerie contractuelles – IF – dépôts à vue non opérationnels se rapportant aux activités de compensation de sous-adhérents auprès d'un adhérent réglementé par l'Autorité</v>
      </c>
      <c r="C210" s="223" t="str">
        <f>IF(EXACT('Page Titre'!LANGUE_FR_ENG,"Fr"),MatchTrad!A1061,MatchTrad!B1061)</f>
        <v>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v>
      </c>
      <c r="D210" s="219">
        <v>154</v>
      </c>
    </row>
    <row r="211" spans="1:4" s="533" customFormat="1" ht="161.25" customHeight="1">
      <c r="A211" s="153">
        <v>22301</v>
      </c>
      <c r="B211" s="218" t="str">
        <f>IF(EXACT('Page Titre'!LANGUE_FR_ENG,"Fr"),MatchTrad!A1062,MatchTrad!B1062)</f>
        <v>Entrées de trésorerie associées aux produits dérivés</v>
      </c>
      <c r="C211" s="218" t="str">
        <f>IF(EXACT('Page Titre'!LANGUE_FR_ENG,"Fr"),MatchTrad!A1063,MatchTrad!B1063)</f>
        <v>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211" s="219" t="s">
        <v>312</v>
      </c>
    </row>
    <row r="212" spans="1:4" s="533" customFormat="1" ht="72" customHeight="1">
      <c r="A212" s="153">
        <v>22302</v>
      </c>
      <c r="B212" s="218" t="str">
        <f>IF(EXACT('Page Titre'!LANGUE_FR_ENG,"Fr"),MatchTrad!A1064,MatchTrad!B1064)</f>
        <v>Entrées de trésorerie contractuelles - titres à échéance ≤ 30 jours</v>
      </c>
      <c r="C212" s="218" t="str">
        <f>IF(EXACT('Page Titre'!LANGUE_FR_ENG,"Fr"),MatchTrad!A1065,MatchTrad!B1065)</f>
        <v>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v>
      </c>
      <c r="D212" s="219">
        <v>155</v>
      </c>
    </row>
    <row r="213" spans="1:4" s="533" customFormat="1" ht="178.5">
      <c r="A213" s="153">
        <v>22303</v>
      </c>
      <c r="B213" s="218" t="str">
        <f>IF(EXACT('Page Titre'!LANGUE_FR_ENG,"Fr"),MatchTrad!A1066,MatchTrad!B1066)</f>
        <v>Autres entrées de trésorerie contractuelles</v>
      </c>
      <c r="C213" s="218" t="str">
        <f>IF(EXACT('Page Titre'!LANGUE_FR_ENG,"Fr"),MatchTrad!A1067,MatchTrad!B1067)</f>
        <v>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v>
      </c>
      <c r="D213" s="219">
        <v>160</v>
      </c>
    </row>
    <row r="214" spans="1:4" s="533" customFormat="1" ht="93.75" customHeight="1">
      <c r="A214" s="220">
        <v>30001</v>
      </c>
      <c r="B214" s="221" t="str">
        <f>IF(EXACT('Page Titre'!LANGUE_FR_ENG,"Fr"),MatchTrad!A1068,MatchTrad!B1068)</f>
        <v>Swaps de sûretés – actifs empruntés non réutilisés – actifs de niveau 1 prêtés et actifs de niveau 1 empruntés (opérations impliquant des ALHQ admissibles) – valeur marchande de la sûreté prêtée</v>
      </c>
      <c r="C214" s="221" t="str">
        <f>IF(EXACT('Page Titre'!LANGUE_FR_ENG,"Fr"),MatchTrad!A1069,MatchTrad!B1069)</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4" s="222" t="str">
        <f>IF(EXACT('Page Titre'!LANGUE_FR_ENG,"Fr"),MatchTrad!A1070,MatchTrad!B1070)</f>
        <v>48-48C, 113, 146</v>
      </c>
    </row>
    <row r="215" spans="1:4" s="533" customFormat="1" ht="97.5" customHeight="1">
      <c r="A215" s="153">
        <v>30002</v>
      </c>
      <c r="B215" s="218" t="str">
        <f>IF(EXACT('Page Titre'!LANGUE_FR_ENG,"Fr"),MatchTrad!A1071,MatchTrad!B1071)</f>
        <v>Swaps de sûretés – actifs empruntés non réutilisés – actifs de niveau 1 prêtés et actifs de niveau 1 empruntés (opérations impliquant des ALHQ admissibles) – valeur marchande de la sûreté empruntée</v>
      </c>
      <c r="C215" s="218" t="str">
        <f>IF(EXACT('Page Titre'!LANGUE_FR_ENG,"Fr"),MatchTrad!A1072,MatchTrad!B1072)</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5" s="219" t="str">
        <f>IF(EXACT('Page Titre'!LANGUE_FR_ENG,"Fr"),MatchTrad!A1073,MatchTrad!B1073)</f>
        <v>48-48C, 113, 146</v>
      </c>
    </row>
    <row r="216" spans="1:4" s="533" customFormat="1" ht="102">
      <c r="A216" s="153">
        <v>30003</v>
      </c>
      <c r="B216" s="218" t="str">
        <f>IF(EXACT('Page Titre'!LANGUE_FR_ENG,"Fr"),MatchTrad!A1074,MatchTrad!B1074)</f>
        <v>Swaps de sûretés – actifs empruntés non réutilisés – actifs de niveau 1 prêtés et actifs de niveau 1 empruntés (opérations n'impliquant pas des ALHQ admissibles) – valeur marchande de la sûreté prêtée</v>
      </c>
      <c r="C216" s="218" t="str">
        <f>IF(EXACT('Page Titre'!LANGUE_FR_ENG,"Fr"),MatchTrad!A1075,MatchTrad!B1075)</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16" s="219" t="str">
        <f>IF(EXACT('Page Titre'!LANGUE_FR_ENG,"Fr"),MatchTrad!A1076,MatchTrad!B1076)</f>
        <v>48-48C, 113, 146</v>
      </c>
    </row>
    <row r="217" spans="1:4" s="533" customFormat="1" ht="102">
      <c r="A217" s="153">
        <v>30004</v>
      </c>
      <c r="B217" s="218" t="str">
        <f>IF(EXACT('Page Titre'!LANGUE_FR_ENG,"Fr"),MatchTrad!A1077,MatchTrad!B1077)</f>
        <v>Swaps de sûretés – actifs empruntés non réutilisés – actifs de niveau 1 prêtés et actifs de niveau 1 empruntés (opérations n'impliquant pas des ALHQ admissibles) – valeur marchande de la sûreté empruntée</v>
      </c>
      <c r="C217" s="218" t="str">
        <f>IF(EXACT('Page Titre'!LANGUE_FR_ENG,"Fr"),MatchTrad!A1078,MatchTrad!B1078)</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17" s="219" t="str">
        <f>IF(EXACT('Page Titre'!LANGUE_FR_ENG,"Fr"),MatchTrad!A1079,MatchTrad!B1079)</f>
        <v>48-48C, 113, 146</v>
      </c>
    </row>
    <row r="218" spans="1:4" s="533" customFormat="1" ht="93.75" customHeight="1">
      <c r="A218" s="153">
        <v>30005</v>
      </c>
      <c r="B218" s="218" t="str">
        <f>IF(EXACT('Page Titre'!LANGUE_FR_ENG,"Fr"),MatchTrad!A1080,MatchTrad!B1080)</f>
        <v>Swaps de sûretés – actifs empruntés non réutilisés – actifs de niveau 1 prêtés et actifs de niveau 2A empruntés (opérations impliquant des ALHQ admissibles) – valeur marchande de la sûreté prêtée</v>
      </c>
      <c r="C218" s="218" t="str">
        <f>IF(EXACT('Page Titre'!LANGUE_FR_ENG,"Fr"),MatchTrad!A1081,MatchTrad!B1081)</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8" s="219" t="str">
        <f>IF(EXACT('Page Titre'!LANGUE_FR_ENG,"Fr"),MatchTrad!A1082,MatchTrad!B1082)</f>
        <v>48-48C, 113, 146</v>
      </c>
    </row>
    <row r="219" spans="1:4" s="533" customFormat="1" ht="89.25">
      <c r="A219" s="153">
        <v>30006</v>
      </c>
      <c r="B219" s="218" t="str">
        <f>IF(EXACT('Page Titre'!LANGUE_FR_ENG,"Fr"),MatchTrad!A1083,MatchTrad!B1083)</f>
        <v>Swaps de sûretés – actifs empruntés non réutilisés – actifs de niveau 1 prêtés et actifs de niveau 2A empruntés (opérations impliquant des ALHQ admissibles) – valeur marchande de la sûreté empruntée</v>
      </c>
      <c r="C219" s="218" t="str">
        <f>IF(EXACT('Page Titre'!LANGUE_FR_ENG,"Fr"),MatchTrad!A1084,MatchTrad!B1084)</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19" s="219" t="str">
        <f>IF(EXACT('Page Titre'!LANGUE_FR_ENG,"Fr"),MatchTrad!A1085,MatchTrad!B1085)</f>
        <v>48-48C, 113, 146</v>
      </c>
    </row>
    <row r="220" spans="1:4" s="533" customFormat="1" ht="102">
      <c r="A220" s="153">
        <v>30007</v>
      </c>
      <c r="B220" s="218" t="str">
        <f>IF(EXACT('Page Titre'!LANGUE_FR_ENG,"Fr"),MatchTrad!A1086,MatchTrad!B1086)</f>
        <v>Swaps de sûretés – actifs empruntés non réutilisés – actifs de niveau 1 prêtés et actifs de niveau 2A empruntés (opérations n'impliquant pas des ALHQ admissibles) – valeur marchande de la sûreté prêtée</v>
      </c>
      <c r="C220" s="218" t="str">
        <f>IF(EXACT('Page Titre'!LANGUE_FR_ENG,"Fr"),MatchTrad!A1087,MatchTrad!B1087)</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0" s="219" t="str">
        <f>IF(EXACT('Page Titre'!LANGUE_FR_ENG,"Fr"),MatchTrad!A1088,MatchTrad!B1088)</f>
        <v>48-48C, 113, 146</v>
      </c>
    </row>
    <row r="221" spans="1:4" s="533" customFormat="1" ht="102">
      <c r="A221" s="153">
        <v>30008</v>
      </c>
      <c r="B221" s="218" t="str">
        <f>IF(EXACT('Page Titre'!LANGUE_FR_ENG,"Fr"),MatchTrad!A1089,MatchTrad!B1089)</f>
        <v>Swaps de sûretés – actifs empruntés non réutilisés – actifs de niveau 1 prêtés et actifs de niveau 2A empruntés (opérations n'impliquant pas des ALHQ admissibles) – valeur marchande de la sûreté empruntée</v>
      </c>
      <c r="C221" s="218" t="str">
        <f>IF(EXACT('Page Titre'!LANGUE_FR_ENG,"Fr"),MatchTrad!A1090,MatchTrad!B1090)</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1" s="219" t="str">
        <f>IF(EXACT('Page Titre'!LANGUE_FR_ENG,"Fr"),MatchTrad!A1091,MatchTrad!B1091)</f>
        <v>48-48C, 113, 146</v>
      </c>
    </row>
    <row r="222" spans="1:4" s="533" customFormat="1" ht="102">
      <c r="A222" s="153">
        <v>30009</v>
      </c>
      <c r="B222" s="218" t="str">
        <f>IF(EXACT('Page Titre'!LANGUE_FR_ENG,"Fr"),MatchTrad!A1092,MatchTrad!B1092)</f>
        <v>Swaps de sûretés – actifs empruntés non réutilisés – actifs de niveau 1 prêtés et actifs de niveau 2B RMBS empruntés (opérations n'impliquant pas des ALHQ admissibles) – valeur marchande de la sûreté prêtée</v>
      </c>
      <c r="C222" s="218" t="str">
        <f>IF(EXACT('Page Titre'!LANGUE_FR_ENG,"Fr"),MatchTrad!A1093,MatchTrad!B1093)</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2" s="219" t="str">
        <f>IF(EXACT('Page Titre'!LANGUE_FR_ENG,"Fr"),MatchTrad!A1094,MatchTrad!B1094)</f>
        <v>48-48C, 113, 146</v>
      </c>
    </row>
    <row r="223" spans="1:4" s="533" customFormat="1" ht="102">
      <c r="A223" s="153">
        <v>30010</v>
      </c>
      <c r="B223" s="218" t="str">
        <f>IF(EXACT('Page Titre'!LANGUE_FR_ENG,"Fr"),MatchTrad!A1095,MatchTrad!B1095)</f>
        <v>Swaps de sûretés – actifs empruntés non réutilisés – actifs de niveau 1 prêtés et actifs de niveau 2B RMBS empruntés (opérations impliquant des ALHQ admissibles) – valeur marchande de la sûreté empruntée</v>
      </c>
      <c r="C223" s="218" t="str">
        <f>IF(EXACT('Page Titre'!LANGUE_FR_ENG,"Fr"),MatchTrad!A1096,MatchTrad!B1096)</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3" s="219" t="str">
        <f>IF(EXACT('Page Titre'!LANGUE_FR_ENG,"Fr"),MatchTrad!A1097,MatchTrad!B1097)</f>
        <v>48-48C, 113, 146</v>
      </c>
    </row>
    <row r="224" spans="1:4" s="533" customFormat="1" ht="96.75" customHeight="1">
      <c r="A224" s="153">
        <v>30011</v>
      </c>
      <c r="B224" s="218" t="str">
        <f>IF(EXACT('Page Titre'!LANGUE_FR_ENG,"Fr"),MatchTrad!A1098,MatchTrad!B1098)</f>
        <v>Swaps de sûretés – actifs empruntés non réutilisés – actifs de niveau 1 prêtés et actifs de niveau 2B RMBS empruntés (opérations n'impliquant pas des ALHQ admissibles) – valeur marchande de la sûreté prêtée</v>
      </c>
      <c r="C224" s="218" t="str">
        <f>IF(EXACT('Page Titre'!LANGUE_FR_ENG,"Fr"),MatchTrad!A1099,MatchTrad!B1099)</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4" s="219" t="str">
        <f>IF(EXACT('Page Titre'!LANGUE_FR_ENG,"Fr"),MatchTrad!A1100,MatchTrad!B1100)</f>
        <v>48-48C, 113, 146</v>
      </c>
    </row>
    <row r="225" spans="1:4" s="533" customFormat="1" ht="102">
      <c r="A225" s="153">
        <v>30012</v>
      </c>
      <c r="B225" s="218" t="str">
        <f>IF(EXACT('Page Titre'!LANGUE_FR_ENG,"Fr"),MatchTrad!A1101,MatchTrad!B1101)</f>
        <v>Swaps de sûretés – actifs empruntés non réutilisés – actifs de niveau 1 prêtés et actifs de niveau 2B RMBS empruntés (opérations n'impliquant pas des ALHQ admissibles) – valeur marchande de la sûreté empruntée</v>
      </c>
      <c r="C225" s="218" t="str">
        <f>IF(EXACT('Page Titre'!LANGUE_FR_ENG,"Fr"),MatchTrad!A1102,MatchTrad!B1102)</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5" s="219" t="str">
        <f>IF(EXACT('Page Titre'!LANGUE_FR_ENG,"Fr"),MatchTrad!A1103,MatchTrad!B1103)</f>
        <v>48-48C, 113, 146</v>
      </c>
    </row>
    <row r="226" spans="1:4" s="533" customFormat="1" ht="102">
      <c r="A226" s="153">
        <v>30013</v>
      </c>
      <c r="B226" s="218" t="str">
        <f>IF(EXACT('Page Titre'!LANGUE_FR_ENG,"Fr"),MatchTrad!A1104,MatchTrad!B1104)</f>
        <v>Swaps de sûretés – actifs empruntés non réutilisés – actifs de niveau 1 prêtés et actifs de niveau 2B non RMBS empruntés (opérations impliquant des ALHQ admissibles) – valeur marchande de la sûreté prêtée</v>
      </c>
      <c r="C226" s="218" t="str">
        <f>IF(EXACT('Page Titre'!LANGUE_FR_ENG,"Fr"),MatchTrad!A1105,MatchTrad!B1105)</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6" s="219" t="str">
        <f>IF(EXACT('Page Titre'!LANGUE_FR_ENG,"Fr"),MatchTrad!A1106,MatchTrad!B1106)</f>
        <v>48-48C, 113, 146</v>
      </c>
    </row>
    <row r="227" spans="1:4" s="533" customFormat="1" ht="102">
      <c r="A227" s="153">
        <v>30014</v>
      </c>
      <c r="B227" s="218" t="str">
        <f>IF(EXACT('Page Titre'!LANGUE_FR_ENG,"Fr"),MatchTrad!A1107,MatchTrad!B1107)</f>
        <v>Swaps de sûretés – actifs empruntés non réutilisés – actifs de niveau 1 prêtés et actifs de niveau 2B non RMBS empruntés (opérations impliquant des ALHQ admissibles) – valeur marchande de la sûreté empruntée</v>
      </c>
      <c r="C227" s="218" t="str">
        <f>IF(EXACT('Page Titre'!LANGUE_FR_ENG,"Fr"),MatchTrad!A1108,MatchTrad!B1108)</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7" s="219" t="str">
        <f>IF(EXACT('Page Titre'!LANGUE_FR_ENG,"Fr"),MatchTrad!A1109,MatchTrad!B1109)</f>
        <v>48-48C, 113, 146</v>
      </c>
    </row>
    <row r="228" spans="1:4" s="533" customFormat="1" ht="102">
      <c r="A228" s="153">
        <v>30015</v>
      </c>
      <c r="B228" s="218" t="str">
        <f>IF(EXACT('Page Titre'!LANGUE_FR_ENG,"Fr"),MatchTrad!A1110,MatchTrad!B1110)</f>
        <v>Swaps de sûretés – actifs empruntés non réutilisés – actifs de niveau 1 prêtés et actifs de niveau 2B non RMBS empruntés (opérations n'impliquant pas des ALHQ admissibles) – valeur marchande de la sûreté prêtée</v>
      </c>
      <c r="C228" s="218" t="str">
        <f>IF(EXACT('Page Titre'!LANGUE_FR_ENG,"Fr"),MatchTrad!A1111,MatchTrad!B1111)</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28" s="219" t="str">
        <f>IF(EXACT('Page Titre'!LANGUE_FR_ENG,"Fr"),MatchTrad!A1112,MatchTrad!B1112)</f>
        <v>48-48C, 113, 146</v>
      </c>
    </row>
    <row r="229" spans="1:4" s="533" customFormat="1" ht="102">
      <c r="A229" s="153">
        <v>30016</v>
      </c>
      <c r="B229" s="218" t="str">
        <f>IF(EXACT('Page Titre'!LANGUE_FR_ENG,"Fr"),MatchTrad!A1113,MatchTrad!B1113)</f>
        <v>Swaps de sûretés – actifs empruntés non réutilisés – actifs de niveau 1 prêtés et actifs de niveau 2B non RMBS empruntés (opérations n'impliquant pas des ALHQ admissibles) – valeur marchande de la sûreté empruntée</v>
      </c>
      <c r="C229" s="218" t="str">
        <f>IF(EXACT('Page Titre'!LANGUE_FR_ENG,"Fr"),MatchTrad!A1114,MatchTrad!B1114)</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29" s="219" t="str">
        <f>IF(EXACT('Page Titre'!LANGUE_FR_ENG,"Fr"),MatchTrad!A1115,MatchTrad!B1115)</f>
        <v>48-48C, 113, 146</v>
      </c>
    </row>
    <row r="230" spans="1:4" s="533" customFormat="1" ht="84" customHeight="1">
      <c r="A230" s="153">
        <v>30017</v>
      </c>
      <c r="B230" s="218" t="str">
        <f>IF(EXACT('Page Titre'!LANGUE_FR_ENG,"Fr"),MatchTrad!A1116,MatchTrad!B1116)</f>
        <v>Swaps de sûretés – actifs empruntés non réutilisés – actifs de niveau 1 prêtés et actifs non ALHQ empruntés (opérations impliquant des ALHQ admissibles) – valeur marchande de la sûreté prêtée</v>
      </c>
      <c r="C230" s="218" t="str">
        <f>IF(EXACT('Page Titre'!LANGUE_FR_ENG,"Fr"),MatchTrad!A1117,MatchTrad!B1117)</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230" s="219" t="str">
        <f>IF(EXACT('Page Titre'!LANGUE_FR_ENG,"Fr"),MatchTrad!A1118,MatchTrad!B1118)</f>
        <v>48-48C, 113, 146</v>
      </c>
    </row>
    <row r="231" spans="1:4" s="533" customFormat="1" ht="89.25">
      <c r="A231" s="153">
        <v>30018</v>
      </c>
      <c r="B231" s="218" t="str">
        <f>IF(EXACT('Page Titre'!LANGUE_FR_ENG,"Fr"),MatchTrad!A1119,MatchTrad!B1119)</f>
        <v>Swaps de sûretés – actifs empruntés non réutilisés – actifs de niveau 1 prêtés et actifs non ALHQ empruntés (opérations impliquant des ALHQ admissibles) – valeur marchande de la sûreté empruntée</v>
      </c>
      <c r="C231" s="218" t="str">
        <f>IF(EXACT('Page Titre'!LANGUE_FR_ENG,"Fr"),MatchTrad!A1120,MatchTrad!B1120)</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231" s="219" t="str">
        <f>IF(EXACT('Page Titre'!LANGUE_FR_ENG,"Fr"),MatchTrad!A1121,MatchTrad!B1121)</f>
        <v>48-48C, 113, 146</v>
      </c>
    </row>
    <row r="232" spans="1:4" s="533" customFormat="1" ht="89.25">
      <c r="A232" s="153">
        <v>30019</v>
      </c>
      <c r="B232" s="218" t="str">
        <f>IF(EXACT('Page Titre'!LANGUE_FR_ENG,"Fr"),MatchTrad!A1122,MatchTrad!B1122)</f>
        <v>Swaps de sûretés – actifs empruntés non réutilisés – actifs de niveau 1 prêtés et actifs non ALHQ empruntés (opérations n'impliquant pas des ALHQ admissibles) – valeur marchande de la sûreté prêtée</v>
      </c>
      <c r="C232" s="218" t="str">
        <f>IF(EXACT('Page Titre'!LANGUE_FR_ENG,"Fr"),MatchTrad!A1123,MatchTrad!B1123)</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232" s="219" t="str">
        <f>IF(EXACT('Page Titre'!LANGUE_FR_ENG,"Fr"),MatchTrad!A1124,MatchTrad!B1124)</f>
        <v>48-48C, 113, 146</v>
      </c>
    </row>
    <row r="233" spans="1:4" s="533" customFormat="1" ht="89.25">
      <c r="A233" s="153">
        <v>30020</v>
      </c>
      <c r="B233" s="218" t="str">
        <f>IF(EXACT('Page Titre'!LANGUE_FR_ENG,"Fr"),MatchTrad!A1125,MatchTrad!B1125)</f>
        <v>Swaps de sûretés – actifs empruntés non réutilisés – actifs de niveau 1 prêtés et actifs non ALHQ empruntés (opérations n'impliquant pas des ALHQ admissibles) – valeur marchande de la sûreté empruntée</v>
      </c>
      <c r="C233" s="218" t="str">
        <f>IF(EXACT('Page Titre'!LANGUE_FR_ENG,"Fr"),MatchTrad!A1126,MatchTrad!B1126)</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233" s="219" t="str">
        <f>IF(EXACT('Page Titre'!LANGUE_FR_ENG,"Fr"),MatchTrad!A1127,MatchTrad!B1127)</f>
        <v>48-48C, 113, 146</v>
      </c>
    </row>
    <row r="234" spans="1:4" s="533" customFormat="1" ht="89.25">
      <c r="A234" s="153">
        <v>30021</v>
      </c>
      <c r="B234" s="218" t="str">
        <f>IF(EXACT('Page Titre'!LANGUE_FR_ENG,"Fr"),MatchTrad!A1128,MatchTrad!B1128)</f>
        <v>Swaps de sûretés – actifs empruntés non réutilisés – actifs de niveau 2A prêtés et actifs de niveau 1 empruntés (opérations impliquant des ALHQ admissibles) – valeur marchande de la sûreté prêtée</v>
      </c>
      <c r="C234" s="218" t="str">
        <f>IF(EXACT('Page Titre'!LANGUE_FR_ENG,"Fr"),MatchTrad!A1129,MatchTrad!B1129)</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34" s="219" t="str">
        <f>IF(EXACT('Page Titre'!LANGUE_FR_ENG,"Fr"),MatchTrad!A1130,MatchTrad!B1130)</f>
        <v>48-48C, 113, 146</v>
      </c>
    </row>
    <row r="235" spans="1:4" s="533" customFormat="1" ht="89.25">
      <c r="A235" s="153">
        <v>30022</v>
      </c>
      <c r="B235" s="218" t="str">
        <f>IF(EXACT('Page Titre'!LANGUE_FR_ENG,"Fr"),MatchTrad!A1131,MatchTrad!B1131)</f>
        <v>Swaps de sûretés – actifs empruntés non réutilisés – actifs de niveau 2A prêtés et actifs de niveau 1 empruntés (opérations impliquant des ALHQ admissibles) – valeur marchande de la sûreté empruntée</v>
      </c>
      <c r="C235" s="218" t="str">
        <f>IF(EXACT('Page Titre'!LANGUE_FR_ENG,"Fr"),MatchTrad!A1132,MatchTrad!B1132)</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235" s="219" t="str">
        <f>IF(EXACT('Page Titre'!LANGUE_FR_ENG,"Fr"),MatchTrad!A1133,MatchTrad!B1133)</f>
        <v>48-48C, 113, 146</v>
      </c>
    </row>
    <row r="236" spans="1:4" s="533" customFormat="1" ht="102">
      <c r="A236" s="153">
        <v>30023</v>
      </c>
      <c r="B236" s="218" t="str">
        <f>IF(EXACT('Page Titre'!LANGUE_FR_ENG,"Fr"),MatchTrad!A1134,MatchTrad!B1134)</f>
        <v>Swaps de sûretés – actifs empruntés non réutilisés – actifs de niveau 2A prêtés et actifs de niveau 1 empruntés (opérations n'impliquant pas des ALHQ admissibles) – valeur marchande de la sûreté prêtée</v>
      </c>
      <c r="C236" s="218" t="str">
        <f>IF(EXACT('Page Titre'!LANGUE_FR_ENG,"Fr"),MatchTrad!A1135,MatchTrad!B1135)</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236" s="219" t="str">
        <f>IF(EXACT('Page Titre'!LANGUE_FR_ENG,"Fr"),MatchTrad!A1136,MatchTrad!B1136)</f>
        <v>48-48C, 113, 146</v>
      </c>
    </row>
    <row r="237" spans="1:4" s="533" customFormat="1" ht="102">
      <c r="A237" s="153">
        <v>30024</v>
      </c>
      <c r="B237" s="218" t="str">
        <f>IF(EXACT('Page Titre'!LANGUE_FR_ENG,"Fr"),MatchTrad!A1137,MatchTrad!B1137)</f>
        <v>Swaps de sûretés – actifs empruntés non réutilisés – actifs de niveau 2A prêtés et actifs de niveau 1 empruntés (opérations n'impliquant pas des ALHQ admissibles) – valeur marchande de la sûreté empruntée</v>
      </c>
      <c r="C237" s="218" t="str">
        <f>IF(EXACT('Page Titre'!LANGUE_FR_ENG,"Fr"),MatchTrad!A1138,MatchTrad!B1138)</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37" s="219" t="str">
        <f>IF(EXACT('Page Titre'!LANGUE_FR_ENG,"Fr"),MatchTrad!A1139,MatchTrad!B1139)</f>
        <v>48-48C, 113, 146</v>
      </c>
    </row>
    <row r="238" spans="1:4" s="533" customFormat="1" ht="93.75" customHeight="1">
      <c r="A238" s="153">
        <v>30025</v>
      </c>
      <c r="B238" s="218" t="str">
        <f>IF(EXACT('Page Titre'!LANGUE_FR_ENG,"Fr"),MatchTrad!A1140,MatchTrad!B1140)</f>
        <v>Swaps de sûretés – actifs empruntés non réutilisés – actifs de niveau 2A prêtés et actifs de niveau 2A empruntés (opérations impliquant des ALHQ admissibles) – valeur marchande de la sûreté prêtée</v>
      </c>
      <c r="C238" s="218" t="str">
        <f>IF(EXACT('Page Titre'!LANGUE_FR_ENG,"Fr"),MatchTrad!A1141,MatchTrad!B1141)</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38" s="219" t="str">
        <f>IF(EXACT('Page Titre'!LANGUE_FR_ENG,"Fr"),MatchTrad!A1142,MatchTrad!B1142)</f>
        <v>48-48C, 113, 146</v>
      </c>
    </row>
    <row r="239" spans="1:4" s="533" customFormat="1" ht="89.25">
      <c r="A239" s="153">
        <v>30026</v>
      </c>
      <c r="B239" s="218" t="str">
        <f>IF(EXACT('Page Titre'!LANGUE_FR_ENG,"Fr"),MatchTrad!A1143,MatchTrad!B1143)</f>
        <v>Swaps de sûretés – actifs empruntés non réutilisés – actifs de niveau 2A prêtés et actifs de niveau 2A empruntés (opérations impliquant des ALHQ admissibles) – valeur marchande de la sûreté empruntée</v>
      </c>
      <c r="C239" s="218" t="str">
        <f>IF(EXACT('Page Titre'!LANGUE_FR_ENG,"Fr"),MatchTrad!A1144,MatchTrad!B1144)</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39" s="219" t="str">
        <f>IF(EXACT('Page Titre'!LANGUE_FR_ENG,"Fr"),MatchTrad!A1145,MatchTrad!B1145)</f>
        <v>48-48C, 113, 146</v>
      </c>
    </row>
    <row r="240" spans="1:4" s="533" customFormat="1" ht="102">
      <c r="A240" s="153">
        <v>30027</v>
      </c>
      <c r="B240" s="218" t="str">
        <f>IF(EXACT('Page Titre'!LANGUE_FR_ENG,"Fr"),MatchTrad!A1146,MatchTrad!B1146)</f>
        <v>Swaps de sûretés – actifs empruntés non réutilisés – actifs de niveau 2A prêtés et actifs de niveau 2A empruntés (opérations n'impliquant pas des ALHQ admissibles) – valeur marchande de la sûreté prêtée</v>
      </c>
      <c r="C240" s="218" t="str">
        <f>IF(EXACT('Page Titre'!LANGUE_FR_ENG,"Fr"),MatchTrad!A1147,MatchTrad!B1147)</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0" s="219" t="str">
        <f>IF(EXACT('Page Titre'!LANGUE_FR_ENG,"Fr"),MatchTrad!A1148,MatchTrad!B1148)</f>
        <v>48-48C, 113, 146</v>
      </c>
    </row>
    <row r="241" spans="1:4" s="533" customFormat="1" ht="102">
      <c r="A241" s="153">
        <v>30028</v>
      </c>
      <c r="B241" s="218" t="str">
        <f>IF(EXACT('Page Titre'!LANGUE_FR_ENG,"Fr"),MatchTrad!A1149,MatchTrad!B1149)</f>
        <v>Swaps de sûretés – actifs empruntés non réutilisés – actifs de niveau 2A prêtés et actifs de niveau 2A empruntés (opérations n'impliquant pas des ALHQ admissibles) – valeur marchande de la sûreté empruntée</v>
      </c>
      <c r="C241" s="218" t="str">
        <f>IF(EXACT('Page Titre'!LANGUE_FR_ENG,"Fr"),MatchTrad!A1150,MatchTrad!B1150)</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1" s="219" t="str">
        <f>IF(EXACT('Page Titre'!LANGUE_FR_ENG,"Fr"),MatchTrad!A1151,MatchTrad!B1151)</f>
        <v>48-48C, 113, 146</v>
      </c>
    </row>
    <row r="242" spans="1:4" s="533" customFormat="1" ht="102" customHeight="1">
      <c r="A242" s="153">
        <v>30029</v>
      </c>
      <c r="B242" s="218" t="str">
        <f>IF(EXACT('Page Titre'!LANGUE_FR_ENG,"Fr"),MatchTrad!A1152,MatchTrad!B1152)</f>
        <v>Swaps de sûretés – actifs empruntés non réutilisés – actifs de niveau 2A prêtés et actifs de niveau 2B RMBS empruntés (opérations impliquant des ALHQ admissibles) – valeur marchande de la sûreté prêtée</v>
      </c>
      <c r="C242" s="218" t="str">
        <f>IF(EXACT('Page Titre'!LANGUE_FR_ENG,"Fr"),MatchTrad!A1153,MatchTrad!B1153)</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2" s="219" t="str">
        <f>IF(EXACT('Page Titre'!LANGUE_FR_ENG,"Fr"),MatchTrad!A1154,MatchTrad!B1154)</f>
        <v>48-48C, 113, 146</v>
      </c>
    </row>
    <row r="243" spans="1:4" s="533" customFormat="1" ht="98.45" customHeight="1">
      <c r="A243" s="153">
        <v>30030</v>
      </c>
      <c r="B243" s="218" t="str">
        <f>IF(EXACT('Page Titre'!LANGUE_FR_ENG,"Fr"),MatchTrad!A1155,MatchTrad!B1155)</f>
        <v>Swaps de sûretés – actifs empruntés non réutilisés – actifs de niveau 2A prêtés et actifs de niveau 2B RMBS empruntés (opérations impliquant des ALHQ admissibles) – valeur marchande de la sûreté empruntée</v>
      </c>
      <c r="C243" s="218" t="str">
        <f>IF(EXACT('Page Titre'!LANGUE_FR_ENG,"Fr"),MatchTrad!A1156,MatchTrad!B1156)</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3" s="219" t="str">
        <f>IF(EXACT('Page Titre'!LANGUE_FR_ENG,"Fr"),MatchTrad!A1157,MatchTrad!B1157)</f>
        <v>48-48C, 113, 146</v>
      </c>
    </row>
    <row r="244" spans="1:4" s="533" customFormat="1" ht="102">
      <c r="A244" s="220">
        <v>30031</v>
      </c>
      <c r="B244" s="221" t="str">
        <f>IF(EXACT('Page Titre'!LANGUE_FR_ENG,"Fr"),MatchTrad!A1158,MatchTrad!B1158)</f>
        <v>Swaps de sûretés – actifs empruntés non réutilisés – actifs de niveau 2A prêtés et actifs de niveau 2B RMBS empruntés (opérations n'impliquant pas des ALHQ admissibles) – valeur marchande de la sûreté prêtée</v>
      </c>
      <c r="C244" s="221" t="str">
        <f>IF(EXACT('Page Titre'!LANGUE_FR_ENG,"Fr"),MatchTrad!A1159,MatchTrad!B1159)</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4" s="222" t="str">
        <f>IF(EXACT('Page Titre'!LANGUE_FR_ENG,"Fr"),MatchTrad!A1160,MatchTrad!B1160)</f>
        <v>48-48C, 113, 146</v>
      </c>
    </row>
    <row r="245" spans="1:4" s="533" customFormat="1" ht="102">
      <c r="A245" s="153">
        <v>30032</v>
      </c>
      <c r="B245" s="218" t="str">
        <f>IF(EXACT('Page Titre'!LANGUE_FR_ENG,"Fr"),MatchTrad!A1161,MatchTrad!B1161)</f>
        <v>Swaps de sûretés – actifs empruntés non réutilisés – actifs de niveau 2A prêtés et actifs de niveau 2B RMBS empruntés (opérations n'impliquant pas des ALHQ admissibles) – valeur marchande de la sûreté empruntée</v>
      </c>
      <c r="C245" s="218" t="str">
        <f>IF(EXACT('Page Titre'!LANGUE_FR_ENG,"Fr"),MatchTrad!A1162,MatchTrad!B1162)</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5" s="219" t="str">
        <f>IF(EXACT('Page Titre'!LANGUE_FR_ENG,"Fr"),MatchTrad!A1163,MatchTrad!B1163)</f>
        <v>48-48C, 113, 146</v>
      </c>
    </row>
    <row r="246" spans="1:4" s="533" customFormat="1" ht="102">
      <c r="A246" s="153">
        <v>30033</v>
      </c>
      <c r="B246" s="218" t="str">
        <f>IF(EXACT('Page Titre'!LANGUE_FR_ENG,"Fr"),MatchTrad!A1164,MatchTrad!B1164)</f>
        <v>Swaps de sûretés – actifs empruntés non réutilisés – actifs de niveau 2A prêtés et actifs de niveau 2B non RMBS empruntés (opérations impliquant des ALHQ admissibles) – valeur marchande de la sûreté prêtée</v>
      </c>
      <c r="C246" s="218" t="str">
        <f>IF(EXACT('Page Titre'!LANGUE_FR_ENG,"Fr"),MatchTrad!A1165,MatchTrad!B1165)</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6" s="219" t="str">
        <f>IF(EXACT('Page Titre'!LANGUE_FR_ENG,"Fr"),MatchTrad!A1166,MatchTrad!B1166)</f>
        <v>48-48C, 113, 146</v>
      </c>
    </row>
    <row r="247" spans="1:4" s="533" customFormat="1" ht="102">
      <c r="A247" s="153">
        <v>30034</v>
      </c>
      <c r="B247" s="218" t="str">
        <f>IF(EXACT('Page Titre'!LANGUE_FR_ENG,"Fr"),MatchTrad!A1167,MatchTrad!B1167)</f>
        <v>Swaps de sûretés – actifs empruntés non réutilisés – actifs de niveau 2A prêtés et actifs de niveau 2B non RMBS empruntés (opérations impliquant des ALHQ admissibles) – valeur marchande de la sûreté empruntée</v>
      </c>
      <c r="C247" s="218" t="str">
        <f>IF(EXACT('Page Titre'!LANGUE_FR_ENG,"Fr"),MatchTrad!A1168,MatchTrad!B1168)</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247" s="219" t="str">
        <f>IF(EXACT('Page Titre'!LANGUE_FR_ENG,"Fr"),MatchTrad!A1169,MatchTrad!B1169)</f>
        <v>48-48C, 113, 146</v>
      </c>
    </row>
    <row r="248" spans="1:4" s="533" customFormat="1" ht="93.75" customHeight="1">
      <c r="A248" s="153">
        <v>30035</v>
      </c>
      <c r="B248" s="218" t="str">
        <f>IF(EXACT('Page Titre'!LANGUE_FR_ENG,"Fr"),MatchTrad!A1170,MatchTrad!B1170)</f>
        <v>Swaps de sûretés – actifs empruntés non réutilisés – actifs de niveau 2A prêtés et actifs de niveau 2B non RMBS empruntés (opérations n'impliquant pas des ALHQ admissibles) – valeur marchande de la sûreté prêtée</v>
      </c>
      <c r="C248" s="218" t="str">
        <f>IF(EXACT('Page Titre'!LANGUE_FR_ENG,"Fr"),MatchTrad!A1171,MatchTrad!B1171)</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8" s="219" t="str">
        <f>IF(EXACT('Page Titre'!LANGUE_FR_ENG,"Fr"),MatchTrad!A1172,MatchTrad!B1172)</f>
        <v>48-48C, 113, 146</v>
      </c>
    </row>
    <row r="249" spans="1:4" s="533" customFormat="1" ht="109.15" customHeight="1">
      <c r="A249" s="153">
        <v>30036</v>
      </c>
      <c r="B249" s="218" t="str">
        <f>IF(EXACT('Page Titre'!LANGUE_FR_ENG,"Fr"),MatchTrad!A1173,MatchTrad!B1173)</f>
        <v>Swaps de sûretés – actifs empruntés non réutilisés – actifs de niveau 2A prêtés et actifs de niveau 2B non RMBS empruntés (opérations n'impliquant pas des ALHQ admissibles) – valeur marchande de la sûreté empruntée</v>
      </c>
      <c r="C249" s="218" t="str">
        <f>IF(EXACT('Page Titre'!LANGUE_FR_ENG,"Fr"),MatchTrad!A1174,MatchTrad!B1174)</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49" s="219" t="str">
        <f>IF(EXACT('Page Titre'!LANGUE_FR_ENG,"Fr"),MatchTrad!A1175,MatchTrad!B1175)</f>
        <v>48-48C, 113, 146</v>
      </c>
    </row>
    <row r="250" spans="1:4" s="533" customFormat="1" ht="89.25">
      <c r="A250" s="153">
        <v>30037</v>
      </c>
      <c r="B250" s="218" t="str">
        <f>IF(EXACT('Page Titre'!LANGUE_FR_ENG,"Fr"),MatchTrad!A1176,MatchTrad!B1176)</f>
        <v>Swaps de sûretés – actifs empruntés non réutilisés – actifs de niveau 2A prêtés et actifs non ALHQ empruntés (opérations n'impliquant pasdes ALHQ admissibles) – valeur marchande de la sûreté prêtée</v>
      </c>
      <c r="C250" s="218" t="str">
        <f>IF(EXACT('Page Titre'!LANGUE_FR_ENG,"Fr"),MatchTrad!A1177,MatchTrad!B1177)</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250" s="219" t="str">
        <f>IF(EXACT('Page Titre'!LANGUE_FR_ENG,"Fr"),MatchTrad!A1178,MatchTrad!B1178)</f>
        <v>48-48C, 113, 146</v>
      </c>
    </row>
    <row r="251" spans="1:4" s="533" customFormat="1" ht="89.25">
      <c r="A251" s="153">
        <v>30038</v>
      </c>
      <c r="B251" s="218" t="str">
        <f>IF(EXACT('Page Titre'!LANGUE_FR_ENG,"Fr"),MatchTrad!A1179,MatchTrad!B1179)</f>
        <v>Swaps de sûretés – actifs empruntés non réutilisés – actifs de niveau 2A prêtés et actifs non ALHQ empruntés (opérations impliquant des ALHQ admissibles) – valeur marchande de la sûreté empruntée</v>
      </c>
      <c r="C251" s="218" t="str">
        <f>IF(EXACT('Page Titre'!LANGUE_FR_ENG,"Fr"),MatchTrad!A1180,MatchTrad!B1180)</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251" s="219" t="str">
        <f>IF(EXACT('Page Titre'!LANGUE_FR_ENG,"Fr"),MatchTrad!A1181,MatchTrad!B1181)</f>
        <v>48-48C, 113, 146</v>
      </c>
    </row>
    <row r="252" spans="1:4" s="533" customFormat="1" ht="102">
      <c r="A252" s="153">
        <v>30039</v>
      </c>
      <c r="B252" s="218" t="str">
        <f>IF(EXACT('Page Titre'!LANGUE_FR_ENG,"Fr"),MatchTrad!A1182,MatchTrad!B1182)</f>
        <v>Swaps de sûretés – actifs empruntés non réutilisés – actifs de niveau 2A prêtés et actifs non ALHQ empruntés (opérations n'impliquant pas des ALHQ admissibles) – valeur marchande de la sûreté prêtée</v>
      </c>
      <c r="C252" s="218" t="str">
        <f>IF(EXACT('Page Titre'!LANGUE_FR_ENG,"Fr"),MatchTrad!A1183,MatchTrad!B1183)</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52" s="219" t="str">
        <f>IF(EXACT('Page Titre'!LANGUE_FR_ENG,"Fr"),MatchTrad!A1184,MatchTrad!B1184)</f>
        <v>48-48C, 113, 146</v>
      </c>
    </row>
    <row r="253" spans="1:4" s="533" customFormat="1" ht="102">
      <c r="A253" s="153">
        <v>30040</v>
      </c>
      <c r="B253" s="218" t="str">
        <f>IF(EXACT('Page Titre'!LANGUE_FR_ENG,"Fr"),MatchTrad!A1185,MatchTrad!B1185)</f>
        <v>Swaps de sûretés – actifs empruntés non réutilisés – actifs de niveau 2A prêtés et actifs non ALHQ empruntés (opérations n'impliquant pas des ALHQ admissibles) – valeur marchande de la sûreté empruntée</v>
      </c>
      <c r="C253" s="218" t="str">
        <f>IF(EXACT('Page Titre'!LANGUE_FR_ENG,"Fr"),MatchTrad!A1186,MatchTrad!B1186)</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253" s="219" t="str">
        <f>IF(EXACT('Page Titre'!LANGUE_FR_ENG,"Fr"),MatchTrad!A1187,MatchTrad!B1187)</f>
        <v>48-48C, 113, 146</v>
      </c>
    </row>
    <row r="254" spans="1:4" s="533" customFormat="1" ht="102">
      <c r="A254" s="153">
        <v>30041</v>
      </c>
      <c r="B254" s="218" t="str">
        <f>IF(EXACT('Page Titre'!LANGUE_FR_ENG,"Fr"),MatchTrad!A1188,MatchTrad!B1188)</f>
        <v>Swaps de sûretés – actifs empruntés non réutilisés – actifs de niveau 2B RMBS prêtés et actifs de niveau 1 empruntés (opérations impliquant des ALHQ admissibles) – valeur marchande de la sûreté prêtée</v>
      </c>
      <c r="C254" s="218" t="str">
        <f>IF(EXACT('Page Titre'!LANGUE_FR_ENG,"Fr"),MatchTrad!A1189,MatchTrad!B1189)</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4" s="219" t="str">
        <f>IF(EXACT('Page Titre'!LANGUE_FR_ENG,"Fr"),MatchTrad!A1190,MatchTrad!B1190)</f>
        <v>48-48C, 113, 146</v>
      </c>
    </row>
    <row r="255" spans="1:4" s="533" customFormat="1" ht="102">
      <c r="A255" s="153">
        <v>30042</v>
      </c>
      <c r="B255" s="218" t="str">
        <f>IF(EXACT('Page Titre'!LANGUE_FR_ENG,"Fr"),MatchTrad!A1191,MatchTrad!B1191)</f>
        <v>Swaps de sûretés – actifs empruntés non réutilisés – actifs de niveau 2B RMBS prêtés et actifs de niveau 1 empruntés (opérations impliquant des ALHQ admissibles) – valeur marchande de la sûreté empruntée</v>
      </c>
      <c r="C255" s="218" t="str">
        <f>IF(EXACT('Page Titre'!LANGUE_FR_ENG,"Fr"),MatchTrad!A1192,MatchTrad!B1192)</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5" s="219" t="str">
        <f>IF(EXACT('Page Titre'!LANGUE_FR_ENG,"Fr"),MatchTrad!A1193,MatchTrad!B1193)</f>
        <v>48-48C, 113, 146</v>
      </c>
    </row>
    <row r="256" spans="1:4" s="533" customFormat="1" ht="114.6" customHeight="1">
      <c r="A256" s="153">
        <v>30043</v>
      </c>
      <c r="B256" s="218" t="str">
        <f>IF(EXACT('Page Titre'!LANGUE_FR_ENG,"Fr"),MatchTrad!A1194,MatchTrad!B1194)</f>
        <v>Swaps de sûretés – actifs empruntés non réutilisés – actifs de niveau 2B RMBS prêtés et actifs de niveau 1 empruntés (opérations n'impliquant pas des ALHQ admissibles) – valeur marchande de la sûreté prêtée</v>
      </c>
      <c r="C256" s="218" t="str">
        <f>IF(EXACT('Page Titre'!LANGUE_FR_ENG,"Fr"),MatchTrad!A1195,MatchTrad!B1195)</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56" s="219" t="str">
        <f>IF(EXACT('Page Titre'!LANGUE_FR_ENG,"Fr"),MatchTrad!A1196,MatchTrad!B1196)</f>
        <v>48-48C, 113, 146</v>
      </c>
    </row>
    <row r="257" spans="1:4" s="533" customFormat="1" ht="102">
      <c r="A257" s="153">
        <v>30044</v>
      </c>
      <c r="B257" s="218" t="str">
        <f>IF(EXACT('Page Titre'!LANGUE_FR_ENG,"Fr"),MatchTrad!A1197,MatchTrad!B1197)</f>
        <v>Swaps de sûretés – actifs empruntés non réutilisés – actifs de niveau 2B RMBS prêtés et actifs de niveau 1 empruntés (opérations n'impliquant pas des ALHQ admissibles) – valeur marchande de la sûreté empruntée</v>
      </c>
      <c r="C257" s="218" t="str">
        <f>IF(EXACT('Page Titre'!LANGUE_FR_ENG,"Fr"),MatchTrad!A1198,MatchTrad!B1198)</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57" s="219" t="str">
        <f>IF(EXACT('Page Titre'!LANGUE_FR_ENG,"Fr"),MatchTrad!A1199,MatchTrad!B1199)</f>
        <v>48-48C, 113, 146</v>
      </c>
    </row>
    <row r="258" spans="1:4" s="533" customFormat="1" ht="103.15" customHeight="1">
      <c r="A258" s="153">
        <v>30045</v>
      </c>
      <c r="B258" s="218" t="str">
        <f>IF(EXACT('Page Titre'!LANGUE_FR_ENG,"Fr"),MatchTrad!A1200,MatchTrad!B1200)</f>
        <v>Swaps de sûretés – actifs empruntés non réutilisés – actifs de niveau 2B RMBS prêtés et actifs de niveau 2A empruntés (opérations impliquant  des ALHQ admissibles) – valeur marchande de la sûreté prêtée</v>
      </c>
      <c r="C258" s="218" t="str">
        <f>IF(EXACT('Page Titre'!LANGUE_FR_ENG,"Fr"),MatchTrad!A1201,MatchTrad!B1201)</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8" s="219" t="str">
        <f>IF(EXACT('Page Titre'!LANGUE_FR_ENG,"Fr"),MatchTrad!A1202,MatchTrad!B1202)</f>
        <v>48-48C, 113, 146</v>
      </c>
    </row>
    <row r="259" spans="1:4" s="533" customFormat="1" ht="100.15" customHeight="1">
      <c r="A259" s="153">
        <v>30046</v>
      </c>
      <c r="B259" s="218" t="str">
        <f>IF(EXACT('Page Titre'!LANGUE_FR_ENG,"Fr"),MatchTrad!A1203,MatchTrad!B1203)</f>
        <v>Swaps de sûretés – actifs empruntés non réutilisés – actifs de niveau 2B RMBS prêtés et actifs de niveau 2A empruntés (opérations impliquant des ALHQ admissibles) – valeur marchande de la sûreté empruntée</v>
      </c>
      <c r="C259" s="218" t="str">
        <f>IF(EXACT('Page Titre'!LANGUE_FR_ENG,"Fr"),MatchTrad!A1204,MatchTrad!B1204)</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59" s="219" t="str">
        <f>IF(EXACT('Page Titre'!LANGUE_FR_ENG,"Fr"),MatchTrad!A1205,MatchTrad!B1205)</f>
        <v>48-48C, 113, 146</v>
      </c>
    </row>
    <row r="260" spans="1:4" s="533" customFormat="1" ht="102">
      <c r="A260" s="153">
        <v>30047</v>
      </c>
      <c r="B260" s="218" t="str">
        <f>IF(EXACT('Page Titre'!LANGUE_FR_ENG,"Fr"),MatchTrad!A1206,MatchTrad!B1206)</f>
        <v>Swaps de sûretés – actifs empruntés non réutilisés – actifs de niveau 2B RMBS prêtés et actifs de niveau 2A empruntés (opérations n'impliquant pas des ALHQ admissibles) – valeur marchande de la sûreté prêtée</v>
      </c>
      <c r="C260" s="218" t="str">
        <f>IF(EXACT('Page Titre'!LANGUE_FR_ENG,"Fr"),MatchTrad!A1207,MatchTrad!B1207)</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0" s="219" t="str">
        <f>IF(EXACT('Page Titre'!LANGUE_FR_ENG,"Fr"),MatchTrad!A1208,MatchTrad!B1208)</f>
        <v>48-48C, 113, 146</v>
      </c>
    </row>
    <row r="261" spans="1:4" s="533" customFormat="1" ht="102">
      <c r="A261" s="153">
        <v>30048</v>
      </c>
      <c r="B261" s="218" t="str">
        <f>IF(EXACT('Page Titre'!LANGUE_FR_ENG,"Fr"),MatchTrad!A1209,MatchTrad!B1209)</f>
        <v>Swaps de sûretés – actifs empruntés non réutilisés – actifs de niveau 2B RMBS prêtés et actifs de niveau 2A empruntés (opérations n'impliquant pas des ALHQ admissibles) – valeur marchande de la sûreté empruntée</v>
      </c>
      <c r="C261" s="218" t="str">
        <f>IF(EXACT('Page Titre'!LANGUE_FR_ENG,"Fr"),MatchTrad!A1210,MatchTrad!B1210)</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1" s="219" t="str">
        <f>IF(EXACT('Page Titre'!LANGUE_FR_ENG,"Fr"),MatchTrad!A1211,MatchTrad!B1211)</f>
        <v>48-48C, 113, 146</v>
      </c>
    </row>
    <row r="262" spans="1:4" s="533" customFormat="1" ht="102">
      <c r="A262" s="153">
        <v>30049</v>
      </c>
      <c r="B262" s="218" t="str">
        <f>IF(EXACT('Page Titre'!LANGUE_FR_ENG,"Fr"),MatchTrad!A1212,MatchTrad!B1212)</f>
        <v>Swaps de sûretés – actifs empruntés non réutilisés – actifs de niveau 2B RMBS prêtés et actifs de niveau 2B RMBS empruntés (opérations impliquant des ALHQ admissibles) – valeur marchande de la sûreté prêtée</v>
      </c>
      <c r="C262" s="218" t="str">
        <f>IF(EXACT('Page Titre'!LANGUE_FR_ENG,"Fr"),MatchTrad!A1213,MatchTrad!B1213)</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2" s="219" t="str">
        <f>IF(EXACT('Page Titre'!LANGUE_FR_ENG,"Fr"),MatchTrad!A1214,MatchTrad!B1214)</f>
        <v>48-48C, 113, 146</v>
      </c>
    </row>
    <row r="263" spans="1:4" s="533" customFormat="1" ht="102">
      <c r="A263" s="153">
        <v>30050</v>
      </c>
      <c r="B263" s="218" t="str">
        <f>IF(EXACT('Page Titre'!LANGUE_FR_ENG,"Fr"),MatchTrad!A1215,MatchTrad!B1215)</f>
        <v>Swaps de sûretés – actifs empruntés non réutilisés – actifs de niveau 2B RMBS prêtés et actifs de niveau 2B RMBS empruntés (opérations impliquant des ALHQ admissibles) – valeur marchande de la sûreté empruntée</v>
      </c>
      <c r="C263" s="218" t="str">
        <f>IF(EXACT('Page Titre'!LANGUE_FR_ENG,"Fr"),MatchTrad!A1216,MatchTrad!B1216)</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3" s="219" t="str">
        <f>IF(EXACT('Page Titre'!LANGUE_FR_ENG,"Fr"),MatchTrad!A1217,MatchTrad!B1217)</f>
        <v>48-48C, 113, 146</v>
      </c>
    </row>
    <row r="264" spans="1:4" s="533" customFormat="1" ht="102">
      <c r="A264" s="153">
        <v>30051</v>
      </c>
      <c r="B264" s="218" t="str">
        <f>IF(EXACT('Page Titre'!LANGUE_FR_ENG,"Fr"),MatchTrad!A1218,MatchTrad!B1218)</f>
        <v>Swaps de sûretés – actifs empruntés non réutilisés – actifs de niveau 2B RMBS prêtés et actifs de niveau 2B RMBS empruntés (opérations n'impliquant pas des ALHQ admissibles) – valeur marchande de la sûreté prêtée</v>
      </c>
      <c r="C264" s="218" t="str">
        <f>IF(EXACT('Page Titre'!LANGUE_FR_ENG,"Fr"),MatchTrad!A1219,MatchTrad!B1219)</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4" s="219" t="str">
        <f>IF(EXACT('Page Titre'!LANGUE_FR_ENG,"Fr"),MatchTrad!A1220,MatchTrad!B1220)</f>
        <v>48-48C, 113, 146</v>
      </c>
    </row>
    <row r="265" spans="1:4" s="533" customFormat="1" ht="117.6" customHeight="1">
      <c r="A265" s="153">
        <v>30052</v>
      </c>
      <c r="B265" s="218" t="str">
        <f>IF(EXACT('Page Titre'!LANGUE_FR_ENG,"Fr"),MatchTrad!A1221,MatchTrad!B1221)</f>
        <v>Swaps de sûretés – actifs empruntés non réutilisés – actifs de niveau 2B RMBS prêtés et actifs de niveau 2B RMBS empruntés (opérations n'impliquant pasdes ALHQ admissibles) – valeur marchande de la sûreté empruntée</v>
      </c>
      <c r="C265" s="218" t="str">
        <f>IF(EXACT('Page Titre'!LANGUE_FR_ENG,"Fr"),MatchTrad!A1222,MatchTrad!B1222)</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5" s="219" t="str">
        <f>IF(EXACT('Page Titre'!LANGUE_FR_ENG,"Fr"),MatchTrad!A1223,MatchTrad!B1223)</f>
        <v>48-48C, 113, 146</v>
      </c>
    </row>
    <row r="266" spans="1:4" s="533" customFormat="1" ht="102">
      <c r="A266" s="153">
        <v>30053</v>
      </c>
      <c r="B266" s="218" t="str">
        <f>IF(EXACT('Page Titre'!LANGUE_FR_ENG,"Fr"),MatchTrad!A1224,MatchTrad!B1224)</f>
        <v>Swaps de sûretés – actifs empruntés non réutilisés – actifs de niveau 2B RMBS prêtés et actifs de niveau 2B non RMBS empruntés (opérations impliquant des ALHQ admissibles) – valeur marchande de la sûreté prêtée</v>
      </c>
      <c r="C266" s="218" t="str">
        <f>IF(EXACT('Page Titre'!LANGUE_FR_ENG,"Fr"),MatchTrad!A1225,MatchTrad!B1225)</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6" s="219" t="str">
        <f>IF(EXACT('Page Titre'!LANGUE_FR_ENG,"Fr"),MatchTrad!A1226,MatchTrad!B1226)</f>
        <v>48-48C, 113, 146</v>
      </c>
    </row>
    <row r="267" spans="1:4" s="533" customFormat="1" ht="102">
      <c r="A267" s="153">
        <v>30054</v>
      </c>
      <c r="B267" s="218" t="str">
        <f>IF(EXACT('Page Titre'!LANGUE_FR_ENG,"Fr"),MatchTrad!A1227,MatchTrad!B1227)</f>
        <v>Swaps de sûretés – actifs empruntés non réutilisés – actifs de niveau 2B RMBS prêtés et actifs de niveau 2B non RMBS empruntés (opérations impliquant des ALHQ admissibles) – valeur marchande de la sûreté empruntée</v>
      </c>
      <c r="C267" s="218" t="str">
        <f>IF(EXACT('Page Titre'!LANGUE_FR_ENG,"Fr"),MatchTrad!A1228,MatchTrad!B1228)</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267" s="219" t="str">
        <f>IF(EXACT('Page Titre'!LANGUE_FR_ENG,"Fr"),MatchTrad!A1229,MatchTrad!B1229)</f>
        <v>48-48C, 113, 146</v>
      </c>
    </row>
    <row r="268" spans="1:4" s="533" customFormat="1" ht="111.6" customHeight="1">
      <c r="A268" s="153">
        <v>30055</v>
      </c>
      <c r="B268" s="218" t="str">
        <f>IF(EXACT('Page Titre'!LANGUE_FR_ENG,"Fr"),MatchTrad!A1230,MatchTrad!B1230)</f>
        <v>Swaps de sûretés – actifs empruntés non réutilisés – actifs de niveau 2B RMBS prêtés et actifs de niveau 2B non RMBS empruntés (opérations n'impliquant pas des ALHQ admissibles) – valeur marchande de la sûreté prêtée</v>
      </c>
      <c r="C268" s="218" t="str">
        <f>IF(EXACT('Page Titre'!LANGUE_FR_ENG,"Fr"),MatchTrad!A1231,MatchTrad!B1231)</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8" s="219" t="str">
        <f>IF(EXACT('Page Titre'!LANGUE_FR_ENG,"Fr"),MatchTrad!A1232,MatchTrad!B1232)</f>
        <v>48-48C, 113, 146</v>
      </c>
    </row>
    <row r="269" spans="1:4" s="533" customFormat="1" ht="102">
      <c r="A269" s="153">
        <v>30056</v>
      </c>
      <c r="B269" s="218" t="str">
        <f>IF(EXACT('Page Titre'!LANGUE_FR_ENG,"Fr"),MatchTrad!A1233,MatchTrad!B1233)</f>
        <v>Swaps de sûretés – actifs empruntés non réutilisés – actifs de niveau 2B RMBS prêtés et actifs de niveau 2B non RMBS empruntés (opérations n'impliquant pas des ALHQ admissibles) – valeur marchande de la sûreté empruntée</v>
      </c>
      <c r="C269" s="218" t="str">
        <f>IF(EXACT('Page Titre'!LANGUE_FR_ENG,"Fr"),MatchTrad!A1234,MatchTrad!B1234)</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69" s="219" t="str">
        <f>IF(EXACT('Page Titre'!LANGUE_FR_ENG,"Fr"),MatchTrad!A1235,MatchTrad!B1235)</f>
        <v>48-48C, 113, 146</v>
      </c>
    </row>
    <row r="270" spans="1:4" s="533" customFormat="1" ht="89.25">
      <c r="A270" s="153">
        <v>30057</v>
      </c>
      <c r="B270" s="218" t="str">
        <f>IF(EXACT('Page Titre'!LANGUE_FR_ENG,"Fr"),MatchTrad!A1236,MatchTrad!B1236)</f>
        <v>Swaps de sûretés – actifs empruntés non réutilisés – actifs de niveau 2B RMBS prêtés et actifs non ALHQ empruntés (opérations impliquant des ALHQ admissibles) – valeur marchande de la sûreté prêtée</v>
      </c>
      <c r="C270" s="218" t="str">
        <f>IF(EXACT('Page Titre'!LANGUE_FR_ENG,"Fr"),MatchTrad!A1237,MatchTrad!B1237)</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270" s="219" t="str">
        <f>IF(EXACT('Page Titre'!LANGUE_FR_ENG,"Fr"),MatchTrad!A1238,MatchTrad!B1238)</f>
        <v>48-48C, 113, 146</v>
      </c>
    </row>
    <row r="271" spans="1:4" s="533" customFormat="1" ht="89.25">
      <c r="A271" s="153">
        <v>30058</v>
      </c>
      <c r="B271" s="218" t="str">
        <f>IF(EXACT('Page Titre'!LANGUE_FR_ENG,"Fr"),MatchTrad!A1239,MatchTrad!B1239)</f>
        <v>Swaps de sûretés – actifs empruntés non réutilisés – actifs de niveau 2B RMBS prêtés et actifs non ALHQ empruntés (opérations impliquant des ALHQ admissibles) – valeur marchande de la sûreté empruntée</v>
      </c>
      <c r="C271" s="218" t="str">
        <f>IF(EXACT('Page Titre'!LANGUE_FR_ENG,"Fr"),MatchTrad!A1240,MatchTrad!B1240)</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271" s="219" t="str">
        <f>IF(EXACT('Page Titre'!LANGUE_FR_ENG,"Fr"),MatchTrad!A1241,MatchTrad!B1241)</f>
        <v>48-48C, 113, 146</v>
      </c>
    </row>
    <row r="272" spans="1:4" s="533" customFormat="1" ht="89.25">
      <c r="A272" s="153">
        <v>30059</v>
      </c>
      <c r="B272" s="218" t="str">
        <f>IF(EXACT('Page Titre'!LANGUE_FR_ENG,"Fr"),MatchTrad!A1242,MatchTrad!B1242)</f>
        <v>Swaps de sûretés – actifs empruntés non réutilisés – actifs de niveau 2B RMBS prêtés et actifs non ALHQ empruntés (opérations n'impliquant pas des ALHQ admissibles) – valeur marchande de la sûreté prêtée</v>
      </c>
      <c r="C272" s="218" t="str">
        <f>IF(EXACT('Page Titre'!LANGUE_FR_ENG,"Fr"),MatchTrad!A1243,MatchTrad!B1243)</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v>
      </c>
      <c r="D272" s="219" t="str">
        <f>IF(EXACT('Page Titre'!LANGUE_FR_ENG,"Fr"),MatchTrad!A1244,MatchTrad!B1244)</f>
        <v>48-48C, 113, 146</v>
      </c>
    </row>
    <row r="273" spans="1:4" s="533" customFormat="1" ht="102">
      <c r="A273" s="153">
        <v>30060</v>
      </c>
      <c r="B273" s="218" t="str">
        <f>IF(EXACT('Page Titre'!LANGUE_FR_ENG,"Fr"),MatchTrad!A1245,MatchTrad!B1245)</f>
        <v>Swaps de sûretés – actifs empruntés non réutilisés – actifs de niveau 2B RMBS prêtés et actifs non ALHQ empruntés (opérations n'impliquant pas des ALHQ admissibles) – valeur marchande de la sûreté empruntée</v>
      </c>
      <c r="C273" s="218" t="str">
        <f>IF(EXACT('Page Titre'!LANGUE_FR_ENG,"Fr"),MatchTrad!A1246,MatchTrad!B1246)</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273" s="219" t="str">
        <f>IF(EXACT('Page Titre'!LANGUE_FR_ENG,"Fr"),MatchTrad!A1247,MatchTrad!B1247)</f>
        <v>48-48C, 113, 146</v>
      </c>
    </row>
    <row r="274" spans="1:4" s="533" customFormat="1" ht="100.15" customHeight="1">
      <c r="A274" s="153">
        <v>30061</v>
      </c>
      <c r="B274" s="218" t="str">
        <f>IF(EXACT('Page Titre'!LANGUE_FR_ENG,"Fr"),MatchTrad!A1248,MatchTrad!B1248)</f>
        <v>Swaps de sûretés – actifs empruntés non réutilisés – actifs de niveau 2B non RMBS prêtés et actifs de niveau 1 empruntés (opérations impliquant des ALHQ admissibles) – valeur marchande de la sûreté prêtée</v>
      </c>
      <c r="C274" s="218" t="str">
        <f>IF(EXACT('Page Titre'!LANGUE_FR_ENG,"Fr"),MatchTrad!A1249,MatchTrad!B1249)</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4" s="219" t="str">
        <f>IF(EXACT('Page Titre'!LANGUE_FR_ENG,"Fr"),MatchTrad!A1250,MatchTrad!B1250)</f>
        <v>48-48C, 113, 146</v>
      </c>
    </row>
    <row r="275" spans="1:4" s="533" customFormat="1" ht="98.45" customHeight="1">
      <c r="A275" s="153">
        <v>30062</v>
      </c>
      <c r="B275" s="218" t="str">
        <f>IF(EXACT('Page Titre'!LANGUE_FR_ENG,"Fr"),MatchTrad!A1251,MatchTrad!B1251)</f>
        <v>Swaps de sûretés – actifs empruntés non réutilisés – actifs de niveau 2B non RMBS prêtés et actifs de niveau 1 empruntés (opérations impliquant des ALHQ admissibles) – valeur marchande de la sûreté empruntée</v>
      </c>
      <c r="C275" s="218" t="str">
        <f>IF(EXACT('Page Titre'!LANGUE_FR_ENG,"Fr"),MatchTrad!A1252,MatchTrad!B1252)</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5" s="219" t="str">
        <f>IF(EXACT('Page Titre'!LANGUE_FR_ENG,"Fr"),MatchTrad!A1253,MatchTrad!B1253)</f>
        <v>48-48C, 113, 146</v>
      </c>
    </row>
    <row r="276" spans="1:4" s="533" customFormat="1" ht="102">
      <c r="A276" s="153">
        <v>30063</v>
      </c>
      <c r="B276" s="218" t="str">
        <f>IF(EXACT('Page Titre'!LANGUE_FR_ENG,"Fr"),MatchTrad!A1254,MatchTrad!B1254)</f>
        <v>Swaps de sûretés – actifs empruntés non réutilisés – actifs de niveau 2B non RMBS prêtés et actifs de niveau 1 empruntés (opérations n'impliquant pas des ALHQ admissibles) – valeur marchande de la sûreté prêtée</v>
      </c>
      <c r="C276" s="218" t="str">
        <f>IF(EXACT('Page Titre'!LANGUE_FR_ENG,"Fr"),MatchTrad!A1255,MatchTrad!B1255)</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76" s="219" t="str">
        <f>IF(EXACT('Page Titre'!LANGUE_FR_ENG,"Fr"),MatchTrad!A1256,MatchTrad!B1256)</f>
        <v>48-48C, 113, 146</v>
      </c>
    </row>
    <row r="277" spans="1:4" s="533" customFormat="1" ht="108.6" customHeight="1">
      <c r="A277" s="153">
        <v>30064</v>
      </c>
      <c r="B277" s="218" t="str">
        <f>IF(EXACT('Page Titre'!LANGUE_FR_ENG,"Fr"),MatchTrad!A1257,MatchTrad!B1257)</f>
        <v>Swaps de sûretés – actifs empruntés non réutilisés – actifs de niveau 2B non RMBS prêtés et actifs de niveau 1 empruntés (opérations n'impliquant pas des ALHQ admissibles) – valeur marchande de la sûreté empruntée</v>
      </c>
      <c r="C277" s="218" t="str">
        <f>IF(EXACT('Page Titre'!LANGUE_FR_ENG,"Fr"),MatchTrad!A1258,MatchTrad!B1258)</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77" s="219" t="str">
        <f>IF(EXACT('Page Titre'!LANGUE_FR_ENG,"Fr"),MatchTrad!A1259,MatchTrad!B1259)</f>
        <v>48-48C, 113, 146</v>
      </c>
    </row>
    <row r="278" spans="1:4" s="533" customFormat="1" ht="100.9" customHeight="1">
      <c r="A278" s="153">
        <v>30065</v>
      </c>
      <c r="B278" s="218" t="str">
        <f>IF(EXACT('Page Titre'!LANGUE_FR_ENG,"Fr"),MatchTrad!A1260,MatchTrad!B1260)</f>
        <v>Swaps de sûretés – actifs empruntés non réutilisés – actifs de niveau 2B non RMBS prêtés et actifs de niveau 2A empruntés (opérations impliquant des ALHQ admissibles) – valeur marchande de la sûreté prêtée</v>
      </c>
      <c r="C278" s="218" t="str">
        <f>IF(EXACT('Page Titre'!LANGUE_FR_ENG,"Fr"),MatchTrad!A1261,MatchTrad!B1261)</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8" s="219" t="str">
        <f>IF(EXACT('Page Titre'!LANGUE_FR_ENG,"Fr"),MatchTrad!A1262,MatchTrad!B1262)</f>
        <v>48-48C, 113, 146</v>
      </c>
    </row>
    <row r="279" spans="1:4" s="533" customFormat="1" ht="102">
      <c r="A279" s="153">
        <v>30066</v>
      </c>
      <c r="B279" s="218" t="str">
        <f>IF(EXACT('Page Titre'!LANGUE_FR_ENG,"Fr"),MatchTrad!A1263,MatchTrad!B1263)</f>
        <v>Swaps de sûretés – actifs empruntés non réutilisés – actifs de niveau 2B non RMBS prêtés et actifs de niveau 2A empruntés (opérations impliquant des ALHQ admissibles) – valeur marchande de la sûreté empruntée</v>
      </c>
      <c r="C279" s="218" t="str">
        <f>IF(EXACT('Page Titre'!LANGUE_FR_ENG,"Fr"),MatchTrad!A1264,MatchTrad!B1264)</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79" s="219" t="str">
        <f>IF(EXACT('Page Titre'!LANGUE_FR_ENG,"Fr"),MatchTrad!A1265,MatchTrad!B1265)</f>
        <v>48-48C, 113, 146</v>
      </c>
    </row>
    <row r="280" spans="1:4" s="533" customFormat="1" ht="112.5" customHeight="1">
      <c r="A280" s="153">
        <v>30067</v>
      </c>
      <c r="B280" s="218" t="str">
        <f>IF(EXACT('Page Titre'!LANGUE_FR_ENG,"Fr"),MatchTrad!A1266,MatchTrad!B1266)</f>
        <v>Swaps de sûretés – actifs empruntés non réutilisés – actifs de niveau 2B non RMBS prêtés et actifs de niveau 2A empruntés (opérations n'impliquant pas des ALHQ admissibles) – valeur marchande de la sûreté prêtée</v>
      </c>
      <c r="C280" s="218" t="str">
        <f>IF(EXACT('Page Titre'!LANGUE_FR_ENG,"Fr"),MatchTrad!A1267,MatchTrad!B1267)</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0" s="219" t="str">
        <f>IF(EXACT('Page Titre'!LANGUE_FR_ENG,"Fr"),MatchTrad!A1268,MatchTrad!B1268)</f>
        <v>48-48C, 113, 146</v>
      </c>
    </row>
    <row r="281" spans="1:4" s="533" customFormat="1" ht="105" customHeight="1">
      <c r="A281" s="153">
        <v>30068</v>
      </c>
      <c r="B281" s="218" t="str">
        <f>IF(EXACT('Page Titre'!LANGUE_FR_ENG,"Fr"),MatchTrad!A1269,MatchTrad!B1269)</f>
        <v>Swaps de sûretés – actifs empruntés non réutilisés – actifs de niveau 2B non RMBS prêtés et actifs de niveau 2A empruntés (opérations n'impliquant pas des ALHQ admissibles) – valeur marchande de la sûreté empruntée</v>
      </c>
      <c r="C281" s="218" t="str">
        <f>IF(EXACT('Page Titre'!LANGUE_FR_ENG,"Fr"),MatchTrad!A1270,MatchTrad!B1270)</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1" s="219" t="str">
        <f>IF(EXACT('Page Titre'!LANGUE_FR_ENG,"Fr"),MatchTrad!A1271,MatchTrad!B1271)</f>
        <v>48-48C, 113, 146</v>
      </c>
    </row>
    <row r="282" spans="1:4" s="533" customFormat="1" ht="102">
      <c r="A282" s="153">
        <v>30069</v>
      </c>
      <c r="B282" s="218" t="str">
        <f>IF(EXACT('Page Titre'!LANGUE_FR_ENG,"Fr"),MatchTrad!A1272,MatchTrad!B1272)</f>
        <v>Swaps de sûretés – actifs empruntés non réutilisés – actifs de niveau 2B non RMBS prêtés et actifs de niveau 2B RMBS empruntés (opérations impliquant des ALHQ admissibles) – valeur marchande de la sûreté prêtée</v>
      </c>
      <c r="C282" s="218" t="str">
        <f>IF(EXACT('Page Titre'!LANGUE_FR_ENG,"Fr"),MatchTrad!A1273,MatchTrad!B1273)</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2" s="219" t="str">
        <f>IF(EXACT('Page Titre'!LANGUE_FR_ENG,"Fr"),MatchTrad!A1274,MatchTrad!B1274)</f>
        <v>48-48C, 113, 146</v>
      </c>
    </row>
    <row r="283" spans="1:4" s="533" customFormat="1" ht="102">
      <c r="A283" s="153">
        <v>30070</v>
      </c>
      <c r="B283" s="218" t="str">
        <f>IF(EXACT('Page Titre'!LANGUE_FR_ENG,"Fr"),MatchTrad!A1275,MatchTrad!B1275)</f>
        <v>Swaps de sûretés – actifs empruntés non réutilisés – actifs de niveau 2B non RMBS prêtés et actifs de niveau 2B RMBS empruntés (opérations impliquant des ALHQ admissibles) – valeur marchande de la sûreté empruntée</v>
      </c>
      <c r="C283" s="218" t="str">
        <f>IF(EXACT('Page Titre'!LANGUE_FR_ENG,"Fr"),MatchTrad!A1276,MatchTrad!B1276)</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3" s="219" t="str">
        <f>IF(EXACT('Page Titre'!LANGUE_FR_ENG,"Fr"),MatchTrad!A1277,MatchTrad!B1277)</f>
        <v>48-48C, 113, 146</v>
      </c>
    </row>
    <row r="284" spans="1:4" s="533" customFormat="1" ht="102">
      <c r="A284" s="153">
        <v>30071</v>
      </c>
      <c r="B284" s="218" t="str">
        <f>IF(EXACT('Page Titre'!LANGUE_FR_ENG,"Fr"),MatchTrad!A1278,MatchTrad!B1278)</f>
        <v>Swaps de sûretés – actifs empruntés non réutilisés – actifs de niveau 2B non RMBS prêtés et actifs de niveau 2B RMBS empruntés (opérations n'impliquant pas des ALHQ admissibles) – valeur marchande de la sûreté prêté</v>
      </c>
      <c r="C284" s="218" t="str">
        <f>IF(EXACT('Page Titre'!LANGUE_FR_ENG,"Fr"),MatchTrad!A1279,MatchTrad!B1279)</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v>
      </c>
      <c r="D284" s="219" t="str">
        <f>IF(EXACT('Page Titre'!LANGUE_FR_ENG,"Fr"),MatchTrad!A1280,MatchTrad!B1280)</f>
        <v>48-48C, 113, 146</v>
      </c>
    </row>
    <row r="285" spans="1:4" s="533" customFormat="1" ht="111.75" customHeight="1">
      <c r="A285" s="153">
        <v>30072</v>
      </c>
      <c r="B285" s="218" t="str">
        <f>IF(EXACT('Page Titre'!LANGUE_FR_ENG,"Fr"),MatchTrad!A1281,MatchTrad!B1281)</f>
        <v>Swaps de sûretés – actifs empruntés non réutilisés – actifs de niveau 2B non RMBS prêtés et actifs de niveau 2B RMBS empruntés (opérations n'impliquant pas des ALHQ admissibles) – valeur marchande de la sûreté empruntée</v>
      </c>
      <c r="C285" s="218" t="str">
        <f>IF(EXACT('Page Titre'!LANGUE_FR_ENG,"Fr"),MatchTrad!A1282,MatchTrad!B1282)</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5" s="219" t="str">
        <f>IF(EXACT('Page Titre'!LANGUE_FR_ENG,"Fr"),MatchTrad!A1283,MatchTrad!B1283)</f>
        <v>48-48C, 113, 146</v>
      </c>
    </row>
    <row r="286" spans="1:4" s="533" customFormat="1" ht="102">
      <c r="A286" s="153">
        <v>30073</v>
      </c>
      <c r="B286" s="218" t="str">
        <f>IF(EXACT('Page Titre'!LANGUE_FR_ENG,"Fr"),MatchTrad!A1284,MatchTrad!B1284)</f>
        <v>Swaps de sûretés – actifs empruntés non réutilisés – actifs de niveau 2B non RMBS prêtés et actifs de niveau 2B non RMBS empruntés (opérations impliquant des ALHQ admissibles) – valeur marchande de la sûreté prêtée</v>
      </c>
      <c r="C286" s="218" t="str">
        <f>IF(EXACT('Page Titre'!LANGUE_FR_ENG,"Fr"),MatchTrad!A1285,MatchTrad!B1285)</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6" s="219" t="str">
        <f>IF(EXACT('Page Titre'!LANGUE_FR_ENG,"Fr"),MatchTrad!A1286,MatchTrad!B1286)</f>
        <v>48-48C, 113, 146</v>
      </c>
    </row>
    <row r="287" spans="1:4" s="533" customFormat="1" ht="102">
      <c r="A287" s="220">
        <v>30074</v>
      </c>
      <c r="B287" s="221" t="str">
        <f>IF(EXACT('Page Titre'!LANGUE_FR_ENG,"Fr"),MatchTrad!A1287,MatchTrad!B1287)</f>
        <v>Swaps de sûretés – actifs empruntés non réutilisés – actifs de niveau 2B non RMBS prêtés et actifs de niveau 2B non RMBS empruntés (opérations impliquant des ALHQ admissibles) – valeur marchande de la sûreté empruntée</v>
      </c>
      <c r="C287" s="221" t="str">
        <f>IF(EXACT('Page Titre'!LANGUE_FR_ENG,"Fr"),MatchTrad!A1288,MatchTrad!B1288)</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287" s="222" t="str">
        <f>IF(EXACT('Page Titre'!LANGUE_FR_ENG,"Fr"),MatchTrad!A1289,MatchTrad!B1289)</f>
        <v>48-48C, 113, 146</v>
      </c>
    </row>
    <row r="288" spans="1:4" s="533" customFormat="1" ht="105" customHeight="1">
      <c r="A288" s="153">
        <v>30075</v>
      </c>
      <c r="B288" s="218" t="str">
        <f>IF(EXACT('Page Titre'!LANGUE_FR_ENG,"Fr"),MatchTrad!A1290,MatchTrad!B1290)</f>
        <v>Swaps de sûretés – actifs empruntés non réutilisés – actifs de niveau 2B non RMBS prêtés et actifs de niveau 2B non RMBS empruntés (opérations n'impliquant pas des ALHQ admissibles) – valeur marchande de la sûreté prêtée</v>
      </c>
      <c r="C288" s="218" t="str">
        <f>IF(EXACT('Page Titre'!LANGUE_FR_ENG,"Fr"),MatchTrad!A1291,MatchTrad!B1291)</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8" s="219" t="str">
        <f>IF(EXACT('Page Titre'!LANGUE_FR_ENG,"Fr"),MatchTrad!A1292,MatchTrad!B1292)</f>
        <v>48-48C, 113, 146</v>
      </c>
    </row>
    <row r="289" spans="1:4" s="533" customFormat="1" ht="115.15" customHeight="1">
      <c r="A289" s="153">
        <v>30076</v>
      </c>
      <c r="B289" s="218" t="str">
        <f>IF(EXACT('Page Titre'!LANGUE_FR_ENG,"Fr"),MatchTrad!A1293,MatchTrad!B1293)</f>
        <v>Swaps de sûretés – actifs empruntés non réutilisés – actifs de niveau 2B non RMBS prêtés et actifs de niveau 2B non RMBS empruntés (opérations n'impliquant pas des ALHQ admissibles) – valeur marchande de la sûreté empruntée</v>
      </c>
      <c r="C289" s="218" t="str">
        <f>IF(EXACT('Page Titre'!LANGUE_FR_ENG,"Fr"),MatchTrad!A1294,MatchTrad!B1294)</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89" s="219" t="str">
        <f>IF(EXACT('Page Titre'!LANGUE_FR_ENG,"Fr"),MatchTrad!A1295,MatchTrad!B1295)</f>
        <v>48-48C, 113, 146</v>
      </c>
    </row>
    <row r="290" spans="1:4" s="533" customFormat="1" ht="89.25">
      <c r="A290" s="153">
        <v>30077</v>
      </c>
      <c r="B290" s="218" t="str">
        <f>IF(EXACT('Page Titre'!LANGUE_FR_ENG,"Fr"),MatchTrad!A1296,MatchTrad!B1296)</f>
        <v>Swaps de sûretés – actifs empruntés non réutilisés – actifs de niveau 2B non RMBS prêtés et actifs non ALHQ empruntés (opérations impliquant des ALHQ admissibles) – valeur marchande de la sûreté prêtée</v>
      </c>
      <c r="C290" s="218" t="str">
        <f>IF(EXACT('Page Titre'!LANGUE_FR_ENG,"Fr"),MatchTrad!A1297,MatchTrad!B1297)</f>
        <v>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290" s="219" t="str">
        <f>IF(EXACT('Page Titre'!LANGUE_FR_ENG,"Fr"),MatchTrad!A1298,MatchTrad!B1298)</f>
        <v>48-48C, 113, 146</v>
      </c>
    </row>
    <row r="291" spans="1:4" s="533" customFormat="1" ht="89.25">
      <c r="A291" s="153">
        <v>30078</v>
      </c>
      <c r="B291" s="218" t="str">
        <f>IF(EXACT('Page Titre'!LANGUE_FR_ENG,"Fr"),MatchTrad!A1299,MatchTrad!B1299)</f>
        <v>Swaps de sûretés – actifs empruntés non réutilisés – actifs de niveau 2B non RMBS prêtés et actifs non ALHQ empruntés (opérations impliquant des ALHQ admissibles) – valeur marchande de la sûreté empruntée</v>
      </c>
      <c r="C291" s="218" t="str">
        <f>IF(EXACT('Page Titre'!LANGUE_FR_ENG,"Fr"),MatchTrad!A1300,MatchTrad!B1300)</f>
        <v>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291" s="219" t="str">
        <f>IF(EXACT('Page Titre'!LANGUE_FR_ENG,"Fr"),MatchTrad!A1301,MatchTrad!B1301)</f>
        <v>48-48C, 113, 146</v>
      </c>
    </row>
    <row r="292" spans="1:4" s="533" customFormat="1" ht="112.15" customHeight="1">
      <c r="A292" s="153">
        <v>30079</v>
      </c>
      <c r="B292" s="218" t="str">
        <f>IF(EXACT('Page Titre'!LANGUE_FR_ENG,"Fr"),MatchTrad!A1302,MatchTrad!B1302)</f>
        <v>Swaps de sûretés – actifs empruntés non réutilisés – actifs de niveau 2B non RMBS prêtés et actifs non ALHQ empruntés (opérations n'impliquant pas des ALHQ admissibles) – valeur marchande de la sûreté prêtée</v>
      </c>
      <c r="C292" s="218" t="str">
        <f>IF(EXACT('Page Titre'!LANGUE_FR_ENG,"Fr"),MatchTrad!A1303,MatchTrad!B1303)</f>
        <v>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92" s="219" t="str">
        <f>IF(EXACT('Page Titre'!LANGUE_FR_ENG,"Fr"),MatchTrad!A1304,MatchTrad!B1304)</f>
        <v>48-48C, 113, 146</v>
      </c>
    </row>
    <row r="293" spans="1:4" s="533" customFormat="1" ht="102">
      <c r="A293" s="153">
        <v>30080</v>
      </c>
      <c r="B293" s="218" t="str">
        <f>IF(EXACT('Page Titre'!LANGUE_FR_ENG,"Fr"),MatchTrad!A1305,MatchTrad!B1305)</f>
        <v>Swaps de sûretés – actifs empruntés non réutilisés – actifs de niveau 2B non RMBS prêtés et actifs non ALHQ empruntés (opérations n'impliquant pas des ALHQ admissibles) – valeur marchande de la sûreté empruntée</v>
      </c>
      <c r="C293" s="218" t="str">
        <f>IF(EXACT('Page Titre'!LANGUE_FR_ENG,"Fr"),MatchTrad!A1306,MatchTrad!B1306)</f>
        <v>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293" s="219" t="str">
        <f>IF(EXACT('Page Titre'!LANGUE_FR_ENG,"Fr"),MatchTrad!A1307,MatchTrad!B1307)</f>
        <v>48-48C, 113, 146</v>
      </c>
    </row>
    <row r="294" spans="1:4" s="533" customFormat="1" ht="89.25">
      <c r="A294" s="153">
        <v>30081</v>
      </c>
      <c r="B294" s="218" t="str">
        <f>IF(EXACT('Page Titre'!LANGUE_FR_ENG,"Fr"),MatchTrad!A1308,MatchTrad!B1308)</f>
        <v>Swaps de sûretés – actifs empruntés non réutilisés – actifs non ALHQ prêtés et actifs de niveau 1 empruntés (opérations impliquant des ALHQ admissibles) – valeur marchande de la sûreté prêtée</v>
      </c>
      <c r="C294" s="218" t="str">
        <f>IF(EXACT('Page Titre'!LANGUE_FR_ENG,"Fr"),MatchTrad!A1309,MatchTrad!B1309)</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4" s="219" t="str">
        <f>IF(EXACT('Page Titre'!LANGUE_FR_ENG,"Fr"),MatchTrad!A1310,MatchTrad!B1310)</f>
        <v>48-48C, 113, 146</v>
      </c>
    </row>
    <row r="295" spans="1:4" s="533" customFormat="1" ht="93.75" customHeight="1">
      <c r="A295" s="153">
        <v>30082</v>
      </c>
      <c r="B295" s="218" t="str">
        <f>IF(EXACT('Page Titre'!LANGUE_FR_ENG,"Fr"),MatchTrad!A1311,MatchTrad!B1311)</f>
        <v>Swaps de sûretés – actifs empruntés non réutilisés – actifs non ALHQ prêtés et actifs de niveau 1 empruntés (opérations impliquant des ALHQ admissibles) – valeur marchande de la sûreté empruntée</v>
      </c>
      <c r="C295" s="218" t="str">
        <f>IF(EXACT('Page Titre'!LANGUE_FR_ENG,"Fr"),MatchTrad!A1312,MatchTrad!B1312)</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5" s="219" t="str">
        <f>IF(EXACT('Page Titre'!LANGUE_FR_ENG,"Fr"),MatchTrad!A1313,MatchTrad!B1313)</f>
        <v>48-48C, 113, 146</v>
      </c>
    </row>
    <row r="296" spans="1:4" s="533" customFormat="1" ht="102">
      <c r="A296" s="153">
        <v>30083</v>
      </c>
      <c r="B296" s="218" t="str">
        <f>IF(EXACT('Page Titre'!LANGUE_FR_ENG,"Fr"),MatchTrad!A1314,MatchTrad!B1314)</f>
        <v>Swaps de sûretés – actifs empruntés non réutilisés – actifs non ALHQ prêtés et actifs de niveau 1 empruntés (opérations n'impliquant pas des ALHQ admissibles) – valeur marchande de la sûreté prêtée</v>
      </c>
      <c r="C296" s="218" t="str">
        <f>IF(EXACT('Page Titre'!LANGUE_FR_ENG,"Fr"),MatchTrad!A1315,MatchTrad!B1315)</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296" s="219" t="str">
        <f>IF(EXACT('Page Titre'!LANGUE_FR_ENG,"Fr"),MatchTrad!A1316,MatchTrad!B1316)</f>
        <v>48-48C, 113, 146</v>
      </c>
    </row>
    <row r="297" spans="1:4" s="533" customFormat="1" ht="102">
      <c r="A297" s="153">
        <v>30084</v>
      </c>
      <c r="B297" s="218" t="str">
        <f>IF(EXACT('Page Titre'!LANGUE_FR_ENG,"Fr"),MatchTrad!A1317,MatchTrad!B1317)</f>
        <v>Swaps de sûretés – actifs empruntés non réutilisés – actifs non ALHQ prêtés et actifs de niveau 1 empruntés (opérations n'impliquant pas des ALHQ admissibles) – valeur marchande de la sûreté empruntée</v>
      </c>
      <c r="C297" s="218" t="str">
        <f>IF(EXACT('Page Titre'!LANGUE_FR_ENG,"Fr"),MatchTrad!A1318,MatchTrad!B1318)</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297" s="219" t="str">
        <f>IF(EXACT('Page Titre'!LANGUE_FR_ENG,"Fr"),MatchTrad!A1319,MatchTrad!B1319)</f>
        <v>48-48C, 113, 146</v>
      </c>
    </row>
    <row r="298" spans="1:4" s="533" customFormat="1" ht="94.9" customHeight="1">
      <c r="A298" s="153">
        <v>30085</v>
      </c>
      <c r="B298" s="218" t="str">
        <f>IF(EXACT('Page Titre'!LANGUE_FR_ENG,"Fr"),MatchTrad!A1320,MatchTrad!B1320)</f>
        <v>Swaps de sûretés – actifs empruntés non réutilisés – actifs non ALHQ prêtés et actifs de niveau 2A empruntés (opérations impliquant des ALHQ admissibles) – valeur marchande de la sûreté prêtée</v>
      </c>
      <c r="C298" s="218" t="str">
        <f>IF(EXACT('Page Titre'!LANGUE_FR_ENG,"Fr"),MatchTrad!A1321,MatchTrad!B1321)</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8" s="219" t="str">
        <f>IF(EXACT('Page Titre'!LANGUE_FR_ENG,"Fr"),MatchTrad!A1322,MatchTrad!B1322)</f>
        <v>48-48C, 113, 146</v>
      </c>
    </row>
    <row r="299" spans="1:4" s="533" customFormat="1" ht="99.6" customHeight="1">
      <c r="A299" s="153">
        <v>30086</v>
      </c>
      <c r="B299" s="218" t="str">
        <f>IF(EXACT('Page Titre'!LANGUE_FR_ENG,"Fr"),MatchTrad!A1323,MatchTrad!B1323)</f>
        <v>Swaps de sûretés – actifs empruntés non réutilisés – actifs non ALHQ prêtés et actifs de niveau 2A empruntés (opérations impliquant des ALHQ admissibles) – valeur marchande de la sûreté empruntée.</v>
      </c>
      <c r="C299" s="218" t="str">
        <f>IF(EXACT('Page Titre'!LANGUE_FR_ENG,"Fr"),MatchTrad!A1324,MatchTrad!B1324)</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299" s="219" t="str">
        <f>IF(EXACT('Page Titre'!LANGUE_FR_ENG,"Fr"),MatchTrad!A1325,MatchTrad!B1325)</f>
        <v>48-48C, 113, 146</v>
      </c>
    </row>
    <row r="300" spans="1:4" s="533" customFormat="1" ht="102">
      <c r="A300" s="153">
        <v>30087</v>
      </c>
      <c r="B300" s="218" t="str">
        <f>IF(EXACT('Page Titre'!LANGUE_FR_ENG,"Fr"),MatchTrad!A1326,MatchTrad!B1326)</f>
        <v>Swaps de sûretés – actifs empruntés non réutilisés – actifs non ALHQ prêtés et actifs de niveau 2A empruntés (opérations n'impliquant pas des ALHQ admissibles) – valeur marchande de la sûreté prêtée</v>
      </c>
      <c r="C300" s="218" t="str">
        <f>IF(EXACT('Page Titre'!LANGUE_FR_ENG,"Fr"),MatchTrad!A1327,MatchTrad!B1327)</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0" s="219" t="str">
        <f>IF(EXACT('Page Titre'!LANGUE_FR_ENG,"Fr"),MatchTrad!A1328,MatchTrad!B1328)</f>
        <v>48-48C, 113, 146</v>
      </c>
    </row>
    <row r="301" spans="1:4" s="533" customFormat="1" ht="102">
      <c r="A301" s="153">
        <v>30088</v>
      </c>
      <c r="B301" s="218" t="str">
        <f>IF(EXACT('Page Titre'!LANGUE_FR_ENG,"Fr"),MatchTrad!A1329,MatchTrad!B1329)</f>
        <v>Swaps de sûretés – actifs empruntés non réutilisés – actifs non ALHQ prêtés et actifs de niveau 2A empruntés (opérations n'impliquant pas des ALHQ admissibles) – valeur marchande de la sûreté empruntée</v>
      </c>
      <c r="C301" s="218" t="str">
        <f>IF(EXACT('Page Titre'!LANGUE_FR_ENG,"Fr"),MatchTrad!A1330,MatchTrad!B1330)</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1" s="219" t="str">
        <f>IF(EXACT('Page Titre'!LANGUE_FR_ENG,"Fr"),MatchTrad!A1331,MatchTrad!B1331)</f>
        <v>48-48C, 113, 146</v>
      </c>
    </row>
    <row r="302" spans="1:4" s="533" customFormat="1" ht="89.25">
      <c r="A302" s="153">
        <v>30089</v>
      </c>
      <c r="B302" s="218" t="str">
        <f>IF(EXACT('Page Titre'!LANGUE_FR_ENG,"Fr"),MatchTrad!A1332,MatchTrad!B1332)</f>
        <v>Swaps de sûretés – actifs empruntés non réutilisés – actifs non ALHQ prêtés et actifs de niveau 2B RMBS empruntés (opérations impliquant des ALHQ admissibles) – valeur marchande de la sûreté prêtée</v>
      </c>
      <c r="C302" s="218" t="str">
        <f>IF(EXACT('Page Titre'!LANGUE_FR_ENG,"Fr"),MatchTrad!A1333,MatchTrad!B1333)</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2" s="219" t="str">
        <f>IF(EXACT('Page Titre'!LANGUE_FR_ENG,"Fr"),MatchTrad!A1334,MatchTrad!B1334)</f>
        <v>48-48C, 113, 146</v>
      </c>
    </row>
    <row r="303" spans="1:4" s="533" customFormat="1" ht="102">
      <c r="A303" s="153">
        <v>30090</v>
      </c>
      <c r="B303" s="218" t="str">
        <f>IF(EXACT('Page Titre'!LANGUE_FR_ENG,"Fr"),MatchTrad!A1335,MatchTrad!B1335)</f>
        <v>Swaps de sûretés – actifs empruntés non réutilisés – actifs non ALHQ prêtés et actifs de niveau 2B RMBS empruntés (opérations impliquant des ALHQ admissibles) – valeur marchande de la sûreté empruntée</v>
      </c>
      <c r="C303" s="218" t="str">
        <f>IF(EXACT('Page Titre'!LANGUE_FR_ENG,"Fr"),MatchTrad!A1336,MatchTrad!B1336)</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3" s="219" t="str">
        <f>IF(EXACT('Page Titre'!LANGUE_FR_ENG,"Fr"),MatchTrad!A1337,MatchTrad!B1337)</f>
        <v>48-48C, 113, 146</v>
      </c>
    </row>
    <row r="304" spans="1:4" s="533" customFormat="1" ht="102">
      <c r="A304" s="153">
        <v>30091</v>
      </c>
      <c r="B304" s="218" t="str">
        <f>IF(EXACT('Page Titre'!LANGUE_FR_ENG,"Fr"),MatchTrad!A1338,MatchTrad!B1338)</f>
        <v>Swaps de sûretés – actifs empruntés non réutilisés – actifs non ALHQ prêtés et actifs de niveau 2B RMBS empruntés (opérations n'impliquant pas des ALHQ admissibles) – valeur marchande de la sûreté prêtée</v>
      </c>
      <c r="C304" s="218" t="str">
        <f>IF(EXACT('Page Titre'!LANGUE_FR_ENG,"Fr"),MatchTrad!A1339,MatchTrad!B1339)</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4" s="219" t="str">
        <f>IF(EXACT('Page Titre'!LANGUE_FR_ENG,"Fr"),MatchTrad!A1340,MatchTrad!B1340)</f>
        <v>48-48C, 113, 146</v>
      </c>
    </row>
    <row r="305" spans="1:4" s="533" customFormat="1" ht="102">
      <c r="A305" s="153">
        <v>30092</v>
      </c>
      <c r="B305" s="218" t="str">
        <f>IF(EXACT('Page Titre'!LANGUE_FR_ENG,"Fr"),MatchTrad!A1341,MatchTrad!B1341)</f>
        <v>Swaps de sûretés – actifs empruntés non réutilisés – actifs non ALHQ prêtés et actifs de niveau 2B RMBS empruntés (opérations n'impliquant pas des ALHQ admissibles) – valeur marchande de la sûreté empruntée</v>
      </c>
      <c r="C305" s="218" t="str">
        <f>IF(EXACT('Page Titre'!LANGUE_FR_ENG,"Fr"),MatchTrad!A1342,MatchTrad!B1342)</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5" s="219" t="str">
        <f>IF(EXACT('Page Titre'!LANGUE_FR_ENG,"Fr"),MatchTrad!A1343,MatchTrad!B1343)</f>
        <v>48-48C, 113, 146</v>
      </c>
    </row>
    <row r="306" spans="1:4" s="533" customFormat="1" ht="102">
      <c r="A306" s="153">
        <v>30093</v>
      </c>
      <c r="B306" s="218" t="str">
        <f>IF(EXACT('Page Titre'!LANGUE_FR_ENG,"Fr"),MatchTrad!A1344,MatchTrad!B1344)</f>
        <v>Swaps de sûretés – actifs empruntés non réutilisés – actifs non ALHQ prêtés et actifs de niveau 2B non RMBS empruntés (opérations impliquant des ALHQ admissibles) – valeur marchande de la sûreté prêtée</v>
      </c>
      <c r="C306" s="218" t="str">
        <f>IF(EXACT('Page Titre'!LANGUE_FR_ENG,"Fr"),MatchTrad!A1345,MatchTrad!B1345)</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6" s="219" t="str">
        <f>IF(EXACT('Page Titre'!LANGUE_FR_ENG,"Fr"),MatchTrad!A1346,MatchTrad!B1346)</f>
        <v>48-48C, 113, 146</v>
      </c>
    </row>
    <row r="307" spans="1:4" s="533" customFormat="1" ht="102">
      <c r="A307" s="153">
        <v>30094</v>
      </c>
      <c r="B307" s="218" t="str">
        <f>IF(EXACT('Page Titre'!LANGUE_FR_ENG,"Fr"),MatchTrad!A1347,MatchTrad!B1347)</f>
        <v>Swaps de sûretés – actifs empruntés non réutilisés – actifs non ALHQ prêtés et actifs de niveau 2B non RMBS empruntés (opérations impliquant des ALHQ admissibles) – valeur marchande de la sûreté empruntée</v>
      </c>
      <c r="C307" s="218" t="str">
        <f>IF(EXACT('Page Titre'!LANGUE_FR_ENG,"Fr"),MatchTrad!A1348,MatchTrad!B1348)</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307" s="219" t="str">
        <f>IF(EXACT('Page Titre'!LANGUE_FR_ENG,"Fr"),MatchTrad!A1349,MatchTrad!B1349)</f>
        <v>48-48C, 113, 146</v>
      </c>
    </row>
    <row r="308" spans="1:4" s="533" customFormat="1" ht="102">
      <c r="A308" s="153">
        <v>30095</v>
      </c>
      <c r="B308" s="218" t="str">
        <f>IF(EXACT('Page Titre'!LANGUE_FR_ENG,"Fr"),MatchTrad!A1350,MatchTrad!B1350)</f>
        <v>Swaps de sûretés – actifs empruntés non réutilisés – actifs non ALHQ prêtés et actifs de niveau 2B non RMBS empruntés (opérations n'impliquant pas des ALHQ admissibles) – valeur marchande de la sûreté prêtée</v>
      </c>
      <c r="C308" s="218" t="str">
        <f>IF(EXACT('Page Titre'!LANGUE_FR_ENG,"Fr"),MatchTrad!A1351,MatchTrad!B1351)</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8" s="219" t="str">
        <f>IF(EXACT('Page Titre'!LANGUE_FR_ENG,"Fr"),MatchTrad!A1352,MatchTrad!B1352)</f>
        <v>48-48C, 113, 146</v>
      </c>
    </row>
    <row r="309" spans="1:4" s="533" customFormat="1" ht="102">
      <c r="A309" s="153">
        <v>30096</v>
      </c>
      <c r="B309" s="218" t="str">
        <f>IF(EXACT('Page Titre'!LANGUE_FR_ENG,"Fr"),MatchTrad!A1353,MatchTrad!B1353)</f>
        <v>Swaps de sûretés – actifs empruntés non réutilisés – actifs non ALHQ prêtés et actifs de niveau 2B non RMBS empruntés (opérations n'impliquant pas des ALHQ admissibles) – valeur marchande de la sûreté empruntée</v>
      </c>
      <c r="C309" s="218" t="str">
        <f>IF(EXACT('Page Titre'!LANGUE_FR_ENG,"Fr"),MatchTrad!A1354,MatchTrad!B1354)</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309" s="219" t="str">
        <f>IF(EXACT('Page Titre'!LANGUE_FR_ENG,"Fr"),MatchTrad!A1355,MatchTrad!B1355)</f>
        <v>48-48C, 113, 146</v>
      </c>
    </row>
    <row r="310" spans="1:4" s="533" customFormat="1" ht="51">
      <c r="A310" s="153">
        <v>30097</v>
      </c>
      <c r="B310" s="218" t="str">
        <f>IF(EXACT('Page Titre'!LANGUE_FR_ENG,"Fr"),MatchTrad!A1356,MatchTrad!B1356)</f>
        <v>Swaps de sûretés – actifs empruntés non réutilisés – actifs non ALHQ prêtés et actifs non ALHQ empruntés (toutes les opérations) – valeur marchande de la sûreté prêtée</v>
      </c>
      <c r="C310" s="218" t="str">
        <f>IF(EXACT('Page Titre'!LANGUE_FR_ENG,"Fr"),MatchTrad!A1357,MatchTrad!B1357)</f>
        <v>Valeur marchande de la sûreté prêtée dans toutes les opérations où des actifs non ALHQ sont prêtés et des actifs non ALHQ sont empruntés, lorsque la sûreté empruntée n’est pas réutilisée (non mobilisée) pour sécuriser les positions courtes fermes de l’institution.</v>
      </c>
      <c r="D310" s="219" t="str">
        <f>IF(EXACT('Page Titre'!LANGUE_FR_ENG,"Fr"),MatchTrad!A1358,MatchTrad!B1358)</f>
        <v>48-48C, 113, 146</v>
      </c>
    </row>
    <row r="311" spans="1:4" s="533" customFormat="1" ht="51">
      <c r="A311" s="153">
        <v>30098</v>
      </c>
      <c r="B311" s="218" t="str">
        <f>IF(EXACT('Page Titre'!LANGUE_FR_ENG,"Fr"),MatchTrad!A1359,MatchTrad!B1359)</f>
        <v>Swaps de sûretés – actifs empruntés non réutilisés – actifs non ALHQ prêtés et actifs non ALHQ empruntés (toutes les opérations) – valeur marchande de la sûreté empruntée</v>
      </c>
      <c r="C311" s="218" t="str">
        <f>IF(EXACT('Page Titre'!LANGUE_FR_ENG,"Fr"),MatchTrad!A1360,MatchTrad!B1360)</f>
        <v>Valeur marchande de la sûreté empruntée dans toutes les opérations où des actifs non ALHQ sont prêtés et des actifs non ALHQ sont empruntés, lorsque la sûreté empruntée n’est pas réutilisée (non mobilisée) pour sécuriser les positions courtes fermes de l’institution.</v>
      </c>
      <c r="D311" s="219" t="str">
        <f>IF(EXACT('Page Titre'!LANGUE_FR_ENG,"Fr"),MatchTrad!A1361,MatchTrad!B1361)</f>
        <v>48-48C, 113, 146</v>
      </c>
    </row>
    <row r="312" spans="1:4" s="533" customFormat="1" ht="63.75">
      <c r="A312" s="153">
        <v>30099</v>
      </c>
      <c r="B312" s="218" t="str">
        <f>IF(EXACT('Page Titre'!LANGUE_FR_ENG,"Fr"),MatchTrad!A1362,MatchTrad!B1362)</f>
        <v>Swaps de sûretés – actifs empruntés réutilisés – actifs de niveau 1 prêtés et actifs de niveau 1 empruntés (toutes les opérations) – valeur marchande de la sûreté prêtée</v>
      </c>
      <c r="C312" s="218" t="str">
        <f>IF(EXACT('Page Titre'!LANGUE_FR_ENG,"Fr"),MatchTrad!A1363,MatchTrad!B1363)</f>
        <v>Valeur marchande de la sûreté prêtée dans toutes les opérations où des actifs de niveau 1 sont prêtés et des actifs de niveau 1 sont empruntés, lorsque la sûreté empruntée est réutilisée (mobilisée) pour sécuriser les positions courtes fermes de l’institution.</v>
      </c>
      <c r="D312" s="219" t="str">
        <f>IF(EXACT('Page Titre'!LANGUE_FR_ENG,"Fr"),MatchTrad!A1364,MatchTrad!B1364)</f>
        <v>48-48C, 113, 146</v>
      </c>
    </row>
    <row r="313" spans="1:4" s="533" customFormat="1" ht="63.75">
      <c r="A313" s="153">
        <v>30100</v>
      </c>
      <c r="B313" s="218" t="str">
        <f>IF(EXACT('Page Titre'!LANGUE_FR_ENG,"Fr"),MatchTrad!A1365,MatchTrad!B1365)</f>
        <v>Swaps de sûretés – actifs empruntés réutilisés – actifs de niveau 1 prêtés et actifs de niveau 1 empruntés (toutes les opérations) – valeur marchande de la sûreté empruntée</v>
      </c>
      <c r="C313" s="218" t="str">
        <f>IF(EXACT('Page Titre'!LANGUE_FR_ENG,"Fr"),MatchTrad!A1366,MatchTrad!B1366)</f>
        <v>Valeur marchande de la sûreté empruntée dans toutes les opérations où des actifs de niveau 1 sont prêtés et des actifs de niveau 1 sont empruntés, lorsque la sûreté empruntée est réutilisée (mobilisée) pour sécuriser les positions courtes fermes de l’institution.</v>
      </c>
      <c r="D313" s="219" t="str">
        <f>IF(EXACT('Page Titre'!LANGUE_FR_ENG,"Fr"),MatchTrad!A1367,MatchTrad!B1367)</f>
        <v>48-48C, 113, 146</v>
      </c>
    </row>
    <row r="314" spans="1:4" s="533" customFormat="1" ht="63.75">
      <c r="A314" s="153">
        <v>30101</v>
      </c>
      <c r="B314" s="218" t="str">
        <f>IF(EXACT('Page Titre'!LANGUE_FR_ENG,"Fr"),MatchTrad!A1368,MatchTrad!B1368)</f>
        <v>Swaps de sûretés – actifs empruntés réutilisés – actifs de niveau 1 prêtés et actifs de niveau 2A empruntés (toutes les opérations) – valeur marchande de la sûreté prêtée</v>
      </c>
      <c r="C314" s="218" t="str">
        <f>IF(EXACT('Page Titre'!LANGUE_FR_ENG,"Fr"),MatchTrad!A1369,MatchTrad!B1369)</f>
        <v>Valeur marchande de la sûreté prêtée dans toutes les opérations où des actifs de niveau 1 sont prêtés et des actifs de niveau 2A sont empruntés, lorsque la sûreté empruntée est réutilisée (mobilisée) pour sécuriser les positions courtes fermes de l’institution.</v>
      </c>
      <c r="D314" s="219" t="str">
        <f>IF(EXACT('Page Titre'!LANGUE_FR_ENG,"Fr"),MatchTrad!A1370,MatchTrad!B1370)</f>
        <v>48-48C, 113, 146</v>
      </c>
    </row>
    <row r="315" spans="1:4" s="533" customFormat="1" ht="63.75">
      <c r="A315" s="153">
        <v>30102</v>
      </c>
      <c r="B315" s="218" t="str">
        <f>IF(EXACT('Page Titre'!LANGUE_FR_ENG,"Fr"),MatchTrad!A1371,MatchTrad!B1371)</f>
        <v>Swaps de sûretés – actifs empruntés réutilisés – actifs de niveau 1 prêtés et actifs de niveau 2A empruntés (toutes les opérations) – valeur marchande de la sûreté empruntée</v>
      </c>
      <c r="C315" s="218" t="str">
        <f>IF(EXACT('Page Titre'!LANGUE_FR_ENG,"Fr"),MatchTrad!A1372,MatchTrad!B1372)</f>
        <v>Valeur marchande de la sûreté empruntée dans toutes les opérations où des actifs de niveau 1 sont prêtés et des actifs de niveau 2A sont empruntés, lorsque la sûreté empruntée est réutilisée (mobilisée) pour sécuriser les positions courtes fermes de l’institution..</v>
      </c>
      <c r="D315" s="219" t="str">
        <f>IF(EXACT('Page Titre'!LANGUE_FR_ENG,"Fr"),MatchTrad!A1373,MatchTrad!B1373)</f>
        <v>48-48C, 113, 146</v>
      </c>
    </row>
    <row r="316" spans="1:4" s="533" customFormat="1" ht="63.75">
      <c r="A316" s="153">
        <v>30103</v>
      </c>
      <c r="B316" s="218" t="str">
        <f>IF(EXACT('Page Titre'!LANGUE_FR_ENG,"Fr"),MatchTrad!A1374,MatchTrad!B1374)</f>
        <v>Swaps de sûretés – actifs empruntés réutilisés – actifs de niveau 1 prêtés et actifs de niveau 2B RMBS empruntés (toutes les opérations) – valeur marchande de la sûreté prêtée</v>
      </c>
      <c r="C316" s="218" t="str">
        <f>IF(EXACT('Page Titre'!LANGUE_FR_ENG,"Fr"),MatchTrad!A1375,MatchTrad!B1375)</f>
        <v>Valeur marchande de la sûreté prêtée dans toutes les opérations où des actifs de niveau 1 sont prêtés et des actifs de niveau 2B RMBS sont empruntés, lorsque la sûreté empruntée est réutilisée (mobilisée) pour sécuriser les positions courtes fermes de l’institution.</v>
      </c>
      <c r="D316" s="219" t="str">
        <f>IF(EXACT('Page Titre'!LANGUE_FR_ENG,"Fr"),MatchTrad!A1376,MatchTrad!B1376)</f>
        <v>48-48C, 113, 146</v>
      </c>
    </row>
    <row r="317" spans="1:4" s="533" customFormat="1" ht="63.75">
      <c r="A317" s="153">
        <v>30104</v>
      </c>
      <c r="B317" s="218" t="str">
        <f>IF(EXACT('Page Titre'!LANGUE_FR_ENG,"Fr"),MatchTrad!A1377,MatchTrad!B1377)</f>
        <v>Swaps de sûretés – actifs empruntés réutilisés – actifs de niveau 1 prêtés et actifs de niveau 2B RMBS empruntés (toutes les opérations) – valeur marchande de la sûreté empruntée</v>
      </c>
      <c r="C317" s="218" t="str">
        <f>IF(EXACT('Page Titre'!LANGUE_FR_ENG,"Fr"),MatchTrad!A1378,MatchTrad!B1378)</f>
        <v>Valeur marchande de la sûreté empruntée dans toutes les opérations où des actifs de niveau 1 sont prêtés et des actifs de niveau 2B RMBS sont empruntés, lorsque la sûreté empruntée est réutilisée (mobilisée) pour sécuriser les positions courtes fermes de l’institution.</v>
      </c>
      <c r="D317" s="219" t="str">
        <f>IF(EXACT('Page Titre'!LANGUE_FR_ENG,"Fr"),MatchTrad!A1379,MatchTrad!B1379)</f>
        <v>48-48C, 113, 146</v>
      </c>
    </row>
    <row r="318" spans="1:4" s="533" customFormat="1" ht="63.75">
      <c r="A318" s="153">
        <v>30105</v>
      </c>
      <c r="B318" s="218" t="str">
        <f>IF(EXACT('Page Titre'!LANGUE_FR_ENG,"Fr"),MatchTrad!A1380,MatchTrad!B1380)</f>
        <v>Swaps de sûretés – actifs empruntés réutilisés – actifs de niveau 1 prêtés et actifs de niveau 2B non RMBS empruntés (toutes les opérations) – valeur marchande de la sûreté prêtée</v>
      </c>
      <c r="C318" s="218" t="str">
        <f>IF(EXACT('Page Titre'!LANGUE_FR_ENG,"Fr"),MatchTrad!A1381,MatchTrad!B1381)</f>
        <v>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v>
      </c>
      <c r="D318" s="219" t="str">
        <f>IF(EXACT('Page Titre'!LANGUE_FR_ENG,"Fr"),MatchTrad!A1382,MatchTrad!B1382)</f>
        <v>48-48C, 113, 146</v>
      </c>
    </row>
    <row r="319" spans="1:4" s="533" customFormat="1" ht="63.75">
      <c r="A319" s="153">
        <v>30106</v>
      </c>
      <c r="B319" s="218" t="str">
        <f>IF(EXACT('Page Titre'!LANGUE_FR_ENG,"Fr"),MatchTrad!A1383,MatchTrad!B1383)</f>
        <v>Swaps de sûretés – actifs empruntés réutilisés – actifs de niveau 1 prêtés et actifs de niveau 2B non RMBS empruntés (toutes les opérations) – valeur marchande de la sûreté empruntée</v>
      </c>
      <c r="C319" s="218" t="str">
        <f>IF(EXACT('Page Titre'!LANGUE_FR_ENG,"Fr"),MatchTrad!A1384,MatchTrad!B1384)</f>
        <v>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v>
      </c>
      <c r="D319" s="219" t="str">
        <f>IF(EXACT('Page Titre'!LANGUE_FR_ENG,"Fr"),MatchTrad!A1385,MatchTrad!B1385)</f>
        <v>48-48C, 113, 146</v>
      </c>
    </row>
    <row r="320" spans="1:4" s="533" customFormat="1" ht="51">
      <c r="A320" s="153">
        <v>30107</v>
      </c>
      <c r="B320" s="218" t="str">
        <f>IF(EXACT('Page Titre'!LANGUE_FR_ENG,"Fr"),MatchTrad!A1386,MatchTrad!B1386)</f>
        <v>Swaps de sûretés – actifs empruntés réutilisés – actifs de niveau 1 prêtés et actifs non ALHQ empruntés (toutes les opérations) – valeur marchande de la sûreté prêtée</v>
      </c>
      <c r="C320" s="218" t="str">
        <f>IF(EXACT('Page Titre'!LANGUE_FR_ENG,"Fr"),MatchTrad!A1387,MatchTrad!B1387)</f>
        <v>Valeur marchande de la sûreté prêtée dans toutes les opérations où des actifs de niveau 1 sont prêtés et des actifs non ALHQ sont empruntés, lorsque la sûreté empruntée est réutilisée (mobilisée) pour sécuriser les positions courtes fermes de l’institution.</v>
      </c>
      <c r="D320" s="219" t="str">
        <f>IF(EXACT('Page Titre'!LANGUE_FR_ENG,"Fr"),MatchTrad!A1388,MatchTrad!B1388)</f>
        <v>48-48C, 113, 146</v>
      </c>
    </row>
    <row r="321" spans="1:4" s="533" customFormat="1" ht="51">
      <c r="A321" s="153">
        <v>30108</v>
      </c>
      <c r="B321" s="218" t="str">
        <f>IF(EXACT('Page Titre'!LANGUE_FR_ENG,"Fr"),MatchTrad!A1389,MatchTrad!B1389)</f>
        <v>Swaps de sûretés – actifs empruntés réutilisés – actifs de niveau 1 prêtés et actifs non ALHQ empruntés (toutes les opérations) – valeur marchande de la sûreté empruntée</v>
      </c>
      <c r="C321" s="218" t="str">
        <f>IF(EXACT('Page Titre'!LANGUE_FR_ENG,"Fr"),MatchTrad!A1390,MatchTrad!B1390)</f>
        <v>Valeur marchande de la sûreté empruntée dans toutes les opérations où des actifs de niveau 1 sont prêtés et des actifs non ALHQ sont empruntés, lorsque la sûreté empruntée est réutilisée (mobilisée) pour sécuriser les positions courtes fermes de l’institution.</v>
      </c>
      <c r="D321" s="219" t="str">
        <f>IF(EXACT('Page Titre'!LANGUE_FR_ENG,"Fr"),MatchTrad!A1391,MatchTrad!B1391)</f>
        <v>48-48C, 113, 146</v>
      </c>
    </row>
    <row r="322" spans="1:4" s="533" customFormat="1" ht="63.75">
      <c r="A322" s="153">
        <v>30109</v>
      </c>
      <c r="B322" s="218" t="str">
        <f>IF(EXACT('Page Titre'!LANGUE_FR_ENG,"Fr"),MatchTrad!A1392,MatchTrad!B1392)</f>
        <v>Swaps de sûretés – actifs empruntés réutilisés – actifs de niveau 2A prêtés et actifs de niveau 1 empruntés (toutes les opérations) – valeur marchande de la sûreté prêtée</v>
      </c>
      <c r="C322" s="218" t="str">
        <f>IF(EXACT('Page Titre'!LANGUE_FR_ENG,"Fr"),MatchTrad!A1393,MatchTrad!B1393)</f>
        <v>Valeur marchande de la sûreté prêtée dans toutes les opérations où des actifs de niveau 2A sont prêtés et des actifs de niveau 1 sont empruntés, lorsque la sûreté empruntée est réutilisée (mobilisée) pour sécuriser les positions courtes fermes de l’institution.</v>
      </c>
      <c r="D322" s="219" t="str">
        <f>IF(EXACT('Page Titre'!LANGUE_FR_ENG,"Fr"),MatchTrad!A1394,MatchTrad!B1394)</f>
        <v>48-48C, 113, 146</v>
      </c>
    </row>
    <row r="323" spans="1:4" s="533" customFormat="1" ht="63.75">
      <c r="A323" s="153">
        <v>30110</v>
      </c>
      <c r="B323" s="218" t="str">
        <f>IF(EXACT('Page Titre'!LANGUE_FR_ENG,"Fr"),MatchTrad!A1395,MatchTrad!B1395)</f>
        <v>Swaps de sûretés – actifs empruntés réutilisés – actifs de niveau 2A prêtés et actifs de niveau 1 empruntés (toutes les opérations) – valeur marchande de la sûreté empruntée</v>
      </c>
      <c r="C323" s="218" t="str">
        <f>IF(EXACT('Page Titre'!LANGUE_FR_ENG,"Fr"),MatchTrad!A1396,MatchTrad!B1396)</f>
        <v>Valeur marchande de la sûreté empruntée dans toutes les opérations où des actifs de niveau 2A sont prêtés et des actifs de niveau 1 sont empruntés, lorsque la sûreté empruntée est réutilisée (mobilisée) pour sécuriser les positions courtes fermes de l’institution.</v>
      </c>
      <c r="D323" s="219" t="str">
        <f>IF(EXACT('Page Titre'!LANGUE_FR_ENG,"Fr"),MatchTrad!A1397,MatchTrad!B1397)</f>
        <v>48-48C, 113, 146</v>
      </c>
    </row>
    <row r="324" spans="1:4" s="533" customFormat="1" ht="63.75">
      <c r="A324" s="153">
        <v>30111</v>
      </c>
      <c r="B324" s="218" t="str">
        <f>IF(EXACT('Page Titre'!LANGUE_FR_ENG,"Fr"),MatchTrad!A1398,MatchTrad!B1398)</f>
        <v>Swaps de sûretés – actifs empruntés réutilisés – actifs de niveau 2A prêtés et actifs de niveau 2A empruntés (toutes les opérations) – valeur marchande de la sûreté prêtée</v>
      </c>
      <c r="C324" s="218" t="str">
        <f>IF(EXACT('Page Titre'!LANGUE_FR_ENG,"Fr"),MatchTrad!A1399,MatchTrad!B1399)</f>
        <v>Valeur marchande de la sûreté prêtée dans toutes les opérations où des actifs de niveau 2A sont prêtés et des actifs de niveau 2A sont empruntés, lorsque la sûreté empruntée est réutilisée (mobilisée) pour sécuriser les positions courtes fermes de l’institution.</v>
      </c>
      <c r="D324" s="219" t="str">
        <f>IF(EXACT('Page Titre'!LANGUE_FR_ENG,"Fr"),MatchTrad!A1400,MatchTrad!B1400)</f>
        <v>48-48C, 113, 146</v>
      </c>
    </row>
    <row r="325" spans="1:4" s="533" customFormat="1" ht="63.75">
      <c r="A325" s="153">
        <v>30112</v>
      </c>
      <c r="B325" s="218" t="str">
        <f>IF(EXACT('Page Titre'!LANGUE_FR_ENG,"Fr"),MatchTrad!A1401,MatchTrad!B1401)</f>
        <v>Swaps de sûretés – actifs empruntés réutilisés – actifs de niveau 2A prêtés et actifs de niveau 2A empruntés (toutes les opérations) – valeur marchande de la sûreté empruntée</v>
      </c>
      <c r="C325" s="218" t="str">
        <f>IF(EXACT('Page Titre'!LANGUE_FR_ENG,"Fr"),MatchTrad!A1402,MatchTrad!B1402)</f>
        <v>Valeur marchande de la sûreté empruntée dans toutes les opérations où des actifs de niveau 2A sont prêtés et desactifs de niveau 2A sont empruntés, lorsque la sûreté empruntée est réutilisée (mobilisée) pour sécuriser les positions courtes fermes de l’institution.</v>
      </c>
      <c r="D325" s="219" t="str">
        <f>IF(EXACT('Page Titre'!LANGUE_FR_ENG,"Fr"),MatchTrad!A1403,MatchTrad!B1403)</f>
        <v>48-48C, 113, 146</v>
      </c>
    </row>
    <row r="326" spans="1:4" s="533" customFormat="1" ht="63.75">
      <c r="A326" s="153">
        <v>30113</v>
      </c>
      <c r="B326" s="218" t="str">
        <f>IF(EXACT('Page Titre'!LANGUE_FR_ENG,"Fr"),MatchTrad!A1404,MatchTrad!B1404)</f>
        <v>Swaps de sûretés – actifs empruntés réutilisés – actifs de niveau 2A prêtés et actifs de niveau 2B RMBS empruntés (toutes les opérations) – valeur marchande de la sûreté prêtée</v>
      </c>
      <c r="C326" s="218" t="str">
        <f>IF(EXACT('Page Titre'!LANGUE_FR_ENG,"Fr"),MatchTrad!A1405,MatchTrad!B1405)</f>
        <v>Valeur marchande de la sûreté prêtée dans toutes les opérations où des actifs de niveau 2A sont prêtés et des actifs de niveau 2B RMBS sont empruntés, lorsque la sûreté empruntée est réutilisée (mobilisée) pour sécuriser les positions courtes fermes de l’institution.</v>
      </c>
      <c r="D326" s="219" t="str">
        <f>IF(EXACT('Page Titre'!LANGUE_FR_ENG,"Fr"),MatchTrad!A1406,MatchTrad!B1406)</f>
        <v>48-48C, 113, 146</v>
      </c>
    </row>
    <row r="327" spans="1:4" s="533" customFormat="1" ht="63.75">
      <c r="A327" s="153">
        <v>30114</v>
      </c>
      <c r="B327" s="218" t="str">
        <f>IF(EXACT('Page Titre'!LANGUE_FR_ENG,"Fr"),MatchTrad!A1407,MatchTrad!B1407)</f>
        <v>Swaps de sûretés – actifs empruntés réutilisés – actifs de niveau 2A prêtés et actifs de niveau 2B RMBS empruntés (toutes les opérations) – valeur marchande de la sûreté empruntée</v>
      </c>
      <c r="C327" s="218" t="str">
        <f>IF(EXACT('Page Titre'!LANGUE_FR_ENG,"Fr"),MatchTrad!A1408,MatchTrad!B1408)</f>
        <v>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v>
      </c>
      <c r="D327" s="219" t="str">
        <f>IF(EXACT('Page Titre'!LANGUE_FR_ENG,"Fr"),MatchTrad!A1409,MatchTrad!B1409)</f>
        <v>48-48C, 113, 146</v>
      </c>
    </row>
    <row r="328" spans="1:4" s="533" customFormat="1" ht="63.75">
      <c r="A328" s="220">
        <v>30115</v>
      </c>
      <c r="B328" s="221" t="str">
        <f>IF(EXACT('Page Titre'!LANGUE_FR_ENG,"Fr"),MatchTrad!A1410,MatchTrad!B1410)</f>
        <v>Swaps de sûretés – actifs empruntés réutilisés – actifs de niveau 2A prêtés et actifs de niveau 2B non RMBS empruntés (toutes les opérations) – valeur marchande de la sûreté prêtée</v>
      </c>
      <c r="C328" s="221" t="str">
        <f>IF(EXACT('Page Titre'!LANGUE_FR_ENG,"Fr"),MatchTrad!A1411,MatchTrad!B1411)</f>
        <v>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v>
      </c>
      <c r="D328" s="222" t="str">
        <f>IF(EXACT('Page Titre'!LANGUE_FR_ENG,"Fr"),MatchTrad!A1412,MatchTrad!B1412)</f>
        <v>48-48C, 113, 146</v>
      </c>
    </row>
    <row r="329" spans="1:4" s="533" customFormat="1" ht="63.75">
      <c r="A329" s="153">
        <v>30116</v>
      </c>
      <c r="B329" s="218" t="str">
        <f>IF(EXACT('Page Titre'!LANGUE_FR_ENG,"Fr"),MatchTrad!A1413,MatchTrad!B1413)</f>
        <v>Swaps de sûretés – actifs empruntés réutilisés – actifs de niveau 2A prêtés et actifs de niveau 2B non RMBS empruntés (toutes les opérations) – valeur marchande de la sûreté empruntée</v>
      </c>
      <c r="C329" s="218" t="str">
        <f>IF(EXACT('Page Titre'!LANGUE_FR_ENG,"Fr"),MatchTrad!A1414,MatchTrad!B1414)</f>
        <v>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v>
      </c>
      <c r="D329" s="219" t="str">
        <f>IF(EXACT('Page Titre'!LANGUE_FR_ENG,"Fr"),MatchTrad!A1415,MatchTrad!B1415)</f>
        <v>48-48C, 113, 146</v>
      </c>
    </row>
    <row r="330" spans="1:4" s="533" customFormat="1" ht="63.75">
      <c r="A330" s="153">
        <v>30117</v>
      </c>
      <c r="B330" s="218" t="str">
        <f>IF(EXACT('Page Titre'!LANGUE_FR_ENG,"Fr"),MatchTrad!A1416,MatchTrad!B1416)</f>
        <v>Swaps de sûretés – actifs empruntés réutilisés – actifs de niveau 2A prêtés et actifs non ALHQ empruntés (toutes les opérations) – valeur marchande de la sûreté prêtée</v>
      </c>
      <c r="C330" s="218" t="str">
        <f>IF(EXACT('Page Titre'!LANGUE_FR_ENG,"Fr"),MatchTrad!A1417,MatchTrad!B1417)</f>
        <v>Valeur marchande de la sûreté prêtée dans toutes les opérations où des actifs de niveau 2A sont prêtés et des actifs non ALHQ sont empruntés, lorsque la sûreté empruntée est réutilisée (mobilisée) pour sécuriser les positions courtes fermes de l’institution.</v>
      </c>
      <c r="D330" s="219" t="str">
        <f>IF(EXACT('Page Titre'!LANGUE_FR_ENG,"Fr"),MatchTrad!A1418,MatchTrad!B1418)</f>
        <v>48-48C, 113, 146</v>
      </c>
    </row>
    <row r="331" spans="1:4" s="533" customFormat="1" ht="63.75">
      <c r="A331" s="153">
        <v>30118</v>
      </c>
      <c r="B331" s="218" t="str">
        <f>IF(EXACT('Page Titre'!LANGUE_FR_ENG,"Fr"),MatchTrad!A1419,MatchTrad!B1419)</f>
        <v>Swaps de sûretés – actifs empruntés réutilisés – actifs de niveau 2A prêtés et actifs non ALHQ empruntés (toutes les opérations) – valeur marchande de la sûreté empruntée</v>
      </c>
      <c r="C331" s="218" t="str">
        <f>IF(EXACT('Page Titre'!LANGUE_FR_ENG,"Fr"),MatchTrad!A1420,MatchTrad!B1420)</f>
        <v>Valeur marchande de la sûreté empruntée dans toutes les opérations où des actifs de niveau 2A sont prêtés et des actifs non ALHQ sont empruntés, lorsque la sûreté empruntée est réutilisée (mobilisée) pour sécuriser les positions courtes fermes de l’institution.</v>
      </c>
      <c r="D331" s="219" t="str">
        <f>IF(EXACT('Page Titre'!LANGUE_FR_ENG,"Fr"),MatchTrad!A1421,MatchTrad!B1421)</f>
        <v>48-48C, 113, 146</v>
      </c>
    </row>
    <row r="332" spans="1:4" s="533" customFormat="1" ht="63.75">
      <c r="A332" s="153">
        <v>30119</v>
      </c>
      <c r="B332" s="218" t="str">
        <f>IF(EXACT('Page Titre'!LANGUE_FR_ENG,"Fr"),MatchTrad!A1422,MatchTrad!B1422)</f>
        <v>Swaps de sûretés – actifs empruntés réutilisés – actifs de niveau 2B RMBS prêtés et actifs de niveau 1 empruntés (toutes les opérations) – valeur marchande de la sûreté prêtée</v>
      </c>
      <c r="C332" s="218" t="str">
        <f>IF(EXACT('Page Titre'!LANGUE_FR_ENG,"Fr"),MatchTrad!A1423,MatchTrad!B1423)</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332" s="219" t="str">
        <f>IF(EXACT('Page Titre'!LANGUE_FR_ENG,"Fr"),MatchTrad!A1424,MatchTrad!B1424)</f>
        <v>48-48C, 113, 146</v>
      </c>
    </row>
    <row r="333" spans="1:4" s="533" customFormat="1" ht="63.75">
      <c r="A333" s="153">
        <v>30120</v>
      </c>
      <c r="B333" s="218" t="str">
        <f>IF(EXACT('Page Titre'!LANGUE_FR_ENG,"Fr"),MatchTrad!A1425,MatchTrad!B1425)</f>
        <v>Swaps de sûretés – actifs empruntés réutilisés – actifs de niveau 2B RMBS prêtés et actifs de niveau 1 empruntés (toutes les opérations) – valeur marchande de la sûreté empruntée</v>
      </c>
      <c r="C333" s="218" t="str">
        <f>IF(EXACT('Page Titre'!LANGUE_FR_ENG,"Fr"),MatchTrad!A1426,MatchTrad!B1426)</f>
        <v>Valeur marchande de la sûreté empruntée dans toutes les opérations où des actifs de niveau 2B RMBS sont prêtés et des actifs de niveau 1 sont empruntés, lorsque la sûreté empruntée est réutilisée (mobilisée) pour sécuriser les positions courtes fermes de l’institution.</v>
      </c>
      <c r="D333" s="219" t="str">
        <f>IF(EXACT('Page Titre'!LANGUE_FR_ENG,"Fr"),MatchTrad!A1427,MatchTrad!B1427)</f>
        <v>48-48C, 113, 146</v>
      </c>
    </row>
    <row r="334" spans="1:4" s="533" customFormat="1" ht="63.75">
      <c r="A334" s="153">
        <v>30121</v>
      </c>
      <c r="B334" s="218" t="str">
        <f>IF(EXACT('Page Titre'!LANGUE_FR_ENG,"Fr"),MatchTrad!A1428,MatchTrad!B1428)</f>
        <v>Swaps de sûretés – actifs empruntés réutilisés – actifs de niveau 2B RMBS prêtés et actifs de niveau 2A empruntés (toutes les opérations) – valeur marchande de la sûreté prêtée</v>
      </c>
      <c r="C334" s="218" t="str">
        <f>IF(EXACT('Page Titre'!LANGUE_FR_ENG,"Fr"),MatchTrad!A1429,MatchTrad!B1429)</f>
        <v>Valeur marchande de la sûreté prêtée dans toutes les opérations où des actifs de niveau 2B RMBS sont prêtés et des actifs de niveau 2A sont empruntés, lorsque la sûreté empruntée est réutilisée (mobilisée) pour sécuriser les positions courtes fermes de l’institution.</v>
      </c>
      <c r="D334" s="219" t="str">
        <f>IF(EXACT('Page Titre'!LANGUE_FR_ENG,"Fr"),MatchTrad!A1430,MatchTrad!B1430)</f>
        <v>48-48C, 113, 146</v>
      </c>
    </row>
    <row r="335" spans="1:4" s="533" customFormat="1" ht="63.75">
      <c r="A335" s="153">
        <v>30122</v>
      </c>
      <c r="B335" s="218" t="str">
        <f>IF(EXACT('Page Titre'!LANGUE_FR_ENG,"Fr"),MatchTrad!A1431,MatchTrad!B1431)</f>
        <v>Swaps de sûretés – actifs empruntés réutilisés – actifs de niveau 2B RMBS prêtés et actifs de niveau 2A empruntés (toutes les opérations) – valeur marchande de la sûreté empruntée</v>
      </c>
      <c r="C335" s="218" t="str">
        <f>IF(EXACT('Page Titre'!LANGUE_FR_ENG,"Fr"),MatchTrad!A1432,MatchTrad!B1432)</f>
        <v>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v>
      </c>
      <c r="D335" s="219" t="str">
        <f>IF(EXACT('Page Titre'!LANGUE_FR_ENG,"Fr"),MatchTrad!A1433,MatchTrad!B1433)</f>
        <v>48-48C, 113, 146</v>
      </c>
    </row>
    <row r="336" spans="1:4" s="533" customFormat="1" ht="63.75">
      <c r="A336" s="153">
        <v>30123</v>
      </c>
      <c r="B336" s="218" t="str">
        <f>IF(EXACT('Page Titre'!LANGUE_FR_ENG,"Fr"),MatchTrad!A1434,MatchTrad!B1434)</f>
        <v>Swaps de sûretés – actifs empruntés réutilisés – actifs de niveau 2B RMBS prêtés et actifs de niveau 2B RMBS empruntés (toutes les opérations) – valeur marchande de la sûreté prêtée</v>
      </c>
      <c r="C336" s="218" t="str">
        <f>IF(EXACT('Page Titre'!LANGUE_FR_ENG,"Fr"),MatchTrad!A1435,MatchTrad!B1435)</f>
        <v>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v>
      </c>
      <c r="D336" s="219" t="str">
        <f>IF(EXACT('Page Titre'!LANGUE_FR_ENG,"Fr"),MatchTrad!A1436,MatchTrad!B1436)</f>
        <v>48-48C, 113, 146</v>
      </c>
    </row>
    <row r="337" spans="1:4" s="533" customFormat="1" ht="63.75">
      <c r="A337" s="153">
        <v>30124</v>
      </c>
      <c r="B337" s="218" t="str">
        <f>IF(EXACT('Page Titre'!LANGUE_FR_ENG,"Fr"),MatchTrad!A1437,MatchTrad!B1437)</f>
        <v>Swaps de sûretés – actifs empruntés réutilisés – actifs de niveau 2B RMBS prêtés et actifs de niveau 2B RMBS empruntés (toutes les opérations) – valeur marchande de la sûreté empruntée</v>
      </c>
      <c r="C337" s="218" t="str">
        <f>IF(EXACT('Page Titre'!LANGUE_FR_ENG,"Fr"),MatchTrad!A1438,MatchTrad!B1438)</f>
        <v>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v>
      </c>
      <c r="D337" s="219" t="str">
        <f>IF(EXACT('Page Titre'!LANGUE_FR_ENG,"Fr"),MatchTrad!A1439,MatchTrad!B1439)</f>
        <v>48-48C, 113, 146</v>
      </c>
    </row>
    <row r="338" spans="1:4" s="533" customFormat="1" ht="63.75">
      <c r="A338" s="153">
        <v>30125</v>
      </c>
      <c r="B338" s="218" t="str">
        <f>IF(EXACT('Page Titre'!LANGUE_FR_ENG,"Fr"),MatchTrad!A1440,MatchTrad!B1440)</f>
        <v>Swaps de sûretés – actifs empruntés réutilisés – actifs de niveau 2B RMBS prêtés et actifs de niveau 2B non RMBS empruntés (toutes les opérations) – valeur marchande de la sûreté prêtée</v>
      </c>
      <c r="C338" s="218" t="str">
        <f>IF(EXACT('Page Titre'!LANGUE_FR_ENG,"Fr"),MatchTrad!A1441,MatchTrad!B1441)</f>
        <v>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v>
      </c>
      <c r="D338" s="219" t="str">
        <f>IF(EXACT('Page Titre'!LANGUE_FR_ENG,"Fr"),MatchTrad!A1442,MatchTrad!B1442)</f>
        <v>48-48C, 113, 146</v>
      </c>
    </row>
    <row r="339" spans="1:4" s="533" customFormat="1" ht="63.75">
      <c r="A339" s="153">
        <v>30126</v>
      </c>
      <c r="B339" s="218" t="str">
        <f>IF(EXACT('Page Titre'!LANGUE_FR_ENG,"Fr"),MatchTrad!A1443,MatchTrad!B1443)</f>
        <v>Swaps de sûretés – actifs empruntés réutilisés – actifs de niveau 2B RMBS prêtés et actifs de niveau 2B non RMBS empruntés (toutes les opérations) – valeur marchande de la sûreté empruntée</v>
      </c>
      <c r="C339" s="218" t="str">
        <f>IF(EXACT('Page Titre'!LANGUE_FR_ENG,"Fr"),MatchTrad!A1444,MatchTrad!B1444)</f>
        <v>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v>
      </c>
      <c r="D339" s="219" t="str">
        <f>IF(EXACT('Page Titre'!LANGUE_FR_ENG,"Fr"),MatchTrad!A1445,MatchTrad!B1445)</f>
        <v>48-48C, 113, 146</v>
      </c>
    </row>
    <row r="340" spans="1:4" s="533" customFormat="1" ht="63.75">
      <c r="A340" s="153">
        <v>30127</v>
      </c>
      <c r="B340" s="218" t="str">
        <f>IF(EXACT('Page Titre'!LANGUE_FR_ENG,"Fr"),MatchTrad!A1446,MatchTrad!B1446)</f>
        <v>Swaps de sûretés – actifs empruntés réutilisés – actifs de niveau 2B RMBS prêtés et actifs non ALHQ empruntés (toutes les opérations) – valeur marchande de la sûreté prêtée</v>
      </c>
      <c r="C340" s="218" t="str">
        <f>IF(EXACT('Page Titre'!LANGUE_FR_ENG,"Fr"),MatchTrad!A1447,MatchTrad!B1447)</f>
        <v>Valeur marchande de la sûreté prêtée dans toutes les opérations où des actifs de niveau 2B RMBS sont prêtés et des actifs non ALHQ sont empruntés, lorsque la sûreté empruntée est réutilisée (mobilisée) pour sécuriser les positions courtes fermes de l’institution.</v>
      </c>
      <c r="D340" s="219" t="str">
        <f>IF(EXACT('Page Titre'!LANGUE_FR_ENG,"Fr"),MatchTrad!A1448,MatchTrad!B1448)</f>
        <v>48-48C, 113, 146</v>
      </c>
    </row>
    <row r="341" spans="1:4" s="533" customFormat="1" ht="63.75">
      <c r="A341" s="153">
        <v>30128</v>
      </c>
      <c r="B341" s="218" t="str">
        <f>IF(EXACT('Page Titre'!LANGUE_FR_ENG,"Fr"),MatchTrad!A1449,MatchTrad!B1449)</f>
        <v>Swaps de sûretés – actifs empruntés réutilisés – actifs de niveau 2B RMBS prêtés et actifs non ALHQ empruntés (toutes les opérations) – valeur marchande de la sûreté empruntée</v>
      </c>
      <c r="C341" s="218" t="str">
        <f>IF(EXACT('Page Titre'!LANGUE_FR_ENG,"Fr"),MatchTrad!A1450,MatchTrad!B1450)</f>
        <v>Valeur marchande de la sûreté empruntée dans toutes les opérations où des actifs de niveau 2B RMBS sont prêtés et des actifs non ALHQ sont empruntés, lorsque la sûreté empruntée est réutilisée (mobilisée) pour sécuriser les positions courtes fermes de l’institution.</v>
      </c>
      <c r="D341" s="219" t="str">
        <f>IF(EXACT('Page Titre'!LANGUE_FR_ENG,"Fr"),MatchTrad!A1451,MatchTrad!B1451)</f>
        <v>48-48C, 113, 146</v>
      </c>
    </row>
    <row r="342" spans="1:4" s="533" customFormat="1" ht="63.75">
      <c r="A342" s="153">
        <v>30129</v>
      </c>
      <c r="B342" s="218" t="str">
        <f>IF(EXACT('Page Titre'!LANGUE_FR_ENG,"Fr"),MatchTrad!A1452,MatchTrad!B1452)</f>
        <v>Swaps de sûretés – actifs empruntés réutilisés – actifs de niveau 2B non RMBS prêtés et actifs de niveau 1 empruntés (toutes les opérations) – valeur marchande de la sûreté prêtée</v>
      </c>
      <c r="C342" s="218" t="str">
        <f>IF(EXACT('Page Titre'!LANGUE_FR_ENG,"Fr"),MatchTrad!A1453,MatchTrad!B1453)</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342" s="219" t="str">
        <f>IF(EXACT('Page Titre'!LANGUE_FR_ENG,"Fr"),MatchTrad!A1454,MatchTrad!B1454)</f>
        <v>48-48C, 113, 146</v>
      </c>
    </row>
    <row r="343" spans="1:4" s="533" customFormat="1" ht="63.75">
      <c r="A343" s="153">
        <v>30130</v>
      </c>
      <c r="B343" s="218" t="str">
        <f>IF(EXACT('Page Titre'!LANGUE_FR_ENG,"Fr"),MatchTrad!A1455,MatchTrad!B1455)</f>
        <v>Swaps de sûretés – actifs empruntés réutilisés – actifs de niveau 2B non RMBS prêtés et actifs de niveau 1 empruntés (toutes les opérations) – valeur marchande de la sûreté empruntée</v>
      </c>
      <c r="C343" s="218" t="str">
        <f>IF(EXACT('Page Titre'!LANGUE_FR_ENG,"Fr"),MatchTrad!A1456,MatchTrad!B1456)</f>
        <v>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v>
      </c>
      <c r="D343" s="219" t="str">
        <f>IF(EXACT('Page Titre'!LANGUE_FR_ENG,"Fr"),MatchTrad!A1457,MatchTrad!B1457)</f>
        <v>48-48C, 113, 146</v>
      </c>
    </row>
    <row r="344" spans="1:4" s="533" customFormat="1" ht="63.75">
      <c r="A344" s="153">
        <v>30131</v>
      </c>
      <c r="B344" s="218" t="str">
        <f>IF(EXACT('Page Titre'!LANGUE_FR_ENG,"Fr"),MatchTrad!A1458,MatchTrad!B1458)</f>
        <v>Swaps de sûretés – actifs empruntés réutilisés – actifs de niveau 2B non RMBS prêtés et actifs de niveau 2A empruntés (toutes les opérations) – valeur marchande de la sûreté prêtée</v>
      </c>
      <c r="C344" s="218" t="str">
        <f>IF(EXACT('Page Titre'!LANGUE_FR_ENG,"Fr"),MatchTrad!A1459,MatchTrad!B1459)</f>
        <v>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v>
      </c>
      <c r="D344" s="219" t="str">
        <f>IF(EXACT('Page Titre'!LANGUE_FR_ENG,"Fr"),MatchTrad!A1460,MatchTrad!B1460)</f>
        <v>48-48C, 113, 146</v>
      </c>
    </row>
    <row r="345" spans="1:4" s="533" customFormat="1" ht="63.75">
      <c r="A345" s="153">
        <v>30132</v>
      </c>
      <c r="B345" s="218" t="str">
        <f>IF(EXACT('Page Titre'!LANGUE_FR_ENG,"Fr"),MatchTrad!A1461,MatchTrad!B1461)</f>
        <v>Swaps de sûretés – actifs empruntés réutilisés – actifs de niveau 2B non RMBS prêtés et actifs de niveau 2A empruntés (toutes les opérations) – valeur marchande de la sûreté empruntée</v>
      </c>
      <c r="C345" s="218" t="str">
        <f>IF(EXACT('Page Titre'!LANGUE_FR_ENG,"Fr"),MatchTrad!A1462,MatchTrad!B1462)</f>
        <v>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v>
      </c>
      <c r="D345" s="219" t="str">
        <f>IF(EXACT('Page Titre'!LANGUE_FR_ENG,"Fr"),MatchTrad!A1463,MatchTrad!B1463)</f>
        <v>48-48C, 113, 146</v>
      </c>
    </row>
    <row r="346" spans="1:4" s="533" customFormat="1" ht="63.75">
      <c r="A346" s="153">
        <v>30133</v>
      </c>
      <c r="B346" s="218" t="str">
        <f>IF(EXACT('Page Titre'!LANGUE_FR_ENG,"Fr"),MatchTrad!A1464,MatchTrad!B1464)</f>
        <v>Swaps de sûretés – actifs empruntés réutilisés – actifs de niveau 2B non RMBS prêtés et actifs de niveau 2B RMBS empruntés (toutes les opérations) – valeur marchande de la sûreté prêtée</v>
      </c>
      <c r="C346" s="218" t="str">
        <f>IF(EXACT('Page Titre'!LANGUE_FR_ENG,"Fr"),MatchTrad!A1465,MatchTrad!B1465)</f>
        <v>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v>
      </c>
      <c r="D346" s="219" t="str">
        <f>IF(EXACT('Page Titre'!LANGUE_FR_ENG,"Fr"),MatchTrad!A1466,MatchTrad!B1466)</f>
        <v>48-48C, 113, 146</v>
      </c>
    </row>
    <row r="347" spans="1:4" s="533" customFormat="1" ht="63.75">
      <c r="A347" s="153">
        <v>30134</v>
      </c>
      <c r="B347" s="218" t="str">
        <f>IF(EXACT('Page Titre'!LANGUE_FR_ENG,"Fr"),MatchTrad!A1467,MatchTrad!B1467)</f>
        <v>Swaps de sûretés – actifs empruntés réutilisés – actifs de niveau 2B non RMBS prêtés et actifs de niveau 2B RMBS empruntés (toutes les opérations) – valeur marchande de la sûreté empruntée</v>
      </c>
      <c r="C347" s="218" t="str">
        <f>IF(EXACT('Page Titre'!LANGUE_FR_ENG,"Fr"),MatchTrad!A1468,MatchTrad!B1468)</f>
        <v>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v>
      </c>
      <c r="D347" s="219" t="str">
        <f>IF(EXACT('Page Titre'!LANGUE_FR_ENG,"Fr"),MatchTrad!A1469,MatchTrad!B1469)</f>
        <v>48-48C, 113, 146</v>
      </c>
    </row>
    <row r="348" spans="1:4" s="533" customFormat="1" ht="63.75">
      <c r="A348" s="153">
        <v>30135</v>
      </c>
      <c r="B348" s="218" t="str">
        <f>IF(EXACT('Page Titre'!LANGUE_FR_ENG,"Fr"),MatchTrad!A1470,MatchTrad!B1470)</f>
        <v>Swaps de sûretés – actifs empruntés réutilisés – actifs de niveau 2B non RMBS prêtés et actifs de niveau 2B non RMBS empruntés (toutes les opérations) – valeur marchande de la sûreté prêtée</v>
      </c>
      <c r="C348" s="218" t="str">
        <f>IF(EXACT('Page Titre'!LANGUE_FR_ENG,"Fr"),MatchTrad!A1471,MatchTrad!B1471)</f>
        <v>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v>
      </c>
      <c r="D348" s="219" t="str">
        <f>IF(EXACT('Page Titre'!LANGUE_FR_ENG,"Fr"),MatchTrad!A1472,MatchTrad!B1472)</f>
        <v>48-48C, 113, 146</v>
      </c>
    </row>
    <row r="349" spans="1:4" s="533" customFormat="1" ht="63.75">
      <c r="A349" s="153">
        <v>30136</v>
      </c>
      <c r="B349" s="218" t="str">
        <f>IF(EXACT('Page Titre'!LANGUE_FR_ENG,"Fr"),MatchTrad!A1473,MatchTrad!B1473)</f>
        <v>Swaps de sûretés – actifs empruntés réutilisés – actifs de niveau 2B non RMBS prêtés et actifs de niveau 2B non RMBS empruntés (toutes les opérations) – valeur marchande de la sûreté empruntée</v>
      </c>
      <c r="C349" s="218" t="str">
        <f>IF(EXACT('Page Titre'!LANGUE_FR_ENG,"Fr"),MatchTrad!A1474,MatchTrad!B1474)</f>
        <v>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v>
      </c>
      <c r="D349" s="219" t="str">
        <f>IF(EXACT('Page Titre'!LANGUE_FR_ENG,"Fr"),MatchTrad!A1475,MatchTrad!B1475)</f>
        <v>48-48C, 113, 146</v>
      </c>
    </row>
    <row r="350" spans="1:4" s="533" customFormat="1" ht="63.75">
      <c r="A350" s="153">
        <v>30137</v>
      </c>
      <c r="B350" s="218" t="str">
        <f>IF(EXACT('Page Titre'!LANGUE_FR_ENG,"Fr"),MatchTrad!A1476,MatchTrad!B1476)</f>
        <v>Swaps de sûretés – actifs empruntés réutilisés – actifs de niveau 2B non RMBS prêtés et actifs non ALHQ empruntés (toutes les opérations) – valeur marchande de la sûreté prêtée</v>
      </c>
      <c r="C350" s="218" t="str">
        <f>IF(EXACT('Page Titre'!LANGUE_FR_ENG,"Fr"),MatchTrad!A1477,MatchTrad!B1477)</f>
        <v>Valeur marchande de la sûreté prêtée dans toutes les opérations où des actifs de niveau 2B non RMBS sont prêtés et des actifs non ALHQ sont empruntés, lorsque la sûreté empruntée est réutilisée (mobilisée) pour sécuriser les positions courtes fermes de l’institution.</v>
      </c>
      <c r="D350" s="219" t="str">
        <f>IF(EXACT('Page Titre'!LANGUE_FR_ENG,"Fr"),MatchTrad!A1478,MatchTrad!B1478)</f>
        <v>48-48C, 113, 146</v>
      </c>
    </row>
    <row r="351" spans="1:4" s="533" customFormat="1" ht="63.75">
      <c r="A351" s="153">
        <v>30138</v>
      </c>
      <c r="B351" s="218" t="str">
        <f>IF(EXACT('Page Titre'!LANGUE_FR_ENG,"Fr"),MatchTrad!A1479,MatchTrad!B1479)</f>
        <v>Swaps de sûretés – actifs empruntés réutilisés – actifs de niveau 2B non RMBS prêtés et actifs non ALHQ empruntés (toutes les opérations) – valeur marchande de la sûreté empruntée</v>
      </c>
      <c r="C351" s="218" t="str">
        <f>IF(EXACT('Page Titre'!LANGUE_FR_ENG,"Fr"),MatchTrad!A1480,MatchTrad!B1480)</f>
        <v>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v>
      </c>
      <c r="D351" s="219" t="str">
        <f>IF(EXACT('Page Titre'!LANGUE_FR_ENG,"Fr"),MatchTrad!A1481,MatchTrad!B1481)</f>
        <v>48-48C, 113, 146</v>
      </c>
    </row>
    <row r="352" spans="1:4" s="533" customFormat="1" ht="63.75">
      <c r="A352" s="153">
        <v>30139</v>
      </c>
      <c r="B352" s="218" t="str">
        <f>IF(EXACT('Page Titre'!LANGUE_FR_ENG,"Fr"),MatchTrad!A1482,MatchTrad!B1482)</f>
        <v>Swaps de sûretés – actifs empruntés réutilisés – actifs non ALHQ prêtés et actifs de niveau 1 empruntés (toutes les opérations) – valeur marchande de la sûreté prêtée</v>
      </c>
      <c r="C352" s="218" t="str">
        <f>IF(EXACT('Page Titre'!LANGUE_FR_ENG,"Fr"),MatchTrad!A1483,MatchTrad!B1483)</f>
        <v>Valeur marchande de la sûreté prêtée dans toutes les opérations où des actifs non ALHQ sont prêtés et des actifs de niveau 1 sont empruntés, lorsque la sûreté empruntée est réutilisée (mobilisée) pour sécuriser les positions courtes fermes de l’institution.</v>
      </c>
      <c r="D352" s="219" t="str">
        <f>IF(EXACT('Page Titre'!LANGUE_FR_ENG,"Fr"),MatchTrad!A1484,MatchTrad!B1484)</f>
        <v>48-48C, 113, 146</v>
      </c>
    </row>
    <row r="353" spans="1:4" s="533" customFormat="1" ht="63.75">
      <c r="A353" s="153">
        <v>30140</v>
      </c>
      <c r="B353" s="218" t="str">
        <f>IF(EXACT('Page Titre'!LANGUE_FR_ENG,"Fr"),MatchTrad!A1485,MatchTrad!B1485)</f>
        <v>Swaps de sûretés – actifs empruntés réutilisés – actifs non ALHQ prêtés et actifs de niveau 1 empruntés (toutes les opérations) – valeur marchande de la sûreté empruntée</v>
      </c>
      <c r="C353" s="218" t="str">
        <f>IF(EXACT('Page Titre'!LANGUE_FR_ENG,"Fr"),MatchTrad!A1486,MatchTrad!B1486)</f>
        <v>Valeur marchande de la sûreté empruntée dans toutes les opérations où des actifs non ALHQ sont prêtés et des actifs de niveau 1 sont empruntés, lorsque la sûreté empruntée est réutilisée (mobilisée) pour sécuriser les positions courtes fermes de l’institution.</v>
      </c>
      <c r="D353" s="219" t="str">
        <f>IF(EXACT('Page Titre'!LANGUE_FR_ENG,"Fr"),MatchTrad!A1487,MatchTrad!B1487)</f>
        <v>48-48C, 113, 146</v>
      </c>
    </row>
    <row r="354" spans="1:4" s="533" customFormat="1" ht="63.75">
      <c r="A354" s="153">
        <v>30141</v>
      </c>
      <c r="B354" s="218" t="str">
        <f>IF(EXACT('Page Titre'!LANGUE_FR_ENG,"Fr"),MatchTrad!A1488,MatchTrad!B1488)</f>
        <v>Swaps de sûretés – actifs empruntés réutilisés – actifs non ALHQ prêtés et actifs de niveau 2A empruntés (toutes les opérations) – valeur marchande de la sûreté prêtée</v>
      </c>
      <c r="C354" s="218" t="str">
        <f>IF(EXACT('Page Titre'!LANGUE_FR_ENG,"Fr"),MatchTrad!A1489,MatchTrad!B1489)</f>
        <v>Valeur marchande de la sûreté prêtée dans toutes les opérations où des actifs non ALHQ sont prêtés et des actifs de niveau 2A sont empruntés, lorsque la sûreté empruntée est réutilisée (mobilisée) pour sécuriser les positions courtes fermes de l’institution.</v>
      </c>
      <c r="D354" s="219" t="str">
        <f>IF(EXACT('Page Titre'!LANGUE_FR_ENG,"Fr"),MatchTrad!A1490,MatchTrad!B1490)</f>
        <v>48-48C, 113, 146</v>
      </c>
    </row>
    <row r="355" spans="1:4" s="533" customFormat="1" ht="63.75">
      <c r="A355" s="153">
        <v>30142</v>
      </c>
      <c r="B355" s="218" t="str">
        <f>IF(EXACT('Page Titre'!LANGUE_FR_ENG,"Fr"),MatchTrad!A1491,MatchTrad!B1491)</f>
        <v>Swaps de sûretés – actifs empruntés réutilisés – actifs non ALHQ prêtés et actifs de niveau 2A empruntés (toutes les opérations) – valeur marchande de la sûreté empruntée</v>
      </c>
      <c r="C355" s="218" t="str">
        <f>IF(EXACT('Page Titre'!LANGUE_FR_ENG,"Fr"),MatchTrad!A1492,MatchTrad!B1492)</f>
        <v>Valeur marchande de la sûreté empruntée dans toutes les opérations où des actifs non ALHQ sont prêtés et des actifs de niveau 2A sont empruntés, lorsque la sûreté empruntée est réutilisée (mobilisée) pour sécuriser les positions courtes fermes de l’institution.</v>
      </c>
      <c r="D355" s="219" t="str">
        <f>IF(EXACT('Page Titre'!LANGUE_FR_ENG,"Fr"),MatchTrad!A1493,MatchTrad!B1493)</f>
        <v>48-48C, 113, 146</v>
      </c>
    </row>
    <row r="356" spans="1:4" s="533" customFormat="1" ht="63.75">
      <c r="A356" s="153">
        <v>30143</v>
      </c>
      <c r="B356" s="218" t="str">
        <f>IF(EXACT('Page Titre'!LANGUE_FR_ENG,"Fr"),MatchTrad!A1494,MatchTrad!B1494)</f>
        <v>Swaps de sûretés – actifs empruntés réutilisés – actifs non ALHQ prêtés et actifs de niveau 2B RMBS empruntés (toutes les opérations) – valeur marchande de la sûreté prêtée</v>
      </c>
      <c r="C356" s="218" t="str">
        <f>IF(EXACT('Page Titre'!LANGUE_FR_ENG,"Fr"),MatchTrad!A1495,MatchTrad!B1495)</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356" s="219" t="str">
        <f>IF(EXACT('Page Titre'!LANGUE_FR_ENG,"Fr"),MatchTrad!A1496,MatchTrad!B1496)</f>
        <v>48-48C, 113, 146</v>
      </c>
    </row>
    <row r="357" spans="1:4" s="533" customFormat="1" ht="63.75">
      <c r="A357" s="153">
        <v>30144</v>
      </c>
      <c r="B357" s="218" t="str">
        <f>IF(EXACT('Page Titre'!LANGUE_FR_ENG,"Fr"),MatchTrad!A1497,MatchTrad!B1497)</f>
        <v>Swaps de sûretés – actifs empruntés réutilisés – actifs non ALHQ prêtés et actifs de niveau 2B RMBS empruntés (toutes les opérations) – valeur marchande de la sûreté empruntée</v>
      </c>
      <c r="C357" s="218" t="str">
        <f>IF(EXACT('Page Titre'!LANGUE_FR_ENG,"Fr"),MatchTrad!A1498,MatchTrad!B1498)</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357" s="219" t="str">
        <f>IF(EXACT('Page Titre'!LANGUE_FR_ENG,"Fr"),MatchTrad!A1499,MatchTrad!B1499)</f>
        <v>48-48C, 113, 146</v>
      </c>
    </row>
    <row r="358" spans="1:4" s="533" customFormat="1" ht="63.75">
      <c r="A358" s="153">
        <v>30145</v>
      </c>
      <c r="B358" s="218" t="str">
        <f>IF(EXACT('Page Titre'!LANGUE_FR_ENG,"Fr"),MatchTrad!A1500,MatchTrad!B1500)</f>
        <v>Swaps de sûretés – actifs empruntés réutilisés – actifs non ALHQ prêtés et actifs de niveau 2B non RMBS empruntés (toutes les opérations) – valeur marchande de la sûreté prêtée</v>
      </c>
      <c r="C358" s="218" t="str">
        <f>IF(EXACT('Page Titre'!LANGUE_FR_ENG,"Fr"),MatchTrad!A1501,MatchTrad!B1501)</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358" s="219" t="str">
        <f>IF(EXACT('Page Titre'!LANGUE_FR_ENG,"Fr"),MatchTrad!A1502,MatchTrad!B1502)</f>
        <v>48-48C, 113, 146</v>
      </c>
    </row>
    <row r="359" spans="1:4" s="533" customFormat="1" ht="63.75">
      <c r="A359" s="153">
        <v>30146</v>
      </c>
      <c r="B359" s="218" t="str">
        <f>IF(EXACT('Page Titre'!LANGUE_FR_ENG,"Fr"),MatchTrad!A1503,MatchTrad!B1503)</f>
        <v>Swaps de sûretés – actifs empruntés réutilisés – actifs non ALHQ prêtés et actifs de niveau 2B non RMBS empruntés (toutes les opérations) – valeur marchande de la sûreté empruntée</v>
      </c>
      <c r="C359" s="218" t="str">
        <f>IF(EXACT('Page Titre'!LANGUE_FR_ENG,"Fr"),MatchTrad!A1504,MatchTrad!B1504)</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359" s="219" t="str">
        <f>IF(EXACT('Page Titre'!LANGUE_FR_ENG,"Fr"),MatchTrad!A1505,MatchTrad!B1505)</f>
        <v>48-48C, 113, 146</v>
      </c>
    </row>
    <row r="360" spans="1:4" s="533" customFormat="1" ht="51">
      <c r="A360" s="153">
        <v>30147</v>
      </c>
      <c r="B360" s="218" t="str">
        <f>IF(EXACT('Page Titre'!LANGUE_FR_ENG,"Fr"),MatchTrad!A1506,MatchTrad!B1506)</f>
        <v>Swaps de sûretés – actifs empruntés réutilisés – actifs non ALHQ prêtés et actifs non ALHQ empruntés (toutes les opérations) – valeur marchande de la sûreté prêtée</v>
      </c>
      <c r="C360" s="218" t="str">
        <f>IF(EXACT('Page Titre'!LANGUE_FR_ENG,"Fr"),MatchTrad!A1507,MatchTrad!B1507)</f>
        <v>Valeur marchande de la sûreté prêtée dans toutes les opérations où des actifs non ALHQ sont prêtés et des actifs non ALHQ sont empruntés, lorsque la sûreté empruntée est réutilisée (mobilisée) pour sécuriser les positions courtes fermes de l’institution.</v>
      </c>
      <c r="D360" s="219" t="str">
        <f>IF(EXACT('Page Titre'!LANGUE_FR_ENG,"Fr"),MatchTrad!A1508,MatchTrad!B1508)</f>
        <v>48-48C, 113, 146</v>
      </c>
    </row>
    <row r="361" spans="1:4" s="533" customFormat="1" ht="51">
      <c r="A361" s="153">
        <v>30148</v>
      </c>
      <c r="B361" s="218" t="str">
        <f>IF(EXACT('Page Titre'!LANGUE_FR_ENG,"Fr"),MatchTrad!A1509,MatchTrad!B1509)</f>
        <v>Swaps de sûretés – actifs empruntés réutilisés – actifs non ALHQ prêtés et actifs non ALHQ empruntés (toutes les opérations) – valeur marchande de la sûreté empruntée</v>
      </c>
      <c r="C361" s="218" t="str">
        <f>IF(EXACT('Page Titre'!LANGUE_FR_ENG,"Fr"),MatchTrad!A1510,MatchTrad!B1510)</f>
        <v>Valeur marchande de la sûreté empruntée dans toutes les opérations où des actifs non ALHQ sont prêtés et des actifs non ALHQ sont empruntés, lorsque la sûreté empruntée est réutilisée (mobilisée) pour sécuriser les positions courtes fermes de l’institution.</v>
      </c>
      <c r="D361" s="219" t="str">
        <f>IF(EXACT('Page Titre'!LANGUE_FR_ENG,"Fr"),MatchTrad!A1511,MatchTrad!B1511)</f>
        <v>48-48C, 113, 146</v>
      </c>
    </row>
    <row r="362" spans="1:4" s="534" customFormat="1" ht="25.5">
      <c r="A362" s="247">
        <v>50001</v>
      </c>
      <c r="B362" s="223" t="str">
        <f>IF(EXACT('Page Titre'!LANGUE_FR_ENG,"Fr"),MatchTrad!A1512,MatchTrad!B1512)</f>
        <v>Actifs de niveau 1 - Titres hypothécaires en vertu de la LNH émis par des tiers</v>
      </c>
      <c r="C362" s="223" t="str">
        <f>IF(EXACT('Page Titre'!LANGUE_FR_ENG,"Fr"),MatchTrad!A1513,MatchTrad!B1513)</f>
        <v>La valeur marchande (avant décote) des titres hypothécaires en vertu de la LNH émis par des tiers admissibles inclus dans les actifs de niveau 1 de la section 1.1 du Relevé_LCR.</v>
      </c>
      <c r="D362" s="222" t="str">
        <f>IF(EXACT('Page Titre'!LANGUE_FR_ENG,"Fr"),MatchTrad!A1514,MatchTrad!B1514)</f>
        <v>50 (c)</v>
      </c>
    </row>
    <row r="363" spans="1:4" s="534" customFormat="1" ht="25.5">
      <c r="A363" s="247">
        <v>50002</v>
      </c>
      <c r="B363" s="223" t="str">
        <f>IF(EXACT('Page Titre'!LANGUE_FR_ENG,"Fr"),MatchTrad!A1515,MatchTrad!B1515)</f>
        <v>Actifs de niveau 1 - Titres hypothécaires en vertu de la LNH groupés ou non vendus</v>
      </c>
      <c r="C363" s="223" t="str">
        <f>IF(EXACT('Page Titre'!LANGUE_FR_ENG,"Fr"),MatchTrad!A1516,MatchTrad!B1516)</f>
        <v>La valeur marchande (avant décote) des titres hypothécaires en vertu de la LNH émis pas des tiers admissibles inclus dans les actifs de niveau 1 de la section 1.1 du Relevé_LCR.</v>
      </c>
      <c r="D363" s="222" t="str">
        <f>IF(EXACT('Page Titre'!LANGUE_FR_ENG,"Fr"),MatchTrad!A1517,MatchTrad!B1517)</f>
        <v>50 (c)</v>
      </c>
    </row>
    <row r="364" spans="1:4" s="534" customFormat="1" ht="25.5">
      <c r="A364" s="247">
        <v>50003</v>
      </c>
      <c r="B364" s="223" t="str">
        <f>IF(EXACT('Page Titre'!LANGUE_FR_ENG,"Fr"),MatchTrad!A1518,MatchTrad!B1518)</f>
        <v>Actifs de niveau 1 - Obligations hypothécaires du Canada</v>
      </c>
      <c r="C364" s="223" t="str">
        <f>IF(EXACT('Page Titre'!LANGUE_FR_ENG,"Fr"),MatchTrad!A1519,MatchTrad!B1519)</f>
        <v>La valeur marchande (avant décote) des obligations hypothécaires du Canada admissibles incluses dans les actifs de niveau 1 de la section 1.1 du Relevé_LCR.</v>
      </c>
      <c r="D364" s="222" t="str">
        <f>IF(EXACT('Page Titre'!LANGUE_FR_ENG,"Fr"),MatchTrad!A1520,MatchTrad!B1520)</f>
        <v>50 (c)</v>
      </c>
    </row>
    <row r="365" spans="1:4" s="534" customFormat="1" ht="140.25">
      <c r="A365" s="247" t="str">
        <f>IF(EXACT('Page Titre'!LANGUE_FR_ENG,"Fr"),MatchTrad!A1521,MatchTrad!B1521)</f>
        <v>52001 à 52008</v>
      </c>
      <c r="B365" s="223" t="str">
        <f>IF(EXACT('Page Titre'!LANGUE_FR_ENG,"Fr"),MatchTrad!A1522,MatchTrad!B1522)</f>
        <v>Dépôts de détail (particuliers) - Exigences de sortie de juridictions d'accueil</v>
      </c>
      <c r="C365" s="223" t="str">
        <f>IF(EXACT('Page Titre'!LANGUE_FR_ENG,"Fr"),MatchTrad!A1523,MatchTrad!B1523)</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v>
      </c>
      <c r="D365" s="222">
        <v>169</v>
      </c>
    </row>
    <row r="366" spans="1:4" s="534" customFormat="1" ht="153">
      <c r="A366" s="247" t="str">
        <f>IF(EXACT('Page Titre'!LANGUE_FR_ENG,"Fr"),MatchTrad!A1524,MatchTrad!B1524)</f>
        <v>52009 à 52016</v>
      </c>
      <c r="B366" s="223" t="str">
        <f>IF(EXACT('Page Titre'!LANGUE_FR_ENG,"Fr"),MatchTrad!A1525,MatchTrad!B1525)</f>
        <v>Dépôts fournis par des petites entreprises - Exigences de sortie de juridictions d'accueil </v>
      </c>
      <c r="C366" s="223" t="str">
        <f>IF(EXACT('Page Titre'!LANGUE_FR_ENG,"Fr"),MatchTrad!A1526,MatchTrad!B1526)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v>
      </c>
      <c r="D366" s="222">
        <v>169</v>
      </c>
    </row>
    <row r="367" spans="1:4" s="534" customFormat="1" ht="51">
      <c r="A367" s="247">
        <v>53001</v>
      </c>
      <c r="B367" s="223" t="str">
        <f>IF(EXACT('Page Titre'!LANGUE_FR_ENG,"Fr"),MatchTrad!A1527,MatchTrad!B1527)</f>
        <v>Dépôts garantis provenant d'un tiers affilié - clientèle de détail, compte transactionnel, admissible au taux de retrait de 3 %, au Canada</v>
      </c>
      <c r="C367" s="223" t="str">
        <f>IF(EXACT('Page Titre'!LANGUE_FR_ENG,"Fr"),MatchTrad!A1528,MatchTrad!B1528)</f>
        <v>Montants inclus vis-à-vis l'identificateur de classification LCR 21101 et qui proviennent d'un tiers affilié. Espace réservé - ne pas remplir.</v>
      </c>
      <c r="D367" s="222">
        <v>78</v>
      </c>
    </row>
    <row r="368" spans="1:4" s="534" customFormat="1" ht="51">
      <c r="A368" s="247">
        <v>53002</v>
      </c>
      <c r="B368" s="223" t="str">
        <f>IF(EXACT('Page Titre'!LANGUE_FR_ENG,"Fr"),MatchTrad!A1529,MatchTrad!B1529)</f>
        <v>Dépôts garantis provenant d'un tiers affilié - clientèle de détail, compte autre que transactionnel,  admissible au taux de retrait de 3 %, au Canada </v>
      </c>
      <c r="C368" s="223" t="str">
        <f>IF(EXACT('Page Titre'!LANGUE_FR_ENG,"Fr"),MatchTrad!A1530,MatchTrad!B1530)</f>
        <v>Montants inclus vis-à-vis l'identificateur de classification LCR 21104 et qui proviennent d'un tiers affilié. Espace réservé - ne pas remplir. </v>
      </c>
      <c r="D368" s="222">
        <v>78</v>
      </c>
    </row>
    <row r="369" spans="1:4" s="534" customFormat="1" ht="51">
      <c r="A369" s="247">
        <v>53003</v>
      </c>
      <c r="B369" s="223" t="str">
        <f>IF(EXACT('Page Titre'!LANGUE_FR_ENG,"Fr"),MatchTrad!A1531,MatchTrad!B1531)</f>
        <v>Dépôts garantis provenant d'un tiers affilié - petites entreprises, compte transactionnel, admissible au taux de retrait de 3 %, au Canada </v>
      </c>
      <c r="C369" s="223" t="str">
        <f>IF(EXACT('Page Titre'!LANGUE_FR_ENG,"Fr"),MatchTrad!A1532,MatchTrad!B1532)</f>
        <v>Montants inclus vis-à-vis l'identificateur de classification LCR 21201 et qui proviennent d'un tiers affilié. Espace réservé - ne pas remplir. </v>
      </c>
      <c r="D369" s="222">
        <v>78</v>
      </c>
    </row>
    <row r="370" spans="1:4" s="534" customFormat="1" ht="51">
      <c r="A370" s="247">
        <v>53004</v>
      </c>
      <c r="B370" s="223" t="str">
        <f>IF(EXACT('Page Titre'!LANGUE_FR_ENG,"Fr"),MatchTrad!A1533,MatchTrad!B1533)</f>
        <v>Dépôts garantis provenant d'un tiers affilié - petites entreprises, compte autre que courant, admissible au taux de retrait de 3 %, au Canada </v>
      </c>
      <c r="C370" s="223" t="str">
        <f>IF(EXACT('Page Titre'!LANGUE_FR_ENG,"Fr"),MatchTrad!A1534,MatchTrad!B1534)</f>
        <v>Montants inclus vis-à-vis l'identificateur de classification LCR 21204 et qui proviennent d'un tiers affilié. Espace réservé - ne pas remplir.</v>
      </c>
      <c r="D370" s="222">
        <v>78</v>
      </c>
    </row>
    <row r="371" spans="1:4" s="533" customFormat="1" ht="15">
      <c r="A371" s="153"/>
      <c r="B371" s="218"/>
      <c r="C371" s="218"/>
      <c r="D371" s="219"/>
    </row>
    <row r="372" spans="1:4" s="533" customFormat="1" ht="15">
      <c r="A372" s="536"/>
      <c r="B372" s="537"/>
      <c r="C372" s="537"/>
      <c r="D372" s="537"/>
    </row>
    <row r="373" spans="2:3" ht="15">
      <c r="B373" s="537"/>
      <c r="C373" s="537"/>
    </row>
  </sheetData>
  <sheetProtection algorithmName="SHA-512" hashValue="32D+oaBQea9sfmTtIYsH10t3IeoDWTzjYXJeElZgzxOiHzvsWfdxoAo4BpbLkwyjv7IvBOtxObzOzUyJZo/9iw==" saltValue="eJWgAD/QW5P+WjypKtffDg==" spinCount="100000" sheet="1" objects="1" scenarios="1" formatColumns="0" formatRows="0" selectLockedCells="1" selectUnlockedCells="1"/>
  <mergeCells count="1">
    <mergeCell ref="A1:D1"/>
  </mergeCells>
  <printOptions gridLines="1" horizontalCentered="1"/>
  <pageMargins left="0" right="0" top="0" bottom="0" header="0" footer="0"/>
  <pageSetup orientation="portrait" paperSize="5" scale="56" r:id="rId2"/>
  <headerFooter>
    <oddFooter>&amp;L&amp;"Arial,Normal"&amp;8Autorité des marchés financiers
Divulgation du ratio de liquidité à court terme (LCR)
&amp;R&amp;"Arial,Normal"&amp;8Page &amp;P de &amp;N</oddFooter>
  </headerFooter>
  <rowBreaks count="11" manualBreakCount="11">
    <brk id="33" max="3" man="1"/>
    <brk id="74" max="3" man="1"/>
    <brk id="130" max="3" man="1"/>
    <brk id="158" max="3" man="1"/>
    <brk id="188" max="3" man="1"/>
    <brk id="249" max="3" man="1"/>
    <brk id="263" max="3" man="1"/>
    <brk id="287" max="3" man="1"/>
    <brk id="303" max="3" man="1"/>
    <brk id="319" max="3" man="1"/>
    <brk id="343" max="3" man="1"/>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DepotsOperationnels">
    <tabColor rgb="FFFFC000"/>
  </sheetPr>
  <dimension ref="A1:H48"/>
  <sheetViews>
    <sheetView view="pageBreakPreview" zoomScaleNormal="100" zoomScaleSheetLayoutView="100" workbookViewId="0" topLeftCell="A1">
      <selection pane="topLeft" activeCell="A1" sqref="A1:XFD1048576"/>
    </sheetView>
  </sheetViews>
  <sheetFormatPr defaultColWidth="9.140625" defaultRowHeight="15"/>
  <cols>
    <col min="1" max="1" width="3.71428571428571" style="531" customWidth="1"/>
    <col min="2" max="2" width="8.71428571428571" style="531" customWidth="1"/>
    <col min="3" max="3" width="25.7142857142857" style="542" customWidth="1"/>
    <col min="4" max="4" width="17.7142857142857" style="542" customWidth="1"/>
    <col min="5" max="7" width="17.7142857142857" style="531" customWidth="1"/>
    <col min="8" max="8" width="4.71428571428571" style="531" customWidth="1"/>
    <col min="9" max="16384" width="9.14285714285714" style="531"/>
  </cols>
  <sheetData>
    <row r="1" spans="1:8" ht="67.5" customHeight="1">
      <c r="A1" s="889" t="str">
        <f>IF(EXACT('Page Titre'!LANGUE_FR_ENG,"Fr"),MatchTrad!A1535,MatchTrad!B1535)</f>
        <v>Détermination des soldes de dépôts opérationnels et non opérationnels</v>
      </c>
      <c r="B1" s="890"/>
      <c r="C1" s="890"/>
      <c r="D1" s="890"/>
      <c r="E1" s="890"/>
      <c r="F1" s="890"/>
      <c r="G1" s="890"/>
      <c r="H1" s="891"/>
    </row>
    <row r="2" spans="1:8" ht="15" customHeight="1">
      <c r="A2" s="22"/>
      <c r="B2" s="540"/>
      <c r="C2" s="540"/>
      <c r="D2" s="540"/>
      <c r="E2" s="540"/>
      <c r="F2" s="540"/>
      <c r="G2" s="540"/>
      <c r="H2" s="23"/>
    </row>
    <row r="3" spans="1:8" ht="15" customHeight="1">
      <c r="A3" s="596" t="str">
        <f>IF(EXACT('Page Titre'!LANGUE_FR_ENG,"Fr"),MatchTrad!A1536,MatchTrad!B1536)</f>
        <v>1. Dépôts opérationnels</v>
      </c>
      <c r="B3" s="597"/>
      <c r="C3" s="597"/>
      <c r="D3" s="597"/>
      <c r="E3" s="597"/>
      <c r="F3" s="597"/>
      <c r="G3" s="597"/>
      <c r="H3" s="598"/>
    </row>
    <row r="4" spans="1:8" s="542" customFormat="1" ht="93.75" customHeight="1">
      <c r="A4" s="24"/>
      <c r="B4" s="886" t="str">
        <f>IF(EXACT('Page Titre'!LANGUE_FR_ENG,"Fr"),MatchTrad!A1537,MatchTrad!B1537)</f>
        <v>Le présent onglet renferme les éléments additionnelles qui aideront les institutions financières à établir leur distinction entre les soldes des dépôts opérationnels et non opérationnels en vertu de la Ligne directrice sur les normes  relatives à la suffisance des liquidités.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v>
      </c>
      <c r="C4" s="886"/>
      <c r="D4" s="886"/>
      <c r="E4" s="886"/>
      <c r="F4" s="886"/>
      <c r="G4" s="886"/>
      <c r="H4" s="25"/>
    </row>
    <row r="5" spans="1:8" s="543" customFormat="1" ht="15">
      <c r="A5" s="26"/>
      <c r="B5" s="542"/>
      <c r="C5" s="542"/>
      <c r="D5" s="542"/>
      <c r="E5" s="542"/>
      <c r="F5" s="542"/>
      <c r="G5" s="542"/>
      <c r="H5" s="27"/>
    </row>
    <row r="6" spans="1:8" s="543" customFormat="1" ht="78.75" customHeight="1">
      <c r="A6" s="26"/>
      <c r="B6" s="886" t="str">
        <f>IF(EXACT('Page Titre'!LANGUE_FR_ENG,"Fr"),MatchTrad!A1538,MatchTrad!B1538)</f>
        <v>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v>
      </c>
      <c r="C6" s="886"/>
      <c r="D6" s="886"/>
      <c r="E6" s="886"/>
      <c r="F6" s="886"/>
      <c r="G6" s="886"/>
      <c r="H6" s="27"/>
    </row>
    <row r="7" spans="1:8" s="543" customFormat="1" ht="15">
      <c r="A7" s="26"/>
      <c r="B7" s="542"/>
      <c r="C7" s="542"/>
      <c r="D7" s="542"/>
      <c r="E7" s="542"/>
      <c r="F7" s="542"/>
      <c r="G7" s="542"/>
      <c r="H7" s="27"/>
    </row>
    <row r="8" spans="1:8" s="543" customFormat="1" ht="27.75" customHeight="1">
      <c r="A8" s="26"/>
      <c r="B8" s="886" t="str">
        <f>IF(EXACT('Page Titre'!LANGUE_FR_ENG,"Fr"),MatchTrad!A1539,MatchTrad!B1539)</f>
        <v>Lorsque les soldes opérationnels et non opérationnels sont établis, des facteurs de retrait sont attribués en  fonction des profils d’assurance et de contrepartie présentés au tableau suivant :</v>
      </c>
      <c r="C8" s="886"/>
      <c r="D8" s="886"/>
      <c r="E8" s="886"/>
      <c r="F8" s="886"/>
      <c r="G8" s="886"/>
      <c r="H8" s="27"/>
    </row>
    <row r="9" spans="1:8" s="543" customFormat="1" ht="15" customHeight="1">
      <c r="A9" s="26"/>
      <c r="B9" s="541"/>
      <c r="C9" s="541"/>
      <c r="D9" s="541"/>
      <c r="E9" s="541"/>
      <c r="F9" s="541"/>
      <c r="G9" s="541"/>
      <c r="H9" s="27"/>
    </row>
    <row r="10" spans="1:8" s="543" customFormat="1" ht="15" customHeight="1">
      <c r="A10" s="26"/>
      <c r="B10" s="892"/>
      <c r="C10" s="893"/>
      <c r="D10" s="896" t="str">
        <f>IF(EXACT('Page Titre'!LANGUE_FR_ENG,"Fr"),MatchTrad!A1540,MatchTrad!B1540)</f>
        <v>Soldes opérationnels</v>
      </c>
      <c r="E10" s="897"/>
      <c r="F10" s="896" t="str">
        <f>IF(EXACT('Page Titre'!LANGUE_FR_ENG,"Fr"),MatchTrad!A1541,MatchTrad!B1541)</f>
        <v>Soldes non opérationnels</v>
      </c>
      <c r="G10" s="897"/>
      <c r="H10" s="27"/>
    </row>
    <row r="11" spans="1:8" s="542" customFormat="1" ht="30">
      <c r="A11" s="24"/>
      <c r="B11" s="894"/>
      <c r="C11" s="895"/>
      <c r="D11" s="15" t="str">
        <f>IF(EXACT('Page Titre'!LANGUE_FR_ENG,"Fr"),MatchTrad!A1542,MatchTrad!B1542)</f>
        <v>Entièrement assurés</v>
      </c>
      <c r="E11" s="15" t="str">
        <f>IF(EXACT('Page Titre'!LANGUE_FR_ENG,"Fr"),MatchTrad!A1543,MatchTrad!B1543)</f>
        <v>Autres</v>
      </c>
      <c r="F11" s="15" t="str">
        <f>IF(EXACT('Page Titre'!LANGUE_FR_ENG,"Fr"),MatchTrad!A1544,MatchTrad!B1544)</f>
        <v>Entièrement assurés</v>
      </c>
      <c r="G11" s="15" t="str">
        <f>IF(EXACT('Page Titre'!LANGUE_FR_ENG,"Fr"),MatchTrad!A1545,MatchTrad!B1545)</f>
        <v>Autres</v>
      </c>
      <c r="H11" s="25"/>
    </row>
    <row r="12" spans="1:8" s="542" customFormat="1" ht="14.1" customHeight="1">
      <c r="A12" s="24"/>
      <c r="B12" s="898" t="str">
        <f>IF(EXACT('Page Titre'!LANGUE_FR_ENG,"Fr"),MatchTrad!A1546,MatchTrad!B1546)</f>
        <v>Dépôt fourni par :</v>
      </c>
      <c r="C12" s="899"/>
      <c r="D12" s="16"/>
      <c r="E12" s="17"/>
      <c r="F12" s="17"/>
      <c r="G12" s="17"/>
      <c r="H12" s="25"/>
    </row>
    <row r="13" spans="1:8" s="542" customFormat="1" ht="14.1" customHeight="1">
      <c r="A13" s="24"/>
      <c r="B13" s="900" t="str">
        <f>IF(EXACT('Page Titre'!LANGUE_FR_ENG,"Fr"),MatchTrad!A1547,MatchTrad!B1547)</f>
        <v>Entreprise non financière</v>
      </c>
      <c r="C13" s="901"/>
      <c r="D13" s="18">
        <v>0.03</v>
      </c>
      <c r="E13" s="18">
        <v>0.25</v>
      </c>
      <c r="F13" s="18">
        <v>0.20</v>
      </c>
      <c r="G13" s="18">
        <v>0.40</v>
      </c>
      <c r="H13" s="25"/>
    </row>
    <row r="14" spans="1:8" s="542" customFormat="1" ht="37.9" customHeight="1">
      <c r="A14" s="24"/>
      <c r="B14" s="900" t="str">
        <f>IF(EXACT('Page Titre'!LANGUE_FR_ENG,"Fr"),MatchTrad!A1548,MatchTrad!B1548)</f>
        <v>Entité souveraine, banque centrale, organismes publics, BMD</v>
      </c>
      <c r="C14" s="901"/>
      <c r="D14" s="18">
        <v>0.03</v>
      </c>
      <c r="E14" s="18">
        <v>0.25</v>
      </c>
      <c r="F14" s="18">
        <v>0.20</v>
      </c>
      <c r="G14" s="18">
        <v>0.40</v>
      </c>
      <c r="H14" s="25"/>
    </row>
    <row r="15" spans="1:8" s="542" customFormat="1" ht="49.9" customHeight="1">
      <c r="A15" s="24"/>
      <c r="B15" s="900" t="str">
        <f>IF(EXACT('Page Titre'!LANGUE_FR_ENG,"Fr"),MatchTrad!A1549,MatchTrad!B1549)</f>
        <v>Banques, autres institutions financières et autres entités juridiques</v>
      </c>
      <c r="C15" s="901"/>
      <c r="D15" s="18">
        <v>0.03</v>
      </c>
      <c r="E15" s="18">
        <v>0.25</v>
      </c>
      <c r="F15" s="18">
        <v>1</v>
      </c>
      <c r="G15" s="18">
        <v>1</v>
      </c>
      <c r="H15" s="25"/>
    </row>
    <row r="16" spans="1:8" s="542" customFormat="1" ht="15">
      <c r="A16" s="24"/>
      <c r="H16" s="25"/>
    </row>
    <row r="17" spans="1:8" s="542" customFormat="1" ht="15" customHeight="1">
      <c r="A17" s="596" t="str">
        <f>IF(EXACT('Page Titre'!LANGUE_FR_ENG,"Fr"),MatchTrad!A1550,MatchTrad!B1550)</f>
        <v>2. Soldes opérationnels</v>
      </c>
      <c r="B17" s="597"/>
      <c r="C17" s="597"/>
      <c r="D17" s="597"/>
      <c r="E17" s="597"/>
      <c r="F17" s="597"/>
      <c r="G17" s="597"/>
      <c r="H17" s="598"/>
    </row>
    <row r="18" spans="1:8" s="542" customFormat="1" ht="15">
      <c r="A18" s="24"/>
      <c r="H18" s="25"/>
    </row>
    <row r="19" spans="1:8" s="542" customFormat="1" ht="108.75" customHeight="1">
      <c r="A19" s="24"/>
      <c r="B19" s="886" t="str">
        <f>IF(EXACT('Page Titre'!LANGUE_FR_ENG,"Fr"),MatchTrad!A1551,MatchTrad!B1551)</f>
        <v>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v>
      </c>
      <c r="C19" s="886"/>
      <c r="D19" s="886"/>
      <c r="E19" s="886"/>
      <c r="F19" s="886"/>
      <c r="G19" s="886"/>
      <c r="H19" s="25"/>
    </row>
    <row r="20" spans="1:8" s="542" customFormat="1" ht="15">
      <c r="A20" s="24"/>
      <c r="H20" s="25"/>
    </row>
    <row r="21" spans="1:8" s="542" customFormat="1" ht="76.5" customHeight="1">
      <c r="A21" s="24"/>
      <c r="B21" s="886" t="str">
        <f>IF(EXACT('Page Titre'!LANGUE_FR_ENG,"Fr"),MatchTrad!A1552,MatchTrad!B1552)</f>
        <v>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v>
      </c>
      <c r="C21" s="886"/>
      <c r="D21" s="886"/>
      <c r="E21" s="886"/>
      <c r="F21" s="886"/>
      <c r="G21" s="886"/>
      <c r="H21" s="25"/>
    </row>
    <row r="22" spans="1:8" s="542" customFormat="1" ht="15">
      <c r="A22" s="24"/>
      <c r="H22" s="25"/>
    </row>
    <row r="23" spans="1:8" s="542" customFormat="1" ht="45" customHeight="1">
      <c r="A23" s="24"/>
      <c r="B23" s="886" t="str">
        <f>IF(EXACT('Page Titre'!LANGUE_FR_ENG,"Fr"),MatchTrad!A1553,MatchTrad!B1553)</f>
        <v>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v>
      </c>
      <c r="C23" s="886"/>
      <c r="D23" s="886"/>
      <c r="E23" s="886"/>
      <c r="F23" s="886"/>
      <c r="G23" s="886"/>
      <c r="H23" s="25"/>
    </row>
    <row r="24" spans="1:8" s="542" customFormat="1" ht="15">
      <c r="A24" s="24"/>
      <c r="H24" s="25"/>
    </row>
    <row r="25" spans="1:8" s="542" customFormat="1" ht="45" customHeight="1">
      <c r="A25" s="24"/>
      <c r="B25" s="886" t="str">
        <f>IF(EXACT('Page Titre'!LANGUE_FR_ENG,"Fr"),MatchTrad!A1554,MatchTrad!B1554)</f>
        <v>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v>
      </c>
      <c r="C25" s="886"/>
      <c r="D25" s="886"/>
      <c r="E25" s="886"/>
      <c r="F25" s="886"/>
      <c r="G25" s="886"/>
      <c r="H25" s="25"/>
    </row>
    <row r="26" spans="1:8" s="542" customFormat="1" ht="15">
      <c r="A26" s="24"/>
      <c r="H26" s="25"/>
    </row>
    <row r="27" spans="1:8" s="542" customFormat="1" ht="153.75" customHeight="1">
      <c r="A27" s="24"/>
      <c r="B27" s="886" t="str">
        <f>IF(EXACT('Page Titre'!LANGUE_FR_ENG,"Fr"),MatchTrad!A1555,MatchTrad!B1555)</f>
        <v>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v>
      </c>
      <c r="C27" s="886"/>
      <c r="D27" s="886"/>
      <c r="E27" s="886"/>
      <c r="F27" s="886"/>
      <c r="G27" s="886"/>
      <c r="H27" s="25"/>
    </row>
    <row r="28" spans="1:8" s="542" customFormat="1" ht="15">
      <c r="A28" s="24"/>
      <c r="H28" s="25"/>
    </row>
    <row r="29" spans="1:8" s="542" customFormat="1" ht="168.75" customHeight="1">
      <c r="A29" s="24"/>
      <c r="B29" s="886" t="str">
        <f>IF(EXACT('Page Titre'!LANGUE_FR_ENG,"Fr"),MatchTrad!A1556,MatchTrad!B1556)</f>
        <v>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v>
      </c>
      <c r="C29" s="886"/>
      <c r="D29" s="886"/>
      <c r="E29" s="886"/>
      <c r="F29" s="886"/>
      <c r="G29" s="886"/>
      <c r="H29" s="25"/>
    </row>
    <row r="30" spans="1:8" s="542" customFormat="1" ht="15">
      <c r="A30" s="24"/>
      <c r="H30" s="25"/>
    </row>
    <row r="31" spans="1:8" s="544" customFormat="1" ht="14.1" customHeight="1">
      <c r="A31" s="596" t="str">
        <f>IF(EXACT('Page Titre'!LANGUE_FR_ENG,"Fr"),MatchTrad!A1557,MatchTrad!B1557)</f>
        <v>3. Soldes non opérationnels</v>
      </c>
      <c r="B31" s="597"/>
      <c r="C31" s="597"/>
      <c r="D31" s="597"/>
      <c r="E31" s="597"/>
      <c r="F31" s="597"/>
      <c r="G31" s="597"/>
      <c r="H31" s="598"/>
    </row>
    <row r="32" spans="1:8" s="542" customFormat="1" ht="15">
      <c r="A32" s="24"/>
      <c r="H32" s="25"/>
    </row>
    <row r="33" spans="1:8" s="542" customFormat="1" ht="152.1" customHeight="1">
      <c r="A33" s="24"/>
      <c r="B33" s="887" t="str">
        <f>IF(EXACT('Page Titre'!LANGUE_FR_ENG,"Fr"),MatchTrad!A1558,MatchTrad!B1558)</f>
        <v>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v>
      </c>
      <c r="C33" s="887"/>
      <c r="D33" s="887"/>
      <c r="E33" s="887"/>
      <c r="F33" s="887"/>
      <c r="G33" s="887"/>
      <c r="H33" s="25"/>
    </row>
    <row r="34" spans="1:8" s="542" customFormat="1" ht="15">
      <c r="A34" s="24"/>
      <c r="H34" s="25"/>
    </row>
    <row r="35" spans="1:8" s="544" customFormat="1" ht="15" customHeight="1">
      <c r="A35" s="596" t="str">
        <f>IF(EXACT('Page Titre'!LANGUE_FR_ENG,"Fr"),MatchTrad!A1559,MatchTrad!B1559)</f>
        <v>4. Méthode possible d’évaluation du solde excédentaire</v>
      </c>
      <c r="B35" s="597"/>
      <c r="C35" s="597"/>
      <c r="D35" s="597"/>
      <c r="E35" s="597"/>
      <c r="F35" s="597"/>
      <c r="G35" s="597"/>
      <c r="H35" s="598"/>
    </row>
    <row r="36" spans="1:8" s="542" customFormat="1" ht="15">
      <c r="A36" s="24"/>
      <c r="H36" s="25"/>
    </row>
    <row r="37" spans="1:8" s="542" customFormat="1" ht="30" customHeight="1">
      <c r="A37" s="24"/>
      <c r="B37" s="888" t="str">
        <f>IF(EXACT('Page Titre'!LANGUE_FR_ENG,"Fr"),MatchTrad!A1560,MatchTrad!B1560)</f>
        <v>Comme l’indique le paragraphe 96 du chapitre 2, si les institutions financières ne sont pas en mesure de calculer le solde excédentaire, tous les dépôts seront présumés excédentaires, donc non opérationnels.</v>
      </c>
      <c r="C37" s="888"/>
      <c r="D37" s="888"/>
      <c r="E37" s="888"/>
      <c r="F37" s="888"/>
      <c r="G37" s="888"/>
      <c r="H37" s="25"/>
    </row>
    <row r="38" spans="1:8" s="542" customFormat="1" ht="15">
      <c r="A38" s="24"/>
      <c r="H38" s="25"/>
    </row>
    <row r="39" spans="1:8" s="542" customFormat="1" ht="48.75" customHeight="1">
      <c r="A39" s="24"/>
      <c r="B39" s="886" t="str">
        <f>IF(EXACT('Page Titre'!LANGUE_FR_ENG,"Fr"),MatchTrad!A1561,MatchTrad!B1561)</f>
        <v>Par définition, le solde excédentaire se compose de soldes qui ne sont pas nécessaires pour les activités éligibles. On peut donc supposer que la fraction non volatile du solde du compte doit être réputée excédentaire parce qu’elle n’est pas utilisée.</v>
      </c>
      <c r="C39" s="886"/>
      <c r="D39" s="886"/>
      <c r="E39" s="886"/>
      <c r="F39" s="886"/>
      <c r="G39" s="886"/>
      <c r="H39" s="25"/>
    </row>
    <row r="40" spans="1:8" s="542" customFormat="1" ht="15">
      <c r="A40" s="24"/>
      <c r="H40" s="25"/>
    </row>
    <row r="41" spans="1:8" s="542" customFormat="1" ht="150" customHeight="1">
      <c r="A41" s="24"/>
      <c r="B41" s="886" t="str">
        <f>IF(EXACT('Page Titre'!LANGUE_FR_ENG,"Fr"),MatchTrad!A1562,MatchTrad!B1562)</f>
        <v>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v>
      </c>
      <c r="C41" s="886"/>
      <c r="D41" s="886"/>
      <c r="E41" s="886"/>
      <c r="F41" s="886"/>
      <c r="G41" s="886"/>
      <c r="H41" s="25"/>
    </row>
    <row r="42" spans="1:8" s="542" customFormat="1" ht="15">
      <c r="A42" s="24"/>
      <c r="H42" s="25"/>
    </row>
    <row r="43" spans="1:8" s="542" customFormat="1" ht="45" customHeight="1">
      <c r="A43" s="24"/>
      <c r="B43" s="886" t="str">
        <f>IF(EXACT('Page Titre'!LANGUE_FR_ENG,"Fr"),MatchTrad!A1563,MatchTrad!B1563)</f>
        <v>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v>
      </c>
      <c r="C43" s="886"/>
      <c r="D43" s="886"/>
      <c r="E43" s="886"/>
      <c r="F43" s="886"/>
      <c r="G43" s="886"/>
      <c r="H43" s="25"/>
    </row>
    <row r="44" spans="1:8" s="542" customFormat="1" ht="15">
      <c r="A44" s="24"/>
      <c r="H44" s="25"/>
    </row>
    <row r="45" spans="1:8" ht="15">
      <c r="A45" s="28"/>
      <c r="H45" s="20"/>
    </row>
    <row r="46" spans="1:8" ht="15">
      <c r="A46" s="28"/>
      <c r="H46" s="20"/>
    </row>
    <row r="47" spans="1:8" ht="15">
      <c r="A47" s="28"/>
      <c r="H47" s="20"/>
    </row>
    <row r="48" spans="1:8" ht="15">
      <c r="A48" s="29"/>
      <c r="B48" s="30"/>
      <c r="C48" s="31"/>
      <c r="D48" s="31"/>
      <c r="E48" s="30"/>
      <c r="F48" s="30"/>
      <c r="G48" s="30"/>
      <c r="H48" s="32"/>
    </row>
  </sheetData>
  <sheetProtection algorithmName="SHA-512" hashValue="WstkOx9PlWo2KJ/S3l3w+0idwY4rmqwdYIZDIn18EZ02dQY8FnNEB6BbnMVemg5Skxnuc/VIUbC1+mDOVJXXQw==" saltValue="CZZjfkxeQIGiI00fGyyaTw==" spinCount="100000" sheet="1" objects="1" scenarios="1" formatColumns="0" formatRows="0" selectLockedCells="1" selectUnlockedCells="1"/>
  <mergeCells count="26">
    <mergeCell ref="A1:H1"/>
    <mergeCell ref="A31:H31"/>
    <mergeCell ref="A3:H3"/>
    <mergeCell ref="A17:H17"/>
    <mergeCell ref="B19:G19"/>
    <mergeCell ref="B4:G4"/>
    <mergeCell ref="B6:G6"/>
    <mergeCell ref="B8:G8"/>
    <mergeCell ref="B10:C11"/>
    <mergeCell ref="D10:E10"/>
    <mergeCell ref="F10:G10"/>
    <mergeCell ref="B12:C12"/>
    <mergeCell ref="B13:C13"/>
    <mergeCell ref="B14:C14"/>
    <mergeCell ref="B15:C15"/>
    <mergeCell ref="B43:G43"/>
    <mergeCell ref="B21:G21"/>
    <mergeCell ref="B23:G23"/>
    <mergeCell ref="B25:G25"/>
    <mergeCell ref="B27:G27"/>
    <mergeCell ref="B29:G29"/>
    <mergeCell ref="B33:G33"/>
    <mergeCell ref="B37:G37"/>
    <mergeCell ref="B39:G39"/>
    <mergeCell ref="B41:G41"/>
    <mergeCell ref="A35:H35"/>
  </mergeCells>
  <printOptions gridLines="1" horizontalCentered="1"/>
  <pageMargins left="0" right="0" top="0" bottom="0" header="0" footer="0.196850393700787"/>
  <pageSetup orientation="portrait" paperSize="5" scale="80" r:id="rId2"/>
  <headerFooter>
    <oddFooter>&amp;L&amp;"Arial,Normal"&amp;8
Autorité des marchés financiers
Divulgation du ratio de liquidité à court terme (LCR)&amp;R&amp;"Arial,Normal"&amp;8
Page &amp;P de &amp;N</oddFooter>
  </headerFooter>
  <rowBreaks count="1" manualBreakCount="1">
    <brk id="29" max="7" man="1"/>
  </rowBreak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A8DD-0329-4A4B-9BB9-672714AC8A8E}">
  <sheetPr codeName="SO1"/>
  <dimension ref="A1"/>
  <sheetViews>
    <sheetView workbookViewId="0" topLeftCell="A1">
      <selection pane="topLeft" activeCell="J31" sqref="J31"/>
    </sheetView>
  </sheetViews>
  <sheetFormatPr defaultColWidth="11.5703125" defaultRowHeight="12.75"/>
  <sheetData/>
  <sheetProtection formatColumns="0" formatRows="0"/>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E6FF7-7591-4C69-A696-9C73FC743668}">
  <sheetPr codeName="SO2"/>
  <dimension ref="A1"/>
  <sheetViews>
    <sheetView workbookViewId="0" topLeftCell="A1">
      <selection pane="topLeft" activeCell="F15" sqref="F15"/>
    </sheetView>
  </sheetViews>
  <sheetFormatPr defaultColWidth="11.5703125" defaultRowHeight="12.75"/>
  <sheetData/>
  <sheetProtection formatColumns="0" formatRows="0" selectLockedCells="1"/>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11375-6C1E-44FF-AE97-3178F1356A97}">
  <sheetPr codeName="MatchTrad"/>
  <dimension ref="A1:F1587"/>
  <sheetViews>
    <sheetView zoomScale="90" zoomScaleNormal="90" workbookViewId="0" topLeftCell="A1">
      <selection pane="topLeft" activeCell="F1" sqref="F1:F1048576"/>
    </sheetView>
  </sheetViews>
  <sheetFormatPr defaultColWidth="11.42578125" defaultRowHeight="12.75"/>
  <cols>
    <col min="1" max="1" width="53" style="548" customWidth="1"/>
    <col min="2" max="2" width="40.4285714285714" style="548" customWidth="1"/>
    <col min="3" max="3" width="82" style="547" bestFit="1" customWidth="1"/>
    <col min="4" max="4" width="17.5714285714286" style="547" bestFit="1" customWidth="1"/>
    <col min="5" max="5" width="16.8571428571429" style="547" bestFit="1" customWidth="1"/>
    <col min="6" max="6" width="14.5714285714286" style="548" bestFit="1" customWidth="1"/>
    <col min="7" max="16384" width="11.4285714285714" style="548"/>
  </cols>
  <sheetData>
    <row r="1" spans="1:5" s="546" customFormat="1" ht="25.5">
      <c r="A1" s="545" t="s">
        <v>1014</v>
      </c>
      <c r="B1" s="545" t="s">
        <v>1015</v>
      </c>
      <c r="C1" s="545" t="s">
        <v>2257</v>
      </c>
      <c r="D1" s="545" t="s">
        <v>2258</v>
      </c>
      <c r="E1" s="545" t="s">
        <v>2259</v>
      </c>
    </row>
    <row r="2" spans="1:5" s="546" customFormat="1" ht="12.75">
      <c r="A2" s="545" t="s">
        <v>2252</v>
      </c>
      <c r="B2" s="545" t="s">
        <v>2254</v>
      </c>
      <c r="C2" s="545" t="str">
        <f>'Page Titre'!A34</f>
        <v>Divulgation</v>
      </c>
      <c r="D2" s="547" t="b">
        <f t="shared" si="0" ref="D2:D65">A2=C2</f>
        <v>1</v>
      </c>
      <c r="E2" s="547" t="b">
        <f t="shared" si="1" ref="E2:E65">B2=C2</f>
        <v>0</v>
      </c>
    </row>
    <row r="3" spans="1:5" s="546" customFormat="1" ht="12.75">
      <c r="A3" s="545" t="s">
        <v>2222</v>
      </c>
      <c r="B3" s="545" t="s">
        <v>2253</v>
      </c>
      <c r="C3" s="545" t="str">
        <f>'Page Titre'!A38</f>
        <v>Ratio de liquidité à court terme (LCR)</v>
      </c>
      <c r="D3" s="547" t="b">
        <f t="shared" si="0"/>
        <v>1</v>
      </c>
      <c r="E3" s="547" t="b">
        <f t="shared" si="1"/>
        <v>0</v>
      </c>
    </row>
    <row r="4" spans="1:6" ht="12.75">
      <c r="A4" s="547" t="s">
        <v>663</v>
      </c>
      <c r="B4" s="547" t="s">
        <v>1024</v>
      </c>
      <c r="C4" s="547" t="str">
        <f>Présentation!A1</f>
        <v>PRÉSENTATION</v>
      </c>
      <c r="D4" s="547" t="b">
        <f t="shared" si="0"/>
        <v>1</v>
      </c>
      <c r="E4" s="547" t="b">
        <f t="shared" si="1"/>
        <v>0</v>
      </c>
      <c r="F4" s="546"/>
    </row>
    <row r="5" spans="1:6" ht="12.75">
      <c r="A5" s="547" t="s">
        <v>557</v>
      </c>
      <c r="B5" s="547" t="s">
        <v>776</v>
      </c>
      <c r="C5" s="547" t="str">
        <f>Présentation!A3</f>
        <v>1. Structure du document</v>
      </c>
      <c r="D5" s="547" t="b">
        <f t="shared" si="0"/>
        <v>1</v>
      </c>
      <c r="E5" s="547" t="b">
        <f t="shared" si="1"/>
        <v>0</v>
      </c>
      <c r="F5" s="546"/>
    </row>
    <row r="6" spans="1:6" ht="12.75">
      <c r="A6" s="547" t="s">
        <v>553</v>
      </c>
      <c r="B6" s="547" t="s">
        <v>2169</v>
      </c>
      <c r="C6" s="547" t="str">
        <f>Présentation!A5</f>
        <v>Onglet bleu : Divulgation-LCR (formulaire)</v>
      </c>
      <c r="D6" s="547" t="b">
        <f t="shared" si="0"/>
        <v>1</v>
      </c>
      <c r="E6" s="547" t="b">
        <f t="shared" si="1"/>
        <v>0</v>
      </c>
      <c r="F6" s="546"/>
    </row>
    <row r="7" spans="1:6" ht="73.5" customHeight="1">
      <c r="A7" s="547" t="s">
        <v>1063</v>
      </c>
      <c r="B7" s="547" t="s">
        <v>2168</v>
      </c>
      <c r="C7" s="547" t="str">
        <f>Présentation!G5</f>
        <v>Compléter ce formulaire en Dollars canadien (CAD) ainsi qu'un formulaire distinct pour chacune des devises significatives. 
Les données doivent être consolidées. 
Les références nécessaires pour compléter les champs de saisie de ce formulaire se trouvent dans l'onglet Instruction-LCR.</v>
      </c>
      <c r="D7" s="547" t="b">
        <f t="shared" si="0"/>
        <v>1</v>
      </c>
      <c r="E7" s="547" t="b">
        <f t="shared" si="1"/>
        <v>0</v>
      </c>
      <c r="F7" s="546"/>
    </row>
    <row r="8" spans="1:6" ht="12.75">
      <c r="A8" s="547" t="s">
        <v>1309</v>
      </c>
      <c r="B8" s="547" t="s">
        <v>2170</v>
      </c>
      <c r="C8" s="547" t="str">
        <f>Présentation!A8</f>
        <v>Onglet rose : Instructions-LCR</v>
      </c>
      <c r="D8" s="547" t="b">
        <f t="shared" si="0"/>
        <v>1</v>
      </c>
      <c r="E8" s="547" t="b">
        <f t="shared" si="1"/>
        <v>0</v>
      </c>
      <c r="F8" s="546"/>
    </row>
    <row r="9" spans="1:6" ht="38.25">
      <c r="A9" s="547" t="s">
        <v>554</v>
      </c>
      <c r="B9" s="547" t="s">
        <v>1060</v>
      </c>
      <c r="C9" s="547" t="str">
        <f>Présentation!G8</f>
        <v>Catégories de LCR dont il est question dans le guide de production du relevé, en lien avec les dispositions de la Ligne directrice.</v>
      </c>
      <c r="D9" s="547" t="b">
        <f t="shared" si="0"/>
        <v>1</v>
      </c>
      <c r="E9" s="547" t="b">
        <f t="shared" si="1"/>
        <v>0</v>
      </c>
      <c r="F9" s="546"/>
    </row>
    <row r="10" spans="1:6" ht="25.5">
      <c r="A10" s="547" t="s">
        <v>555</v>
      </c>
      <c r="B10" s="547" t="s">
        <v>1061</v>
      </c>
      <c r="C10" s="547" t="str">
        <f>Présentation!A11</f>
        <v>Onglet orange : Dépôts opérationnels 
(sur comptes courants) </v>
      </c>
      <c r="D10" s="547" t="b">
        <f t="shared" si="0"/>
        <v>1</v>
      </c>
      <c r="E10" s="547" t="b">
        <f t="shared" si="1"/>
        <v>0</v>
      </c>
      <c r="F10" s="546"/>
    </row>
    <row r="11" spans="1:6" ht="38.25">
      <c r="A11" s="547" t="s">
        <v>556</v>
      </c>
      <c r="B11" s="547" t="s">
        <v>1062</v>
      </c>
      <c r="C11" s="547" t="str">
        <f>Présentation!G11</f>
        <v>Complément d'informations quant à la différence entre le solde de dépôts sur comptes courants et le solde de dépôts sur comptes autres que courants.</v>
      </c>
      <c r="D11" s="547" t="b">
        <f t="shared" si="0"/>
        <v>1</v>
      </c>
      <c r="E11" s="547" t="b">
        <f t="shared" si="1"/>
        <v>0</v>
      </c>
      <c r="F11" s="546"/>
    </row>
    <row r="12" spans="1:6" ht="12.75">
      <c r="A12" s="547" t="s">
        <v>652</v>
      </c>
      <c r="B12" s="547" t="s">
        <v>2171</v>
      </c>
      <c r="C12" s="547" t="str">
        <f>Présentation!A14</f>
        <v>Onglet jaune : Règle de validation - LCR </v>
      </c>
      <c r="D12" s="547" t="b">
        <f t="shared" si="0"/>
        <v>1</v>
      </c>
      <c r="E12" s="547" t="b">
        <f t="shared" si="1"/>
        <v>0</v>
      </c>
      <c r="F12" s="546"/>
    </row>
    <row r="13" spans="1:6" ht="12.75">
      <c r="A13" s="547" t="s">
        <v>660</v>
      </c>
      <c r="B13" s="547" t="s">
        <v>1064</v>
      </c>
      <c r="C13" s="547" t="str">
        <f>Présentation!G14</f>
        <v>Méthode de calcul de chaque point de données. </v>
      </c>
      <c r="D13" s="547" t="b">
        <f t="shared" si="0"/>
        <v>1</v>
      </c>
      <c r="E13" s="547" t="b">
        <f t="shared" si="1"/>
        <v>0</v>
      </c>
      <c r="F13" s="546"/>
    </row>
    <row r="14" spans="1:6" ht="12.75">
      <c r="A14" s="547" t="s">
        <v>558</v>
      </c>
      <c r="B14" s="547" t="s">
        <v>1031</v>
      </c>
      <c r="C14" s="547" t="str">
        <f>Présentation!A17</f>
        <v>2. Légende</v>
      </c>
      <c r="D14" s="547" t="b">
        <f t="shared" si="0"/>
        <v>1</v>
      </c>
      <c r="E14" s="547" t="b">
        <f t="shared" si="1"/>
        <v>0</v>
      </c>
      <c r="F14" s="546"/>
    </row>
    <row r="15" spans="1:6" ht="12.75">
      <c r="A15" s="547" t="s">
        <v>679</v>
      </c>
      <c r="B15" s="547" t="s">
        <v>777</v>
      </c>
      <c r="C15" s="547" t="str">
        <f>Présentation!A19</f>
        <v>Cellule vide :</v>
      </c>
      <c r="D15" s="547" t="b">
        <f t="shared" si="0"/>
        <v>1</v>
      </c>
      <c r="E15" s="547" t="b">
        <f t="shared" si="1"/>
        <v>0</v>
      </c>
      <c r="F15" s="546"/>
    </row>
    <row r="16" spans="1:6" ht="12.75">
      <c r="A16" s="547" t="s">
        <v>662</v>
      </c>
      <c r="B16" s="547" t="s">
        <v>778</v>
      </c>
      <c r="C16" s="547" t="str">
        <f>Présentation!A20</f>
        <v>Cellule contenant une formule :</v>
      </c>
      <c r="D16" s="547" t="b">
        <f t="shared" si="0"/>
        <v>1</v>
      </c>
      <c r="E16" s="547" t="b">
        <f t="shared" si="1"/>
        <v>0</v>
      </c>
      <c r="F16" s="546"/>
    </row>
    <row r="17" spans="1:6" ht="12.75">
      <c r="A17" s="547" t="s">
        <v>661</v>
      </c>
      <c r="B17" s="547" t="s">
        <v>779</v>
      </c>
      <c r="C17" s="547" t="str">
        <f>Présentation!A21</f>
        <v>Cellule de saisie :</v>
      </c>
      <c r="D17" s="547" t="b">
        <f t="shared" si="0"/>
        <v>1</v>
      </c>
      <c r="E17" s="547" t="b">
        <f t="shared" si="1"/>
        <v>0</v>
      </c>
      <c r="F17" s="546"/>
    </row>
    <row r="18" spans="1:6" ht="12.75">
      <c r="A18" s="547" t="s">
        <v>2285</v>
      </c>
      <c r="B18" s="547" t="s">
        <v>1140</v>
      </c>
      <c r="C18" s="547" t="str">
        <f>Présentation!A22</f>
        <v>Champ contenant un résultat :</v>
      </c>
      <c r="D18" s="547" t="b">
        <f t="shared" si="0"/>
        <v>1</v>
      </c>
      <c r="E18" s="547" t="b">
        <f t="shared" si="1"/>
        <v>0</v>
      </c>
      <c r="F18" s="546"/>
    </row>
    <row r="19" spans="1:6" ht="25.5">
      <c r="A19" s="547" t="s">
        <v>2260</v>
      </c>
      <c r="B19" s="547" t="s">
        <v>2261</v>
      </c>
      <c r="C19" s="547" t="str">
        <f>LCR!A1</f>
        <v>DIVULGATION - RATIO DE LIQUIDITÉ À COURT TERME 
LCR (LIQUIDITY COVERAGE RATIO)</v>
      </c>
      <c r="D19" s="547" t="b">
        <f t="shared" si="0"/>
        <v>1</v>
      </c>
      <c r="E19" s="547" t="b">
        <f t="shared" si="1"/>
        <v>0</v>
      </c>
      <c r="F19" s="546"/>
    </row>
    <row r="20" spans="1:6" ht="12.75">
      <c r="A20" s="547" t="s">
        <v>2255</v>
      </c>
      <c r="B20" s="547" t="s">
        <v>2256</v>
      </c>
      <c r="C20" s="547" t="str">
        <f>LCR!A2</f>
        <v>Date de divulgation (aaaa-mm-jj) :</v>
      </c>
      <c r="D20" s="547" t="b">
        <f t="shared" si="0"/>
        <v>1</v>
      </c>
      <c r="E20" s="547" t="b">
        <f t="shared" si="1"/>
        <v>0</v>
      </c>
      <c r="F20" s="546"/>
    </row>
    <row r="21" spans="1:6" ht="12.75">
      <c r="A21" s="547" t="s">
        <v>552</v>
      </c>
      <c r="B21" s="547" t="s">
        <v>780</v>
      </c>
      <c r="C21" s="547" t="str">
        <f>LCR!A3</f>
        <v>Institution financière :     </v>
      </c>
      <c r="D21" s="547" t="b">
        <f t="shared" si="0"/>
        <v>1</v>
      </c>
      <c r="E21" s="547" t="b">
        <f t="shared" si="1"/>
        <v>0</v>
      </c>
      <c r="F21" s="546"/>
    </row>
    <row r="22" spans="1:6" ht="12.75">
      <c r="A22" s="547" t="s">
        <v>551</v>
      </c>
      <c r="B22" s="547" t="s">
        <v>1025</v>
      </c>
      <c r="C22" s="547" t="str">
        <f>LCR!A4</f>
        <v>LCR :</v>
      </c>
      <c r="D22" s="547" t="b">
        <f t="shared" si="0"/>
        <v>1</v>
      </c>
      <c r="E22" s="547" t="b">
        <f t="shared" si="1"/>
        <v>0</v>
      </c>
      <c r="F22" s="546"/>
    </row>
    <row r="23" spans="1:6" ht="12.75">
      <c r="A23" s="547" t="s">
        <v>550</v>
      </c>
      <c r="B23" s="547" t="s">
        <v>781</v>
      </c>
      <c r="C23" s="547" t="str">
        <f>LCR!A5</f>
        <v>Devise :</v>
      </c>
      <c r="D23" s="547" t="b">
        <f t="shared" si="0"/>
        <v>1</v>
      </c>
      <c r="E23" s="547" t="b">
        <f t="shared" si="1"/>
        <v>0</v>
      </c>
      <c r="F23" s="546"/>
    </row>
    <row r="24" spans="1:6" ht="38.25">
      <c r="A24" s="547" t="s">
        <v>2280</v>
      </c>
      <c r="B24" s="547" t="s">
        <v>2281</v>
      </c>
      <c r="C24" s="547" t="str">
        <f>LCR!A6</f>
        <v>NB : L'institution doit produire un formulaire distinct consolidé en dollars canadiens, de même que dans chaque devise significative.</v>
      </c>
      <c r="D24" s="547" t="b">
        <f t="shared" si="0"/>
        <v>1</v>
      </c>
      <c r="E24" s="547" t="b">
        <f t="shared" si="1"/>
        <v>0</v>
      </c>
      <c r="F24" s="546"/>
    </row>
    <row r="25" spans="1:6" ht="12.75">
      <c r="A25" s="547" t="s">
        <v>563</v>
      </c>
      <c r="B25" s="547" t="s">
        <v>1065</v>
      </c>
      <c r="C25" s="549" t="str">
        <f>LCR!A7</f>
        <v>Section 1 - Encours d'actifs liquides de haute qualité (ALHQ)</v>
      </c>
      <c r="D25" s="547" t="b">
        <f t="shared" si="0"/>
        <v>1</v>
      </c>
      <c r="E25" s="547" t="b">
        <f t="shared" si="1"/>
        <v>0</v>
      </c>
      <c r="F25" s="546"/>
    </row>
    <row r="26" spans="1:6" ht="12.75">
      <c r="A26" s="547" t="s">
        <v>564</v>
      </c>
      <c r="B26" s="547" t="s">
        <v>1019</v>
      </c>
      <c r="C26" s="547" t="str">
        <f>LCR!A9</f>
        <v>1.1. Actifs de niveau 1</v>
      </c>
      <c r="D26" s="547" t="b">
        <f t="shared" si="0"/>
        <v>1</v>
      </c>
      <c r="E26" s="547" t="b">
        <f t="shared" si="1"/>
        <v>0</v>
      </c>
      <c r="F26" s="546"/>
    </row>
    <row r="27" spans="1:6" ht="12.75">
      <c r="A27" s="547" t="s">
        <v>4</v>
      </c>
      <c r="B27" s="547" t="s">
        <v>1020</v>
      </c>
      <c r="C27" s="547" t="str">
        <f>LCR!D9</f>
        <v>Valeur marchande</v>
      </c>
      <c r="D27" s="547" t="b">
        <f t="shared" si="0"/>
        <v>1</v>
      </c>
      <c r="E27" s="547" t="b">
        <f t="shared" si="1"/>
        <v>0</v>
      </c>
      <c r="F27" s="546"/>
    </row>
    <row r="28" spans="1:6" ht="12.75">
      <c r="A28" s="547" t="s">
        <v>3</v>
      </c>
      <c r="B28" s="547" t="s">
        <v>783</v>
      </c>
      <c r="C28" s="547" t="str">
        <f>LCR!J9</f>
        <v>Pondération</v>
      </c>
      <c r="D28" s="547" t="b">
        <f t="shared" si="0"/>
        <v>1</v>
      </c>
      <c r="E28" s="547" t="b">
        <f t="shared" si="1"/>
        <v>0</v>
      </c>
      <c r="F28" s="546"/>
    </row>
    <row r="29" spans="1:6" ht="12.75">
      <c r="A29" s="547" t="s">
        <v>2</v>
      </c>
      <c r="B29" s="547" t="s">
        <v>1066</v>
      </c>
      <c r="C29" s="547" t="str">
        <f>LCR!L9</f>
        <v>Montant pondéré</v>
      </c>
      <c r="D29" s="547" t="b">
        <f t="shared" si="0"/>
        <v>1</v>
      </c>
      <c r="E29" s="547" t="b">
        <f t="shared" si="1"/>
        <v>0</v>
      </c>
      <c r="F29" s="546"/>
    </row>
    <row r="30" spans="1:6" ht="12.75">
      <c r="A30" s="547" t="s">
        <v>5</v>
      </c>
      <c r="B30" s="547" t="s">
        <v>2250</v>
      </c>
      <c r="C30" s="547" t="str">
        <f>LCR!B12</f>
        <v>Pièces et billets de banque</v>
      </c>
      <c r="D30" s="547" t="b">
        <f t="shared" si="0"/>
        <v>1</v>
      </c>
      <c r="E30" s="547" t="b">
        <f t="shared" si="1"/>
        <v>0</v>
      </c>
      <c r="F30" s="546"/>
    </row>
    <row r="31" spans="1:6" ht="12.75">
      <c r="A31" s="547" t="s">
        <v>567</v>
      </c>
      <c r="B31" s="547" t="s">
        <v>784</v>
      </c>
      <c r="C31" s="547" t="str">
        <f>LCR!A13</f>
        <v>Total des réserves détenues à la banque centrale :</v>
      </c>
      <c r="D31" s="547" t="b">
        <f t="shared" si="0"/>
        <v>1</v>
      </c>
      <c r="E31" s="547" t="b">
        <f t="shared" si="1"/>
        <v>0</v>
      </c>
      <c r="F31" s="546"/>
    </row>
    <row r="32" spans="1:6" ht="25.5">
      <c r="A32" s="547" t="s">
        <v>2288</v>
      </c>
      <c r="B32" s="547" t="s">
        <v>785</v>
      </c>
      <c r="C32" s="547" t="str">
        <f>LCR!B14</f>
        <v>Portion des réserves à la banque centrale pouvant être retirée en période de tension</v>
      </c>
      <c r="D32" s="547" t="b">
        <f t="shared" si="0"/>
        <v>1</v>
      </c>
      <c r="E32" s="547" t="b">
        <f t="shared" si="1"/>
        <v>0</v>
      </c>
      <c r="F32" s="546"/>
    </row>
    <row r="33" spans="1:6" ht="25.5">
      <c r="A33" s="547" t="s">
        <v>565</v>
      </c>
      <c r="B33" s="547" t="s">
        <v>786</v>
      </c>
      <c r="C33" s="547" t="str">
        <f>LCR!B15</f>
        <v>Portion des réserves à la banque centrale ne pouvant pas être retirée en période de tension</v>
      </c>
      <c r="D33" s="547" t="b">
        <f t="shared" si="0"/>
        <v>1</v>
      </c>
      <c r="E33" s="547" t="b">
        <f t="shared" si="1"/>
        <v>0</v>
      </c>
      <c r="F33" s="546"/>
    </row>
    <row r="34" spans="1:6" ht="12.75">
      <c r="A34" s="547" t="s">
        <v>640</v>
      </c>
      <c r="B34" s="547" t="s">
        <v>787</v>
      </c>
      <c r="C34" s="547" t="str">
        <f>LCR!A16</f>
        <v>Titres affectés d'une pondération de risque de 0% :</v>
      </c>
      <c r="D34" s="547" t="b">
        <f t="shared" si="0"/>
        <v>1</v>
      </c>
      <c r="E34" s="547" t="b">
        <f t="shared" si="1"/>
        <v>0</v>
      </c>
      <c r="F34" s="546"/>
    </row>
    <row r="35" spans="1:6" ht="12.75">
      <c r="A35" s="547" t="s">
        <v>566</v>
      </c>
      <c r="B35" s="547" t="s">
        <v>788</v>
      </c>
      <c r="C35" s="547" t="str">
        <f>LCR!B17</f>
        <v>Émis par des émetteurs souverrains</v>
      </c>
      <c r="D35" s="547" t="b">
        <f t="shared" si="0"/>
        <v>1</v>
      </c>
      <c r="E35" s="547" t="b">
        <f t="shared" si="1"/>
        <v>0</v>
      </c>
      <c r="F35" s="546"/>
    </row>
    <row r="36" spans="1:6" ht="12.75">
      <c r="A36" s="547" t="s">
        <v>568</v>
      </c>
      <c r="B36" s="547" t="s">
        <v>789</v>
      </c>
      <c r="C36" s="547" t="str">
        <f>LCR!B18</f>
        <v>Garantis par des émetteurs souverrains</v>
      </c>
      <c r="D36" s="547" t="b">
        <f t="shared" si="0"/>
        <v>1</v>
      </c>
      <c r="E36" s="547" t="b">
        <f t="shared" si="1"/>
        <v>0</v>
      </c>
      <c r="F36" s="546"/>
    </row>
    <row r="37" spans="1:6" ht="12.75">
      <c r="A37" s="547" t="s">
        <v>572</v>
      </c>
      <c r="B37" s="547" t="s">
        <v>790</v>
      </c>
      <c r="C37" s="547" t="str">
        <f>LCR!B19</f>
        <v>Émis ou garantis par des banques centrales</v>
      </c>
      <c r="D37" s="547" t="b">
        <f t="shared" si="0"/>
        <v>1</v>
      </c>
      <c r="E37" s="547" t="b">
        <f t="shared" si="1"/>
        <v>0</v>
      </c>
      <c r="F37" s="546"/>
    </row>
    <row r="38" spans="1:6" ht="12.75">
      <c r="A38" s="547" t="s">
        <v>569</v>
      </c>
      <c r="B38" s="547" t="s">
        <v>1032</v>
      </c>
      <c r="C38" s="547" t="str">
        <f>LCR!B20</f>
        <v>Émis ou garantis par des  organismes publics (OP)</v>
      </c>
      <c r="D38" s="547" t="b">
        <f t="shared" si="0"/>
        <v>1</v>
      </c>
      <c r="E38" s="547" t="b">
        <f t="shared" si="1"/>
        <v>0</v>
      </c>
      <c r="F38" s="546"/>
    </row>
    <row r="39" spans="1:6" ht="25.5">
      <c r="A39" s="547" t="s">
        <v>579</v>
      </c>
      <c r="B39" s="547" t="s">
        <v>1033</v>
      </c>
      <c r="C39" s="547" t="str">
        <f>LCR!B21</f>
        <v>Émis ou garantis par la BRI, FMI,  Banque centrale européenne et la commission européenne, ou BMD</v>
      </c>
      <c r="D39" s="547" t="b">
        <f t="shared" si="0"/>
        <v>1</v>
      </c>
      <c r="E39" s="547" t="b">
        <f t="shared" si="1"/>
        <v>0</v>
      </c>
      <c r="F39" s="546"/>
    </row>
    <row r="40" spans="1:6" ht="12.75">
      <c r="A40" s="547" t="s">
        <v>639</v>
      </c>
      <c r="B40" s="547" t="s">
        <v>791</v>
      </c>
      <c r="C40" s="547" t="str">
        <f>LCR!A22</f>
        <v>Pour les émetteurs souverrains non pondéré à 0% :</v>
      </c>
      <c r="D40" s="547" t="b">
        <f t="shared" si="0"/>
        <v>1</v>
      </c>
      <c r="E40" s="547" t="b">
        <f t="shared" si="1"/>
        <v>0</v>
      </c>
      <c r="F40" s="546"/>
    </row>
    <row r="41" spans="1:6" ht="63.75">
      <c r="A41" s="547" t="s">
        <v>570</v>
      </c>
      <c r="B41" s="547" t="s">
        <v>2172</v>
      </c>
      <c r="C41" s="547" t="str">
        <f>LCR!B23</f>
        <v>Des titres de dette émis en devise locale par l’émetteur souverain ou la banque centrale dans le pays où est pris le risque de liquidité ou dans le pays d’origine de l'institution financière</v>
      </c>
      <c r="D41" s="547" t="b">
        <f t="shared" si="0"/>
        <v>1</v>
      </c>
      <c r="E41" s="547" t="b">
        <f t="shared" si="1"/>
        <v>0</v>
      </c>
      <c r="F41" s="546"/>
    </row>
    <row r="42" spans="1:6" ht="89.25">
      <c r="A42" s="547" t="s">
        <v>578</v>
      </c>
      <c r="B42" s="547" t="s">
        <v>2173</v>
      </c>
      <c r="C42" s="547" t="str">
        <f>LCR!B24</f>
        <v>Les titres de dettes souveraines ou de banques centrales émis en devises étrangères, à concurrence du montant des sorties nettes  de trésoreries que l'institution financière devrait effectuer en période de tension dans cette devise spécifique en raison de ses opérations dans la juridiction où le risque de liquidité est pris</v>
      </c>
      <c r="D42" s="547" t="b">
        <f t="shared" si="0"/>
        <v>1</v>
      </c>
      <c r="E42" s="547" t="b">
        <f t="shared" si="1"/>
        <v>0</v>
      </c>
      <c r="F42" s="546"/>
    </row>
    <row r="43" spans="1:6" ht="12.75">
      <c r="A43" s="547" t="s">
        <v>571</v>
      </c>
      <c r="B43" s="547" t="s">
        <v>1067</v>
      </c>
      <c r="C43" s="547" t="str">
        <f>LCR!A25</f>
        <v>Total de l'encours d'actifs de niveau 1 :</v>
      </c>
      <c r="D43" s="547" t="b">
        <f t="shared" si="0"/>
        <v>1</v>
      </c>
      <c r="E43" s="547" t="b">
        <f t="shared" si="1"/>
        <v>0</v>
      </c>
      <c r="F43" s="546"/>
    </row>
    <row r="44" spans="1:6" ht="12.75">
      <c r="A44" s="547" t="s">
        <v>6</v>
      </c>
      <c r="B44" s="547" t="s">
        <v>1068</v>
      </c>
      <c r="C44" s="547" t="str">
        <f>LCR!B26</f>
        <v>Ajustements à l'encours  d'actifs  niveau 1</v>
      </c>
      <c r="D44" s="547" t="b">
        <f t="shared" si="0"/>
        <v>1</v>
      </c>
      <c r="E44" s="547" t="b">
        <f t="shared" si="1"/>
        <v>0</v>
      </c>
      <c r="F44" s="546"/>
    </row>
    <row r="45" spans="1:6" ht="12.75">
      <c r="A45" s="547" t="s">
        <v>641</v>
      </c>
      <c r="B45" s="547" t="s">
        <v>1069</v>
      </c>
      <c r="C45" s="547" t="str">
        <f>LCR!B27</f>
        <v>Montant ajusté de  l'encours d'actifs de niveau 1</v>
      </c>
      <c r="D45" s="547" t="b">
        <f t="shared" si="0"/>
        <v>1</v>
      </c>
      <c r="E45" s="547" t="b">
        <f t="shared" si="1"/>
        <v>0</v>
      </c>
      <c r="F45" s="546"/>
    </row>
    <row r="46" spans="1:6" ht="12.75">
      <c r="A46" s="547" t="s">
        <v>1070</v>
      </c>
      <c r="B46" s="547" t="s">
        <v>1034</v>
      </c>
      <c r="C46" s="547" t="str">
        <f>LCR!A28</f>
        <v>1.2. Actifs de niveau 2A</v>
      </c>
      <c r="D46" s="547" t="b">
        <f t="shared" si="0"/>
        <v>1</v>
      </c>
      <c r="E46" s="547" t="b">
        <f t="shared" si="1"/>
        <v>0</v>
      </c>
      <c r="F46" s="546"/>
    </row>
    <row r="47" spans="1:6" ht="12.75">
      <c r="A47" s="547" t="s">
        <v>4</v>
      </c>
      <c r="B47" s="547" t="s">
        <v>782</v>
      </c>
      <c r="C47" s="547" t="str">
        <f>LCR!D28</f>
        <v>Valeur marchande</v>
      </c>
      <c r="D47" s="547" t="b">
        <f t="shared" si="0"/>
        <v>1</v>
      </c>
      <c r="E47" s="547" t="b">
        <f t="shared" si="1"/>
        <v>0</v>
      </c>
      <c r="F47" s="546"/>
    </row>
    <row r="48" spans="1:6" ht="12.75">
      <c r="A48" s="547" t="s">
        <v>3</v>
      </c>
      <c r="B48" s="547" t="s">
        <v>783</v>
      </c>
      <c r="C48" s="547" t="str">
        <f>LCR!J28</f>
        <v>Pondération</v>
      </c>
      <c r="D48" s="547" t="b">
        <f t="shared" si="0"/>
        <v>1</v>
      </c>
      <c r="E48" s="547" t="b">
        <f t="shared" si="1"/>
        <v>0</v>
      </c>
      <c r="F48" s="546"/>
    </row>
    <row r="49" spans="1:6" ht="12.75">
      <c r="A49" s="547" t="s">
        <v>2</v>
      </c>
      <c r="B49" s="547" t="s">
        <v>1066</v>
      </c>
      <c r="C49" s="547" t="str">
        <f>LCR!L28</f>
        <v>Montant pondéré</v>
      </c>
      <c r="D49" s="547" t="b">
        <f t="shared" si="0"/>
        <v>1</v>
      </c>
      <c r="E49" s="547" t="b">
        <f t="shared" si="1"/>
        <v>0</v>
      </c>
      <c r="F49" s="546"/>
    </row>
    <row r="50" spans="1:6" ht="12.75">
      <c r="A50" s="547" t="s">
        <v>721</v>
      </c>
      <c r="B50" s="547" t="s">
        <v>792</v>
      </c>
      <c r="C50" s="547" t="str">
        <f>LCR!A30</f>
        <v>Titres assortis d'une pondération de risque de 20% :</v>
      </c>
      <c r="D50" s="547" t="b">
        <f t="shared" si="0"/>
        <v>1</v>
      </c>
      <c r="E50" s="547" t="b">
        <f t="shared" si="1"/>
        <v>0</v>
      </c>
      <c r="F50" s="546"/>
    </row>
    <row r="51" spans="1:6" ht="12.75">
      <c r="A51" s="547" t="s">
        <v>566</v>
      </c>
      <c r="B51" s="547" t="s">
        <v>788</v>
      </c>
      <c r="C51" s="547" t="str">
        <f>LCR!B31</f>
        <v>Émis par des émetteurs souverrains</v>
      </c>
      <c r="D51" s="547" t="b">
        <f t="shared" si="0"/>
        <v>1</v>
      </c>
      <c r="E51" s="547" t="b">
        <f t="shared" si="1"/>
        <v>0</v>
      </c>
      <c r="F51" s="546"/>
    </row>
    <row r="52" spans="1:6" ht="12.75">
      <c r="A52" s="547" t="s">
        <v>568</v>
      </c>
      <c r="B52" s="547" t="s">
        <v>789</v>
      </c>
      <c r="C52" s="547" t="str">
        <f>LCR!B32</f>
        <v>Garantis par des émetteurs souverrains</v>
      </c>
      <c r="D52" s="547" t="b">
        <f t="shared" si="0"/>
        <v>1</v>
      </c>
      <c r="E52" s="547" t="b">
        <f t="shared" si="1"/>
        <v>0</v>
      </c>
      <c r="F52" s="546"/>
    </row>
    <row r="53" spans="1:6" ht="12.75">
      <c r="A53" s="547" t="s">
        <v>572</v>
      </c>
      <c r="B53" s="547" t="s">
        <v>790</v>
      </c>
      <c r="C53" s="547" t="str">
        <f>LCR!B33</f>
        <v>Émis ou garantis par des banques centrales</v>
      </c>
      <c r="D53" s="547" t="b">
        <f t="shared" si="0"/>
        <v>1</v>
      </c>
      <c r="E53" s="547" t="b">
        <f t="shared" si="1"/>
        <v>0</v>
      </c>
      <c r="F53" s="546"/>
    </row>
    <row r="54" spans="1:6" ht="12.75">
      <c r="A54" s="547" t="s">
        <v>573</v>
      </c>
      <c r="B54" s="547" t="s">
        <v>1032</v>
      </c>
      <c r="C54" s="547" t="str">
        <f>LCR!B34</f>
        <v>Émis ou garantis par des organismes publics</v>
      </c>
      <c r="D54" s="547" t="b">
        <f t="shared" si="0"/>
        <v>1</v>
      </c>
      <c r="E54" s="547" t="b">
        <f t="shared" si="1"/>
        <v>0</v>
      </c>
      <c r="F54" s="546"/>
    </row>
    <row r="55" spans="1:6" ht="12.75">
      <c r="A55" s="547" t="s">
        <v>574</v>
      </c>
      <c r="B55" s="547" t="s">
        <v>1035</v>
      </c>
      <c r="C55" s="547" t="str">
        <f>LCR!B35</f>
        <v>Émis ou garantis par des BMD</v>
      </c>
      <c r="D55" s="547" t="b">
        <f t="shared" si="0"/>
        <v>1</v>
      </c>
      <c r="E55" s="547" t="b">
        <f t="shared" si="1"/>
        <v>0</v>
      </c>
      <c r="F55" s="546"/>
    </row>
    <row r="56" spans="1:6" ht="25.5">
      <c r="A56" s="547" t="s">
        <v>575</v>
      </c>
      <c r="B56" s="547" t="s">
        <v>1036</v>
      </c>
      <c r="C56" s="547" t="str">
        <f>LCR!B36</f>
        <v>Les obligations d'entreprises non financières cotées AA- ou mieux</v>
      </c>
      <c r="D56" s="547" t="b">
        <f t="shared" si="0"/>
        <v>1</v>
      </c>
      <c r="E56" s="547" t="b">
        <f t="shared" si="1"/>
        <v>0</v>
      </c>
      <c r="F56" s="546"/>
    </row>
    <row r="57" spans="1:6" ht="25.5">
      <c r="A57" s="547" t="s">
        <v>576</v>
      </c>
      <c r="B57" s="547" t="s">
        <v>1037</v>
      </c>
      <c r="C57" s="547" t="str">
        <f>LCR!B37</f>
        <v>Les obligations sécurisées non émises par l'institution financière elle-même de notation AA- ou mieux</v>
      </c>
      <c r="D57" s="547" t="b">
        <f t="shared" si="0"/>
        <v>1</v>
      </c>
      <c r="E57" s="547" t="b">
        <f t="shared" si="1"/>
        <v>0</v>
      </c>
      <c r="F57" s="546"/>
    </row>
    <row r="58" spans="1:6" ht="12.75">
      <c r="A58" s="547" t="s">
        <v>1071</v>
      </c>
      <c r="B58" s="547" t="s">
        <v>1135</v>
      </c>
      <c r="C58" s="547" t="str">
        <f>LCR!A38</f>
        <v>Total de l'encours d'actifs de niveau 2A :</v>
      </c>
      <c r="D58" s="547" t="b">
        <f t="shared" si="0"/>
        <v>1</v>
      </c>
      <c r="E58" s="547" t="b">
        <f t="shared" si="1"/>
        <v>0</v>
      </c>
      <c r="F58" s="546"/>
    </row>
    <row r="59" spans="1:6" ht="25.5">
      <c r="A59" s="547" t="s">
        <v>1072</v>
      </c>
      <c r="B59" s="547" t="s">
        <v>1136</v>
      </c>
      <c r="C59" s="547" t="str">
        <f>LCR!B39</f>
        <v>Ajustements à l'encours d'actifs 
de niveau 2A</v>
      </c>
      <c r="D59" s="547" t="b">
        <f t="shared" si="0"/>
        <v>1</v>
      </c>
      <c r="E59" s="547" t="b">
        <f t="shared" si="1"/>
        <v>0</v>
      </c>
      <c r="F59" s="546"/>
    </row>
    <row r="60" spans="1:6" ht="12.75">
      <c r="A60" s="547" t="s">
        <v>1073</v>
      </c>
      <c r="B60" s="547" t="s">
        <v>1137</v>
      </c>
      <c r="C60" s="547" t="str">
        <f>LCR!B40</f>
        <v>Montant ajusté de l'encours de niveau 2A</v>
      </c>
      <c r="D60" s="547" t="b">
        <f t="shared" si="0"/>
        <v>1</v>
      </c>
      <c r="E60" s="547" t="b">
        <f t="shared" si="1"/>
        <v>0</v>
      </c>
      <c r="F60" s="546"/>
    </row>
    <row r="61" spans="1:6" ht="12.75">
      <c r="A61" s="550" t="s">
        <v>1090</v>
      </c>
      <c r="B61" s="547" t="s">
        <v>1038</v>
      </c>
      <c r="C61" s="547" t="str">
        <f>LCR!A41</f>
        <v>1.3. Actifs de niveau 2B</v>
      </c>
      <c r="D61" s="547" t="b">
        <f t="shared" si="0"/>
        <v>1</v>
      </c>
      <c r="E61" s="547" t="b">
        <f t="shared" si="1"/>
        <v>0</v>
      </c>
      <c r="F61" s="546"/>
    </row>
    <row r="62" spans="1:6" ht="12.75">
      <c r="A62" s="547" t="s">
        <v>4</v>
      </c>
      <c r="B62" s="547" t="s">
        <v>782</v>
      </c>
      <c r="C62" s="547" t="str">
        <f>LCR!D41</f>
        <v>Valeur marchande</v>
      </c>
      <c r="D62" s="547" t="b">
        <f t="shared" si="0"/>
        <v>1</v>
      </c>
      <c r="E62" s="547" t="b">
        <f t="shared" si="1"/>
        <v>0</v>
      </c>
      <c r="F62" s="546"/>
    </row>
    <row r="63" spans="1:6" ht="12.75">
      <c r="A63" s="547" t="s">
        <v>3</v>
      </c>
      <c r="B63" s="547" t="s">
        <v>783</v>
      </c>
      <c r="C63" s="547" t="str">
        <f>LCR!J41</f>
        <v>Pondération</v>
      </c>
      <c r="D63" s="547" t="b">
        <f t="shared" si="0"/>
        <v>1</v>
      </c>
      <c r="E63" s="547" t="b">
        <f t="shared" si="1"/>
        <v>0</v>
      </c>
      <c r="F63" s="546"/>
    </row>
    <row r="64" spans="1:6" ht="12.75">
      <c r="A64" s="547" t="s">
        <v>2</v>
      </c>
      <c r="B64" s="547" t="s">
        <v>1066</v>
      </c>
      <c r="C64" s="547" t="str">
        <f>LCR!L41</f>
        <v>Montant pondéré</v>
      </c>
      <c r="D64" s="547" t="b">
        <f t="shared" si="0"/>
        <v>1</v>
      </c>
      <c r="E64" s="547" t="b">
        <f t="shared" si="1"/>
        <v>0</v>
      </c>
      <c r="F64" s="546"/>
    </row>
    <row r="65" spans="1:6" ht="25.5">
      <c r="A65" s="547" t="s">
        <v>31</v>
      </c>
      <c r="B65" s="547" t="s">
        <v>1138</v>
      </c>
      <c r="C65" s="547" t="str">
        <f>LCR!B43</f>
        <v>Titres  adossés à des créances immobilières résidentielles (RMBS), cotés AA ou mieux</v>
      </c>
      <c r="D65" s="547" t="b">
        <f t="shared" si="0"/>
        <v>1</v>
      </c>
      <c r="E65" s="547" t="b">
        <f t="shared" si="1"/>
        <v>0</v>
      </c>
      <c r="F65" s="546"/>
    </row>
    <row r="66" spans="1:6" ht="25.5">
      <c r="A66" s="547" t="s">
        <v>2246</v>
      </c>
      <c r="B66" s="547" t="s">
        <v>1039</v>
      </c>
      <c r="C66" s="547" t="str">
        <f>LCR!B44</f>
        <v>Les obligations d'entreprises non financière cotées entre BBB- à A+ </v>
      </c>
      <c r="D66" s="547" t="b">
        <f t="shared" si="2" ref="D66:D129">A66=C66</f>
        <v>1</v>
      </c>
      <c r="E66" s="547" t="b">
        <f t="shared" si="3" ref="E66:E129">B66=C66</f>
        <v>0</v>
      </c>
      <c r="F66" s="546"/>
    </row>
    <row r="67" spans="1:6" ht="12.75">
      <c r="A67" s="547" t="s">
        <v>577</v>
      </c>
      <c r="B67" s="547" t="s">
        <v>793</v>
      </c>
      <c r="C67" s="547" t="str">
        <f>LCR!B45</f>
        <v>Les actions ordinaires d'entreprises non financières</v>
      </c>
      <c r="D67" s="547" t="b">
        <f t="shared" si="2"/>
        <v>1</v>
      </c>
      <c r="E67" s="547" t="b">
        <f t="shared" si="3"/>
        <v>0</v>
      </c>
      <c r="F67" s="546"/>
    </row>
    <row r="68" spans="1:6" ht="25.5">
      <c r="A68" s="547" t="s">
        <v>314</v>
      </c>
      <c r="B68" s="547" t="s">
        <v>1040</v>
      </c>
      <c r="C68" s="547" t="str">
        <f>LCR!B46</f>
        <v>Titres de dette de l’émetteur souverain ou de la banque centrale cotés BBB- à BBB+</v>
      </c>
      <c r="D68" s="547" t="b">
        <f t="shared" si="2"/>
        <v>1</v>
      </c>
      <c r="E68" s="547" t="b">
        <f t="shared" si="3"/>
        <v>0</v>
      </c>
      <c r="F68" s="546"/>
    </row>
    <row r="69" spans="1:6" ht="12.75">
      <c r="A69" s="547" t="s">
        <v>1139</v>
      </c>
      <c r="B69" s="547" t="s">
        <v>1323</v>
      </c>
      <c r="C69" s="547" t="str">
        <f>LCR!A47</f>
        <v>Total de l'encours d'actifs RMBS de niveau 2B :</v>
      </c>
      <c r="D69" s="547" t="b">
        <f t="shared" si="2"/>
        <v>1</v>
      </c>
      <c r="E69" s="547" t="b">
        <f t="shared" si="3"/>
        <v>0</v>
      </c>
      <c r="F69" s="546"/>
    </row>
    <row r="70" spans="1:6" ht="12.75">
      <c r="A70" s="547" t="s">
        <v>1091</v>
      </c>
      <c r="B70" s="547" t="s">
        <v>1142</v>
      </c>
      <c r="C70" s="547" t="str">
        <f>LCR!B48</f>
        <v>Ajustements à l'encours d'actifs RMBS de niveau 2B</v>
      </c>
      <c r="D70" s="547" t="b">
        <f t="shared" si="2"/>
        <v>1</v>
      </c>
      <c r="E70" s="547" t="b">
        <f t="shared" si="3"/>
        <v>0</v>
      </c>
      <c r="F70" s="546"/>
    </row>
    <row r="71" spans="1:6" ht="12.75">
      <c r="A71" s="547" t="s">
        <v>1092</v>
      </c>
      <c r="B71" s="547" t="s">
        <v>1143</v>
      </c>
      <c r="C71" s="547" t="str">
        <f>LCR!B49</f>
        <v>Montant Ajusté de l'encours d'actifs RMBS de niveau 2B</v>
      </c>
      <c r="D71" s="547" t="b">
        <f t="shared" si="2"/>
        <v>1</v>
      </c>
      <c r="E71" s="547" t="b">
        <f t="shared" si="3"/>
        <v>0</v>
      </c>
      <c r="F71" s="546"/>
    </row>
    <row r="72" spans="1:6" ht="12.75">
      <c r="A72" s="547" t="s">
        <v>1141</v>
      </c>
      <c r="B72" s="547" t="s">
        <v>1144</v>
      </c>
      <c r="C72" s="547" t="str">
        <f>LCR!A50</f>
        <v>Total de l'encours d'actifs non RMBS de niveau 2B :</v>
      </c>
      <c r="D72" s="547" t="b">
        <f t="shared" si="2"/>
        <v>1</v>
      </c>
      <c r="E72" s="547" t="b">
        <f t="shared" si="3"/>
        <v>0</v>
      </c>
      <c r="F72" s="546"/>
    </row>
    <row r="73" spans="1:6" ht="25.5">
      <c r="A73" s="547" t="s">
        <v>1093</v>
      </c>
      <c r="B73" s="547" t="s">
        <v>1145</v>
      </c>
      <c r="C73" s="547" t="str">
        <f>LCR!B51</f>
        <v>Ajustements à l'encours d'actifs non RMBS de niveau 2B</v>
      </c>
      <c r="D73" s="547" t="b">
        <f t="shared" si="2"/>
        <v>1</v>
      </c>
      <c r="E73" s="547" t="b">
        <f t="shared" si="3"/>
        <v>0</v>
      </c>
      <c r="F73" s="546"/>
    </row>
    <row r="74" spans="1:6" ht="25.5">
      <c r="A74" s="547" t="s">
        <v>1094</v>
      </c>
      <c r="B74" s="547" t="s">
        <v>1146</v>
      </c>
      <c r="C74" s="547" t="str">
        <f>LCR!B52</f>
        <v>Montant Ajusté de l'encours d'actifs non RMBS de niveau 2B</v>
      </c>
      <c r="D74" s="547" t="b">
        <f t="shared" si="2"/>
        <v>1</v>
      </c>
      <c r="E74" s="547" t="b">
        <f t="shared" si="3"/>
        <v>0</v>
      </c>
      <c r="F74" s="546"/>
    </row>
    <row r="75" spans="1:6" ht="25.5">
      <c r="A75" s="547" t="s">
        <v>1095</v>
      </c>
      <c r="B75" s="547" t="s">
        <v>1147</v>
      </c>
      <c r="C75" s="547" t="str">
        <f>LCR!B53</f>
        <v>Montant ajusté de l'encours d'actifs de niveau 2B (RMBS and non-RMBS)</v>
      </c>
      <c r="D75" s="547" t="b">
        <f t="shared" si="2"/>
        <v>1</v>
      </c>
      <c r="E75" s="547" t="b">
        <f t="shared" si="3"/>
        <v>0</v>
      </c>
      <c r="F75" s="546"/>
    </row>
    <row r="76" spans="1:6" ht="25.5">
      <c r="A76" s="547" t="s">
        <v>1096</v>
      </c>
      <c r="B76" s="547" t="s">
        <v>1148</v>
      </c>
      <c r="C76" s="547" t="str">
        <f>LCR!B55</f>
        <v>Ajustement à l'encours d'ALHQ en raison du plafond applicable aux actifs de niveau 2B</v>
      </c>
      <c r="D76" s="547" t="b">
        <f t="shared" si="2"/>
        <v>1</v>
      </c>
      <c r="E76" s="547" t="b">
        <f t="shared" si="3"/>
        <v>0</v>
      </c>
      <c r="F76" s="546"/>
    </row>
    <row r="77" spans="1:6" ht="25.5">
      <c r="A77" s="547" t="s">
        <v>691</v>
      </c>
      <c r="B77" s="547" t="s">
        <v>1149</v>
      </c>
      <c r="C77" s="547" t="str">
        <f>LCR!B56</f>
        <v>Ajustement de l'encours d'ALHQ en raison du plafond applicable aux actifs de niveau 2</v>
      </c>
      <c r="D77" s="547" t="b">
        <f t="shared" si="2"/>
        <v>1</v>
      </c>
      <c r="E77" s="547" t="b">
        <f t="shared" si="3"/>
        <v>0</v>
      </c>
      <c r="F77" s="546"/>
    </row>
    <row r="78" spans="1:6" ht="12.75">
      <c r="A78" s="547" t="s">
        <v>767</v>
      </c>
      <c r="B78" s="547" t="s">
        <v>1150</v>
      </c>
      <c r="C78" s="547" t="str">
        <f>LCR!A57</f>
        <v>Section 1 - Total de l'encours des ALHQ</v>
      </c>
      <c r="D78" s="547" t="b">
        <f t="shared" si="2"/>
        <v>1</v>
      </c>
      <c r="E78" s="547" t="b">
        <f t="shared" si="3"/>
        <v>0</v>
      </c>
      <c r="F78" s="546"/>
    </row>
    <row r="79" spans="1:6" ht="12.75">
      <c r="A79" s="547" t="s">
        <v>1151</v>
      </c>
      <c r="B79" s="547" t="s">
        <v>1153</v>
      </c>
      <c r="C79" s="547" t="str">
        <f>LCR!A61</f>
        <v>1.4. ALHQ : Informations complémentaires</v>
      </c>
      <c r="D79" s="547" t="b">
        <f t="shared" si="2"/>
        <v>1</v>
      </c>
      <c r="E79" s="547" t="b">
        <f t="shared" si="3"/>
        <v>0</v>
      </c>
      <c r="F79" s="546"/>
    </row>
    <row r="80" spans="1:6" ht="12.75">
      <c r="A80" s="547" t="s">
        <v>4</v>
      </c>
      <c r="B80" s="547" t="s">
        <v>782</v>
      </c>
      <c r="C80" s="547" t="str">
        <f>LCR!D61</f>
        <v>Valeur marchande</v>
      </c>
      <c r="D80" s="547" t="b">
        <f t="shared" si="2"/>
        <v>1</v>
      </c>
      <c r="E80" s="547" t="b">
        <f t="shared" si="3"/>
        <v>0</v>
      </c>
      <c r="F80" s="546"/>
    </row>
    <row r="81" spans="1:6" ht="12.75">
      <c r="A81" s="547" t="s">
        <v>8</v>
      </c>
      <c r="B81" s="547" t="s">
        <v>794</v>
      </c>
      <c r="C81" s="547" t="str">
        <f>LCR!D62</f>
        <v>Niveau 1</v>
      </c>
      <c r="D81" s="547" t="b">
        <f t="shared" si="2"/>
        <v>1</v>
      </c>
      <c r="E81" s="547" t="b">
        <f t="shared" si="3"/>
        <v>0</v>
      </c>
      <c r="F81" s="546"/>
    </row>
    <row r="82" spans="1:6" ht="12.75">
      <c r="A82" s="547" t="s">
        <v>1074</v>
      </c>
      <c r="B82" s="547" t="s">
        <v>795</v>
      </c>
      <c r="C82" s="547" t="str">
        <f>LCR!F62</f>
        <v>Niveau 2A</v>
      </c>
      <c r="D82" s="547" t="b">
        <f t="shared" si="2"/>
        <v>1</v>
      </c>
      <c r="E82" s="547" t="b">
        <f t="shared" si="3"/>
        <v>0</v>
      </c>
      <c r="F82" s="546"/>
    </row>
    <row r="83" spans="1:6" ht="12.75">
      <c r="A83" s="547" t="s">
        <v>1152</v>
      </c>
      <c r="B83" s="547" t="s">
        <v>1041</v>
      </c>
      <c r="C83" s="547" t="str">
        <f>LCR!H62</f>
        <v>Niveau 2B RMBS</v>
      </c>
      <c r="D83" s="547" t="b">
        <f t="shared" si="2"/>
        <v>1</v>
      </c>
      <c r="E83" s="547" t="b">
        <f t="shared" si="3"/>
        <v>0</v>
      </c>
      <c r="F83" s="546"/>
    </row>
    <row r="84" spans="1:6" ht="12.75">
      <c r="A84" s="547" t="s">
        <v>1154</v>
      </c>
      <c r="B84" s="547" t="s">
        <v>1018</v>
      </c>
      <c r="C84" s="547" t="str">
        <f>LCR!J62</f>
        <v>Niveau 2B non-RMBS</v>
      </c>
      <c r="D84" s="547" t="b">
        <f t="shared" si="2"/>
        <v>1</v>
      </c>
      <c r="E84" s="547" t="b">
        <f t="shared" si="3"/>
        <v>0</v>
      </c>
      <c r="F84" s="546"/>
    </row>
    <row r="85" spans="1:6" ht="25.5">
      <c r="A85" s="547" t="s">
        <v>7</v>
      </c>
      <c r="B85" s="547" t="s">
        <v>1042</v>
      </c>
      <c r="C85" s="547" t="str">
        <f>LCR!B64</f>
        <v>Actifs détenus par l'institution financière mais exclus de l'encours d'ALHQ consolidé</v>
      </c>
      <c r="D85" s="547" t="b">
        <f t="shared" si="2"/>
        <v>1</v>
      </c>
      <c r="E85" s="547" t="b">
        <f t="shared" si="3"/>
        <v>0</v>
      </c>
      <c r="F85" s="546"/>
    </row>
    <row r="86" spans="1:6" ht="25.5">
      <c r="A86" s="547" t="s">
        <v>9</v>
      </c>
      <c r="B86" s="547" t="s">
        <v>1043</v>
      </c>
      <c r="C86" s="547" t="str">
        <f>LCR!B65</f>
        <v>Actifs exclus de l'encours d'ALHQ du à des restrictions opérationnelles</v>
      </c>
      <c r="D86" s="547" t="b">
        <f t="shared" si="2"/>
        <v>1</v>
      </c>
      <c r="E86" s="547" t="b">
        <f t="shared" si="3"/>
        <v>0</v>
      </c>
      <c r="F86" s="546"/>
    </row>
    <row r="87" spans="1:6" ht="25.5">
      <c r="A87" s="547" t="s">
        <v>747</v>
      </c>
      <c r="B87" s="547" t="s">
        <v>1044</v>
      </c>
      <c r="C87" s="547" t="str">
        <f>LCR!A67</f>
        <v>1.5. Dépôts à vue non opérationnels détenus par un sous-adhérent admissible</v>
      </c>
      <c r="D87" s="547" t="b">
        <f t="shared" si="2"/>
        <v>1</v>
      </c>
      <c r="E87" s="547" t="b">
        <f t="shared" si="3"/>
        <v>0</v>
      </c>
      <c r="F87" s="546"/>
    </row>
    <row r="88" spans="1:6" ht="12.75">
      <c r="A88" s="547" t="s">
        <v>14</v>
      </c>
      <c r="B88" s="547" t="s">
        <v>796</v>
      </c>
      <c r="C88" s="551" t="str">
        <f>LCR!D67</f>
        <v>Montant</v>
      </c>
      <c r="D88" s="547" t="b">
        <f t="shared" si="2"/>
        <v>1</v>
      </c>
      <c r="E88" s="547" t="b">
        <f t="shared" si="3"/>
        <v>0</v>
      </c>
      <c r="F88" s="546"/>
    </row>
    <row r="89" spans="1:6" ht="12.75">
      <c r="A89" s="547" t="s">
        <v>3</v>
      </c>
      <c r="B89" s="547" t="s">
        <v>783</v>
      </c>
      <c r="C89" s="551" t="str">
        <f>LCR!J67</f>
        <v>Pondération</v>
      </c>
      <c r="D89" s="547" t="b">
        <f t="shared" si="2"/>
        <v>1</v>
      </c>
      <c r="E89" s="547" t="b">
        <f t="shared" si="3"/>
        <v>0</v>
      </c>
      <c r="F89" s="546"/>
    </row>
    <row r="90" spans="1:6" ht="12.75">
      <c r="A90" s="547" t="s">
        <v>2</v>
      </c>
      <c r="B90" s="547" t="s">
        <v>1066</v>
      </c>
      <c r="C90" s="547" t="str">
        <f>LCR!L67</f>
        <v>Montant pondéré</v>
      </c>
      <c r="D90" s="547" t="b">
        <f t="shared" si="2"/>
        <v>1</v>
      </c>
      <c r="E90" s="547" t="b">
        <f t="shared" si="3"/>
        <v>0</v>
      </c>
      <c r="F90" s="546"/>
    </row>
    <row r="91" spans="1:6" ht="38.25">
      <c r="A91" s="547" t="s">
        <v>764</v>
      </c>
      <c r="B91" s="547" t="s">
        <v>1157</v>
      </c>
      <c r="C91" s="547" t="str">
        <f>LCR!B69</f>
        <v>Dépôts à vue non opérationnels placés par des sous-adhérents auprès d'un adhérent inscrit à l'Autorité</v>
      </c>
      <c r="D91" s="547" t="b">
        <f t="shared" si="2"/>
        <v>1</v>
      </c>
      <c r="E91" s="547" t="b">
        <f t="shared" si="3"/>
        <v>0</v>
      </c>
      <c r="F91" s="546"/>
    </row>
    <row r="92" spans="1:6" ht="25.5">
      <c r="A92" s="547" t="s">
        <v>766</v>
      </c>
      <c r="B92" s="547" t="s">
        <v>1155</v>
      </c>
      <c r="C92" s="547" t="str">
        <f>LCR!A71</f>
        <v>1.6. Total de l'encours des ALHQ et des dépôts à vue non opérationnels admissibles</v>
      </c>
      <c r="D92" s="547" t="b">
        <f t="shared" si="2"/>
        <v>1</v>
      </c>
      <c r="E92" s="547" t="b">
        <f t="shared" si="3"/>
        <v>0</v>
      </c>
      <c r="F92" s="546"/>
    </row>
    <row r="93" spans="1:6" ht="38.25">
      <c r="A93" s="547" t="s">
        <v>765</v>
      </c>
      <c r="B93" s="547" t="s">
        <v>1156</v>
      </c>
      <c r="C93" s="547" t="str">
        <f>LCR!B72</f>
        <v>Total de l'encours  des ALHQ et des dépôts à vue non opérationnels placés par des sous adhérents auprès d'un adhérent inscrit à l'Autorité</v>
      </c>
      <c r="D93" s="547" t="b">
        <f t="shared" si="2"/>
        <v>1</v>
      </c>
      <c r="E93" s="547" t="b">
        <f t="shared" si="3"/>
        <v>0</v>
      </c>
      <c r="F93" s="546"/>
    </row>
    <row r="94" spans="1:6" ht="12.75">
      <c r="A94" s="547" t="s">
        <v>580</v>
      </c>
      <c r="B94" s="547" t="s">
        <v>1045</v>
      </c>
      <c r="C94" s="547" t="str">
        <f>LCR!A74</f>
        <v>Section 2 - Total des sorties de trésorerie nettes</v>
      </c>
      <c r="D94" s="547" t="b">
        <f t="shared" si="2"/>
        <v>1</v>
      </c>
      <c r="E94" s="547" t="b">
        <f t="shared" si="3"/>
        <v>0</v>
      </c>
      <c r="F94" s="546"/>
    </row>
    <row r="95" spans="1:6" ht="12.75">
      <c r="A95" s="547" t="s">
        <v>581</v>
      </c>
      <c r="B95" s="547" t="s">
        <v>797</v>
      </c>
      <c r="C95" s="547" t="str">
        <f>LCR!A76</f>
        <v>2.1. Sorties de trésorerie</v>
      </c>
      <c r="D95" s="547" t="b">
        <f t="shared" si="2"/>
        <v>1</v>
      </c>
      <c r="E95" s="547" t="b">
        <f t="shared" si="3"/>
        <v>0</v>
      </c>
      <c r="F95" s="546"/>
    </row>
    <row r="96" spans="1:6" ht="12.75">
      <c r="A96" s="547" t="s">
        <v>613</v>
      </c>
      <c r="B96" s="547" t="s">
        <v>1046</v>
      </c>
      <c r="C96" s="547" t="str">
        <f>LCR!A77</f>
        <v>2.1. Retrait sur les dépôts de détail </v>
      </c>
      <c r="D96" s="547" t="b">
        <f t="shared" si="2"/>
        <v>1</v>
      </c>
      <c r="E96" s="547" t="b">
        <f t="shared" si="3"/>
        <v>0</v>
      </c>
      <c r="F96" s="546"/>
    </row>
    <row r="97" spans="1:6" ht="12.75">
      <c r="A97" s="547" t="s">
        <v>14</v>
      </c>
      <c r="B97" s="547" t="s">
        <v>796</v>
      </c>
      <c r="C97" s="547" t="str">
        <f>LCR!D77</f>
        <v>Montant</v>
      </c>
      <c r="D97" s="547" t="b">
        <f t="shared" si="2"/>
        <v>1</v>
      </c>
      <c r="E97" s="547" t="b">
        <f t="shared" si="3"/>
        <v>0</v>
      </c>
      <c r="F97" s="546"/>
    </row>
    <row r="98" spans="1:6" ht="12.75">
      <c r="A98" s="547" t="s">
        <v>3</v>
      </c>
      <c r="B98" s="547" t="s">
        <v>783</v>
      </c>
      <c r="C98" s="547" t="str">
        <f>LCR!J77</f>
        <v>Pondération</v>
      </c>
      <c r="D98" s="547" t="b">
        <f t="shared" si="2"/>
        <v>1</v>
      </c>
      <c r="E98" s="547" t="b">
        <f t="shared" si="3"/>
        <v>0</v>
      </c>
      <c r="F98" s="546"/>
    </row>
    <row r="99" spans="1:6" ht="12.75">
      <c r="A99" s="547" t="s">
        <v>2</v>
      </c>
      <c r="B99" s="547" t="s">
        <v>1066</v>
      </c>
      <c r="C99" s="547" t="str">
        <f>LCR!L77</f>
        <v>Montant pondéré</v>
      </c>
      <c r="D99" s="547" t="b">
        <f t="shared" si="2"/>
        <v>1</v>
      </c>
      <c r="E99" s="547" t="b">
        <f t="shared" si="3"/>
        <v>0</v>
      </c>
      <c r="F99" s="546"/>
    </row>
    <row r="100" spans="1:6" ht="12.75">
      <c r="A100" s="547" t="s">
        <v>582</v>
      </c>
      <c r="B100" s="547" t="s">
        <v>798</v>
      </c>
      <c r="C100" s="547" t="str">
        <f>LCR!A80</f>
        <v>Total des dépôts de détail</v>
      </c>
      <c r="D100" s="547" t="b">
        <f t="shared" si="2"/>
        <v>1</v>
      </c>
      <c r="E100" s="547" t="b">
        <f t="shared" si="3"/>
        <v>0</v>
      </c>
      <c r="F100" s="546"/>
    </row>
    <row r="101" spans="1:6" ht="12.75">
      <c r="A101" s="547" t="s">
        <v>1158</v>
      </c>
      <c r="B101" s="547" t="s">
        <v>2176</v>
      </c>
      <c r="C101" s="547" t="str">
        <f>LCR!A81</f>
        <v>Dépôts stables :</v>
      </c>
      <c r="D101" s="547" t="b">
        <f t="shared" si="2"/>
        <v>1</v>
      </c>
      <c r="E101" s="547" t="b">
        <f t="shared" si="3"/>
        <v>0</v>
      </c>
      <c r="F101" s="546"/>
    </row>
    <row r="102" spans="1:6" ht="25.5">
      <c r="A102" s="547" t="s">
        <v>703</v>
      </c>
      <c r="B102" s="547" t="s">
        <v>799</v>
      </c>
      <c r="C102" s="547" t="str">
        <f>LCR!A82</f>
        <v>Dépôts assurés dans les comptes transactionnels :</v>
      </c>
      <c r="D102" s="547" t="b">
        <f t="shared" si="2"/>
        <v>1</v>
      </c>
      <c r="E102" s="547" t="b">
        <f t="shared" si="3"/>
        <v>0</v>
      </c>
      <c r="F102" s="546"/>
    </row>
    <row r="103" spans="1:6" ht="12.75">
      <c r="A103" s="547" t="s">
        <v>583</v>
      </c>
      <c r="B103" s="547" t="s">
        <v>800</v>
      </c>
      <c r="C103" s="547" t="str">
        <f>LCR!A84</f>
        <v>Éligible à un taux de retrait de 3% :</v>
      </c>
      <c r="D103" s="547" t="b">
        <f t="shared" si="2"/>
        <v>1</v>
      </c>
      <c r="E103" s="547" t="b">
        <f t="shared" si="3"/>
        <v>0</v>
      </c>
      <c r="F103" s="546"/>
    </row>
    <row r="104" spans="1:6" ht="12.75">
      <c r="A104" s="547" t="s">
        <v>584</v>
      </c>
      <c r="B104" s="547" t="s">
        <v>1159</v>
      </c>
      <c r="C104" s="547" t="str">
        <f>LCR!B85</f>
        <v>Au Canada</v>
      </c>
      <c r="D104" s="547" t="b">
        <f t="shared" si="2"/>
        <v>1</v>
      </c>
      <c r="E104" s="547" t="b">
        <f t="shared" si="3"/>
        <v>0</v>
      </c>
      <c r="F104" s="546"/>
    </row>
    <row r="105" spans="1:6" ht="12.75">
      <c r="A105" s="547" t="s">
        <v>585</v>
      </c>
      <c r="B105" s="547" t="s">
        <v>1160</v>
      </c>
      <c r="C105" s="547" t="str">
        <f>LCR!B86</f>
        <v>À l'étranger</v>
      </c>
      <c r="D105" s="547" t="b">
        <f t="shared" si="2"/>
        <v>1</v>
      </c>
      <c r="E105" s="547" t="b">
        <f t="shared" si="3"/>
        <v>0</v>
      </c>
      <c r="F105" s="546"/>
    </row>
    <row r="106" spans="1:6" ht="12.75">
      <c r="A106" s="547" t="s">
        <v>586</v>
      </c>
      <c r="B106" s="547" t="s">
        <v>801</v>
      </c>
      <c r="C106" s="547" t="str">
        <f>LCR!B87</f>
        <v>Éligible à un taux de retrait de 5%</v>
      </c>
      <c r="D106" s="547" t="b">
        <f t="shared" si="2"/>
        <v>1</v>
      </c>
      <c r="E106" s="547" t="b">
        <f t="shared" si="3"/>
        <v>0</v>
      </c>
      <c r="F106" s="546"/>
    </row>
    <row r="107" spans="1:6" ht="38.25">
      <c r="A107" s="547" t="s">
        <v>2178</v>
      </c>
      <c r="B107" s="547" t="s">
        <v>2177</v>
      </c>
      <c r="C107" s="547" t="str">
        <f>LCR!A88</f>
        <v>Dépôts assurés qui ne sont pas dans des comptes transactionnels avec des relations durables qui rendent un retrait très peu probable :</v>
      </c>
      <c r="D107" s="547" t="b">
        <f t="shared" si="2"/>
        <v>1</v>
      </c>
      <c r="E107" s="547" t="b">
        <f t="shared" si="3"/>
        <v>0</v>
      </c>
      <c r="F107" s="546"/>
    </row>
    <row r="108" spans="1:6" ht="12.75">
      <c r="A108" s="547" t="s">
        <v>583</v>
      </c>
      <c r="B108" s="547" t="s">
        <v>800</v>
      </c>
      <c r="C108" s="547" t="str">
        <f>LCR!A89</f>
        <v>Éligible à un taux de retrait de 3% :</v>
      </c>
      <c r="D108" s="547" t="b">
        <f t="shared" si="2"/>
        <v>1</v>
      </c>
      <c r="E108" s="547" t="b">
        <f t="shared" si="3"/>
        <v>0</v>
      </c>
      <c r="F108" s="546"/>
    </row>
    <row r="109" spans="1:6" ht="12.75">
      <c r="A109" s="547" t="s">
        <v>584</v>
      </c>
      <c r="B109" s="547" t="s">
        <v>1159</v>
      </c>
      <c r="C109" s="547" t="str">
        <f>LCR!B90</f>
        <v>Au Canada</v>
      </c>
      <c r="D109" s="547" t="b">
        <f t="shared" si="2"/>
        <v>1</v>
      </c>
      <c r="E109" s="547" t="b">
        <f t="shared" si="3"/>
        <v>0</v>
      </c>
      <c r="F109" s="546"/>
    </row>
    <row r="110" spans="1:6" ht="12.75">
      <c r="A110" s="547" t="s">
        <v>585</v>
      </c>
      <c r="B110" s="547" t="s">
        <v>1160</v>
      </c>
      <c r="C110" s="547" t="str">
        <f>LCR!B91</f>
        <v>À l'étranger</v>
      </c>
      <c r="D110" s="547" t="b">
        <f t="shared" si="2"/>
        <v>1</v>
      </c>
      <c r="E110" s="547" t="b">
        <f t="shared" si="3"/>
        <v>0</v>
      </c>
      <c r="F110" s="546"/>
    </row>
    <row r="111" spans="1:6" ht="12.75">
      <c r="A111" s="547" t="s">
        <v>586</v>
      </c>
      <c r="B111" s="547" t="s">
        <v>801</v>
      </c>
      <c r="C111" s="547" t="str">
        <f>LCR!B92</f>
        <v>Éligible à un taux de retrait de 5%</v>
      </c>
      <c r="D111" s="547" t="b">
        <f t="shared" si="2"/>
        <v>1</v>
      </c>
      <c r="E111" s="547" t="b">
        <f t="shared" si="3"/>
        <v>0</v>
      </c>
      <c r="F111" s="546"/>
    </row>
    <row r="112" spans="1:6" ht="12.75">
      <c r="A112" s="547" t="s">
        <v>704</v>
      </c>
      <c r="B112" s="547" t="s">
        <v>802</v>
      </c>
      <c r="C112" s="547" t="str">
        <f>LCR!A93</f>
        <v>Dépôts moins stables :</v>
      </c>
      <c r="D112" s="547" t="b">
        <f t="shared" si="2"/>
        <v>1</v>
      </c>
      <c r="E112" s="547" t="b">
        <f t="shared" si="3"/>
        <v>0</v>
      </c>
      <c r="F112" s="546"/>
    </row>
    <row r="113" spans="1:6" ht="38.25">
      <c r="A113" s="547" t="s">
        <v>743</v>
      </c>
      <c r="B113" s="547" t="s">
        <v>803</v>
      </c>
      <c r="C113" s="547" t="str">
        <f>LCR!B94</f>
        <v>Dépôts assurés qui ne sont pas dans un compte transactionnel, dont le déposant n'a pas de relation durable avec l'institution</v>
      </c>
      <c r="D113" s="547" t="b">
        <f t="shared" si="2"/>
        <v>1</v>
      </c>
      <c r="E113" s="547" t="b">
        <f t="shared" si="3"/>
        <v>0</v>
      </c>
      <c r="F113" s="546"/>
    </row>
    <row r="114" spans="1:6" ht="38.25">
      <c r="A114" s="547" t="s">
        <v>705</v>
      </c>
      <c r="B114" s="547" t="s">
        <v>804</v>
      </c>
      <c r="C114" s="547" t="str">
        <f>LCR!B95</f>
        <v>Dépôts assurés qui proviennent de fonds et de fiducies  dont le solde est contrôlé uniquement par le client de détail sous-jacent</v>
      </c>
      <c r="D114" s="547" t="b">
        <f t="shared" si="2"/>
        <v>1</v>
      </c>
      <c r="E114" s="547" t="b">
        <f t="shared" si="3"/>
        <v>0</v>
      </c>
      <c r="F114" s="546"/>
    </row>
    <row r="115" spans="1:6" ht="46.15" customHeight="1">
      <c r="A115" s="547" t="s">
        <v>1767</v>
      </c>
      <c r="B115" s="547" t="s">
        <v>1164</v>
      </c>
      <c r="C115" s="547" t="str">
        <f>LCR!B96</f>
        <v>Dépôts non assurés (y compris la portion d'un dépôt excédant la limite de la garantie d'assurance-dépôts et les dépôts qui ne satisfont pas aux critères de la garantie d'assurance-dépôts)</v>
      </c>
      <c r="D115" s="547" t="b">
        <f t="shared" si="2"/>
        <v>1</v>
      </c>
      <c r="E115" s="547" t="b">
        <f t="shared" si="3"/>
        <v>0</v>
      </c>
      <c r="F115" s="546"/>
    </row>
    <row r="116" spans="1:6" ht="12.75">
      <c r="A116" s="547" t="s">
        <v>775</v>
      </c>
      <c r="B116" s="547" t="s">
        <v>805</v>
      </c>
      <c r="C116" s="547" t="str">
        <f>LCR!B97</f>
        <v>Dépôts libellés en devises étrangères</v>
      </c>
      <c r="D116" s="547" t="b">
        <f t="shared" si="2"/>
        <v>1</v>
      </c>
      <c r="E116" s="547" t="b">
        <f t="shared" si="3"/>
        <v>0</v>
      </c>
      <c r="F116" s="546"/>
    </row>
    <row r="117" spans="1:6" ht="38.25">
      <c r="A117" s="547" t="s">
        <v>731</v>
      </c>
      <c r="B117" s="547" t="s">
        <v>1161</v>
      </c>
      <c r="C117" s="547" t="str">
        <f>LCR!B98</f>
        <v>Dépôts sensibles aux taux d'intérêt dont le client gère directement les fonds dans un compte transactionnel ou que le client a une relation durable avec l'institution</v>
      </c>
      <c r="D117" s="547" t="b">
        <f t="shared" si="2"/>
        <v>1</v>
      </c>
      <c r="E117" s="547" t="b">
        <f t="shared" si="3"/>
        <v>0</v>
      </c>
      <c r="F117" s="546"/>
    </row>
    <row r="118" spans="1:6" ht="51">
      <c r="A118" s="547" t="s">
        <v>2165</v>
      </c>
      <c r="B118" s="547" t="s">
        <v>1165</v>
      </c>
      <c r="C118" s="547" t="str">
        <f>LCR!B99</f>
        <v>Autres dépôts sensibles aux taux d'intérêt dont le client gère directement les fonds, qui ne sont pas dans un compte transactionnel ou que le client n'a pas une relation durable avec l'institution </v>
      </c>
      <c r="D118" s="547" t="b">
        <f t="shared" si="2"/>
        <v>1</v>
      </c>
      <c r="E118" s="547" t="b">
        <f t="shared" si="3"/>
        <v>0</v>
      </c>
      <c r="F118" s="546"/>
    </row>
    <row r="119" spans="1:6" ht="25.5">
      <c r="A119" s="547" t="s">
        <v>697</v>
      </c>
      <c r="B119" s="547" t="s">
        <v>807</v>
      </c>
      <c r="C119" s="547" t="str">
        <f>LCR!B100</f>
        <v>Dépôts à vue gérés directement par un tiers non affilié</v>
      </c>
      <c r="D119" s="547" t="b">
        <f t="shared" si="2"/>
        <v>1</v>
      </c>
      <c r="E119" s="547" t="b">
        <f t="shared" si="3"/>
        <v>0</v>
      </c>
      <c r="F119" s="546"/>
    </row>
    <row r="120" spans="1:6" ht="38.25">
      <c r="A120" s="547" t="s">
        <v>729</v>
      </c>
      <c r="B120" s="547" t="s">
        <v>808</v>
      </c>
      <c r="C120" s="547" t="str">
        <f>LCR!B101</f>
        <v>Dépôts à terme gérés directement par un tiers non affilié qui arrivent à échéance ou encaissables dans les 30 prochains jours</v>
      </c>
      <c r="D120" s="547" t="b">
        <f t="shared" si="2"/>
        <v>1</v>
      </c>
      <c r="E120" s="547" t="b">
        <f t="shared" si="3"/>
        <v>0</v>
      </c>
      <c r="F120" s="546"/>
    </row>
    <row r="121" spans="1:6" ht="25.5">
      <c r="A121" s="547" t="s">
        <v>11</v>
      </c>
      <c r="B121" s="547" t="s">
        <v>809</v>
      </c>
      <c r="C121" s="547" t="str">
        <f>LCR!B102</f>
        <v>Dépôts à terme avec une échéance résiduelle &gt;30 jours</v>
      </c>
      <c r="D121" s="547" t="b">
        <f t="shared" si="2"/>
        <v>1</v>
      </c>
      <c r="E121" s="547" t="b">
        <f t="shared" si="3"/>
        <v>0</v>
      </c>
      <c r="F121" s="546"/>
    </row>
    <row r="122" spans="1:6" ht="25.5">
      <c r="A122" s="547" t="s">
        <v>768</v>
      </c>
      <c r="B122" s="547" t="s">
        <v>810</v>
      </c>
      <c r="C122" s="547" t="str">
        <f>LCR!B103</f>
        <v>Depôts de détail moins stables soumis aux exigences des juridictions d'accueil</v>
      </c>
      <c r="D122" s="547" t="b">
        <f t="shared" si="2"/>
        <v>1</v>
      </c>
      <c r="E122" s="547" t="b">
        <f t="shared" si="3"/>
        <v>0</v>
      </c>
      <c r="F122" s="546"/>
    </row>
    <row r="123" spans="1:6" ht="12.75">
      <c r="A123" s="547" t="s">
        <v>730</v>
      </c>
      <c r="B123" s="547" t="s">
        <v>1021</v>
      </c>
      <c r="C123" s="549" t="str">
        <f>LCR!J103</f>
        <v>Voir Section 6.2</v>
      </c>
      <c r="D123" s="547" t="b">
        <f t="shared" si="2"/>
        <v>1</v>
      </c>
      <c r="E123" s="547" t="b">
        <f t="shared" si="3"/>
        <v>0</v>
      </c>
      <c r="F123" s="546"/>
    </row>
    <row r="124" spans="1:6" ht="12.75">
      <c r="A124" s="547" t="s">
        <v>539</v>
      </c>
      <c r="B124" s="547" t="s">
        <v>1162</v>
      </c>
      <c r="C124" s="547" t="str">
        <f>LCR!A104</f>
        <v>Total des retraits sur les dépôts de détail</v>
      </c>
      <c r="D124" s="547" t="b">
        <f t="shared" si="2"/>
        <v>1</v>
      </c>
      <c r="E124" s="547" t="b">
        <f t="shared" si="3"/>
        <v>0</v>
      </c>
      <c r="F124" s="546"/>
    </row>
    <row r="125" spans="1:6" ht="25.5">
      <c r="A125" s="547" t="s">
        <v>614</v>
      </c>
      <c r="B125" s="547" t="s">
        <v>1047</v>
      </c>
      <c r="C125" s="547" t="str">
        <f>LCR!A105</f>
        <v>2.2. Taux de retraits applicables aux 
financements de gros non garantis </v>
      </c>
      <c r="D125" s="547" t="b">
        <f t="shared" si="2"/>
        <v>1</v>
      </c>
      <c r="E125" s="547" t="b">
        <f t="shared" si="3"/>
        <v>0</v>
      </c>
      <c r="F125" s="546"/>
    </row>
    <row r="126" spans="1:6" ht="12.75">
      <c r="A126" s="547" t="s">
        <v>14</v>
      </c>
      <c r="B126" s="547" t="s">
        <v>796</v>
      </c>
      <c r="C126" s="547" t="str">
        <f>LCR!D105</f>
        <v>Montant</v>
      </c>
      <c r="D126" s="547" t="b">
        <f t="shared" si="2"/>
        <v>1</v>
      </c>
      <c r="E126" s="547" t="b">
        <f t="shared" si="3"/>
        <v>0</v>
      </c>
      <c r="F126" s="546"/>
    </row>
    <row r="127" spans="1:6" ht="12.75">
      <c r="A127" s="547" t="s">
        <v>3</v>
      </c>
      <c r="B127" s="547" t="s">
        <v>783</v>
      </c>
      <c r="C127" s="547" t="str">
        <f>LCR!J105</f>
        <v>Pondération</v>
      </c>
      <c r="D127" s="547" t="b">
        <f t="shared" si="2"/>
        <v>1</v>
      </c>
      <c r="E127" s="547" t="b">
        <f t="shared" si="3"/>
        <v>0</v>
      </c>
      <c r="F127" s="546"/>
    </row>
    <row r="128" spans="1:6" ht="12.75">
      <c r="A128" s="547" t="s">
        <v>315</v>
      </c>
      <c r="B128" s="547" t="s">
        <v>1066</v>
      </c>
      <c r="C128" s="547" t="str">
        <f>LCR!L105</f>
        <v>Montant Pondéré</v>
      </c>
      <c r="D128" s="547" t="b">
        <f t="shared" si="2"/>
        <v>1</v>
      </c>
      <c r="E128" s="547" t="b">
        <f t="shared" si="3"/>
        <v>0</v>
      </c>
      <c r="F128" s="546"/>
    </row>
    <row r="129" spans="1:6" ht="12.75">
      <c r="A129" s="547" t="s">
        <v>12</v>
      </c>
      <c r="B129" s="547" t="s">
        <v>811</v>
      </c>
      <c r="C129" s="547" t="str">
        <f>LCR!A107</f>
        <v>Total des financements de gros non garantis</v>
      </c>
      <c r="D129" s="547" t="b">
        <f t="shared" si="2"/>
        <v>1</v>
      </c>
      <c r="E129" s="547" t="b">
        <f t="shared" si="3"/>
        <v>0</v>
      </c>
      <c r="F129" s="546"/>
    </row>
    <row r="130" spans="1:6" ht="25.5">
      <c r="A130" s="547" t="s">
        <v>2175</v>
      </c>
      <c r="B130" s="547" t="s">
        <v>2174</v>
      </c>
      <c r="C130" s="547" t="str">
        <f>LCR!A108</f>
        <v>Total du financement fourni par des petites entreprises</v>
      </c>
      <c r="D130" s="547" t="b">
        <f t="shared" si="4" ref="D130:D193">A130=C130</f>
        <v>1</v>
      </c>
      <c r="E130" s="547" t="b">
        <f t="shared" si="5" ref="E130:E193">B130=C130</f>
        <v>0</v>
      </c>
      <c r="F130" s="546"/>
    </row>
    <row r="131" spans="1:6" ht="12.75">
      <c r="A131" s="547" t="s">
        <v>1158</v>
      </c>
      <c r="B131" s="547" t="s">
        <v>2176</v>
      </c>
      <c r="C131" s="547" t="str">
        <f>LCR!A109</f>
        <v>Dépôts stables :</v>
      </c>
      <c r="D131" s="547" t="b">
        <f t="shared" si="4"/>
        <v>1</v>
      </c>
      <c r="E131" s="547" t="b">
        <f t="shared" si="5"/>
        <v>0</v>
      </c>
      <c r="F131" s="546"/>
    </row>
    <row r="132" spans="1:6" ht="25.5">
      <c r="A132" s="547" t="s">
        <v>762</v>
      </c>
      <c r="B132" s="547" t="s">
        <v>799</v>
      </c>
      <c r="C132" s="547" t="str">
        <f>LCR!A110</f>
        <v>Dépôts assurés dans des comptes transactionnels :</v>
      </c>
      <c r="D132" s="547" t="b">
        <f t="shared" si="4"/>
        <v>1</v>
      </c>
      <c r="E132" s="547" t="b">
        <f t="shared" si="5"/>
        <v>0</v>
      </c>
      <c r="F132" s="546"/>
    </row>
    <row r="133" spans="1:6" ht="12.75">
      <c r="A133" s="547" t="s">
        <v>583</v>
      </c>
      <c r="B133" s="547" t="s">
        <v>800</v>
      </c>
      <c r="C133" s="547" t="str">
        <f>LCR!A113</f>
        <v>Éligible à un taux de retrait de 3% :</v>
      </c>
      <c r="D133" s="547" t="b">
        <f t="shared" si="4"/>
        <v>1</v>
      </c>
      <c r="E133" s="547" t="b">
        <f t="shared" si="5"/>
        <v>0</v>
      </c>
      <c r="F133" s="546"/>
    </row>
    <row r="134" spans="1:6" ht="12.75">
      <c r="A134" s="547" t="s">
        <v>584</v>
      </c>
      <c r="B134" s="547" t="s">
        <v>1159</v>
      </c>
      <c r="C134" s="547" t="str">
        <f>LCR!B114</f>
        <v>Au Canada</v>
      </c>
      <c r="D134" s="547" t="b">
        <f t="shared" si="4"/>
        <v>1</v>
      </c>
      <c r="E134" s="547" t="b">
        <f t="shared" si="5"/>
        <v>0</v>
      </c>
      <c r="F134" s="546"/>
    </row>
    <row r="135" spans="1:6" ht="12.75">
      <c r="A135" s="547" t="s">
        <v>585</v>
      </c>
      <c r="B135" s="547" t="s">
        <v>1160</v>
      </c>
      <c r="C135" s="547" t="str">
        <f>LCR!B115</f>
        <v>À l'étranger</v>
      </c>
      <c r="D135" s="547" t="b">
        <f t="shared" si="4"/>
        <v>1</v>
      </c>
      <c r="E135" s="547" t="b">
        <f t="shared" si="5"/>
        <v>0</v>
      </c>
      <c r="F135" s="546"/>
    </row>
    <row r="136" spans="1:6" ht="12.75">
      <c r="A136" s="547" t="s">
        <v>587</v>
      </c>
      <c r="B136" s="547" t="s">
        <v>801</v>
      </c>
      <c r="C136" s="547" t="str">
        <f>LCR!B116</f>
        <v>Éligible à un taux de retrait de 5% </v>
      </c>
      <c r="D136" s="547" t="b">
        <f t="shared" si="4"/>
        <v>1</v>
      </c>
      <c r="E136" s="547" t="b">
        <f t="shared" si="5"/>
        <v>0</v>
      </c>
      <c r="F136" s="546"/>
    </row>
    <row r="137" spans="1:6" ht="38.25">
      <c r="A137" s="547" t="s">
        <v>2178</v>
      </c>
      <c r="B137" s="547" t="s">
        <v>2177</v>
      </c>
      <c r="C137" s="547" t="str">
        <f>LCR!A117</f>
        <v>Dépôts assurés qui ne sont pas dans des comptes transactionnels avec des relations durables qui rendent un retrait très peu probable :</v>
      </c>
      <c r="D137" s="547" t="b">
        <f t="shared" si="4"/>
        <v>1</v>
      </c>
      <c r="E137" s="547" t="b">
        <f t="shared" si="5"/>
        <v>0</v>
      </c>
      <c r="F137" s="546"/>
    </row>
    <row r="138" spans="1:6" ht="12.75">
      <c r="A138" s="547" t="s">
        <v>583</v>
      </c>
      <c r="B138" s="547" t="s">
        <v>800</v>
      </c>
      <c r="C138" s="547" t="str">
        <f>LCR!A118</f>
        <v>Éligible à un taux de retrait de 3% :</v>
      </c>
      <c r="D138" s="547" t="b">
        <f t="shared" si="4"/>
        <v>1</v>
      </c>
      <c r="E138" s="547" t="b">
        <f t="shared" si="5"/>
        <v>0</v>
      </c>
      <c r="F138" s="546"/>
    </row>
    <row r="139" spans="1:6" ht="12.75">
      <c r="A139" s="547" t="s">
        <v>584</v>
      </c>
      <c r="B139" s="547" t="s">
        <v>1159</v>
      </c>
      <c r="C139" s="547" t="str">
        <f>LCR!B119</f>
        <v>Au Canada</v>
      </c>
      <c r="D139" s="547" t="b">
        <f t="shared" si="4"/>
        <v>1</v>
      </c>
      <c r="E139" s="547" t="b">
        <f t="shared" si="5"/>
        <v>0</v>
      </c>
      <c r="F139" s="546"/>
    </row>
    <row r="140" spans="1:6" ht="12.75">
      <c r="A140" s="547" t="s">
        <v>585</v>
      </c>
      <c r="B140" s="547" t="s">
        <v>1160</v>
      </c>
      <c r="C140" s="547" t="str">
        <f>LCR!B120</f>
        <v>À l'étranger</v>
      </c>
      <c r="D140" s="547" t="b">
        <f t="shared" si="4"/>
        <v>1</v>
      </c>
      <c r="E140" s="547" t="b">
        <f t="shared" si="5"/>
        <v>0</v>
      </c>
      <c r="F140" s="546"/>
    </row>
    <row r="141" spans="1:6" ht="12.75">
      <c r="A141" s="547" t="s">
        <v>586</v>
      </c>
      <c r="B141" s="547" t="s">
        <v>801</v>
      </c>
      <c r="C141" s="547" t="str">
        <f>LCR!B121</f>
        <v>Éligible à un taux de retrait de 5%</v>
      </c>
      <c r="D141" s="547" t="b">
        <f t="shared" si="4"/>
        <v>1</v>
      </c>
      <c r="E141" s="547" t="b">
        <f t="shared" si="5"/>
        <v>0</v>
      </c>
      <c r="F141" s="546"/>
    </row>
    <row r="142" spans="1:6" ht="12.75">
      <c r="A142" s="547" t="s">
        <v>726</v>
      </c>
      <c r="B142" s="547" t="s">
        <v>802</v>
      </c>
      <c r="C142" s="547" t="str">
        <f>LCR!A122</f>
        <v>Dépôts moins stables</v>
      </c>
      <c r="D142" s="547" t="b">
        <f t="shared" si="4"/>
        <v>1</v>
      </c>
      <c r="E142" s="547" t="b">
        <f t="shared" si="5"/>
        <v>0</v>
      </c>
      <c r="F142" s="546"/>
    </row>
    <row r="143" spans="1:6" ht="38.25">
      <c r="A143" s="547" t="s">
        <v>743</v>
      </c>
      <c r="B143" s="547" t="s">
        <v>803</v>
      </c>
      <c r="C143" s="547" t="str">
        <f>LCR!B123</f>
        <v>Dépôts assurés qui ne sont pas dans un compte transactionnel, dont le déposant n'a pas de relation durable avec l'institution</v>
      </c>
      <c r="D143" s="547" t="b">
        <f t="shared" si="4"/>
        <v>1</v>
      </c>
      <c r="E143" s="547" t="b">
        <f t="shared" si="5"/>
        <v>0</v>
      </c>
      <c r="F143" s="546"/>
    </row>
    <row r="144" spans="1:6" ht="38.25">
      <c r="A144" s="547" t="s">
        <v>1163</v>
      </c>
      <c r="B144" s="547" t="s">
        <v>804</v>
      </c>
      <c r="C144" s="547" t="str">
        <f>LCR!B124</f>
        <v>Dépôts assurés qui proviennent de fonds et de fiducies dont le solde est contrôlé uniquement par le client de détail sous-jacent</v>
      </c>
      <c r="D144" s="547" t="b">
        <f t="shared" si="4"/>
        <v>1</v>
      </c>
      <c r="E144" s="547" t="b">
        <f t="shared" si="5"/>
        <v>0</v>
      </c>
      <c r="F144" s="546"/>
    </row>
    <row r="145" spans="1:6" ht="12.75">
      <c r="A145" s="547" t="s">
        <v>10</v>
      </c>
      <c r="B145" s="547" t="s">
        <v>812</v>
      </c>
      <c r="C145" s="547" t="str">
        <f>LCR!B125</f>
        <v>Dépôts non assurés</v>
      </c>
      <c r="D145" s="547" t="b">
        <f t="shared" si="4"/>
        <v>1</v>
      </c>
      <c r="E145" s="547" t="b">
        <f t="shared" si="5"/>
        <v>0</v>
      </c>
      <c r="F145" s="546"/>
    </row>
    <row r="146" spans="1:6" ht="12.75">
      <c r="A146" s="547" t="s">
        <v>775</v>
      </c>
      <c r="B146" s="547" t="s">
        <v>805</v>
      </c>
      <c r="C146" s="547" t="str">
        <f>LCR!B126</f>
        <v>Dépôts libellés en devises étrangères</v>
      </c>
      <c r="D146" s="547" t="b">
        <f t="shared" si="4"/>
        <v>1</v>
      </c>
      <c r="E146" s="547" t="b">
        <f t="shared" si="5"/>
        <v>0</v>
      </c>
      <c r="F146" s="546"/>
    </row>
    <row r="147" spans="1:6" ht="38.25">
      <c r="A147" s="547" t="s">
        <v>2161</v>
      </c>
      <c r="B147" s="547" t="s">
        <v>1161</v>
      </c>
      <c r="C147" s="547" t="str">
        <f>LCR!B127</f>
        <v>Dépôts sensibles aux taux d'intérêt dont le client gère directement les fonds, dans un compte transactionnel ou que le client a une relation durable avec l'institution</v>
      </c>
      <c r="D147" s="547" t="b">
        <f t="shared" si="4"/>
        <v>1</v>
      </c>
      <c r="E147" s="547" t="b">
        <f t="shared" si="5"/>
        <v>0</v>
      </c>
      <c r="F147" s="546"/>
    </row>
    <row r="148" spans="1:6" ht="51">
      <c r="A148" s="547" t="s">
        <v>2162</v>
      </c>
      <c r="B148" s="547" t="s">
        <v>1165</v>
      </c>
      <c r="C148" s="547" t="str">
        <f>LCR!B128</f>
        <v>Autres dépôts sensibles aux taux d'intérêt dont le client gère directement les fonds, qui ne sont pas dans un compte transactionnel ou que le client n'a pas une relation durable avec l'institution</v>
      </c>
      <c r="D148" s="547" t="b">
        <f t="shared" si="4"/>
        <v>1</v>
      </c>
      <c r="E148" s="547" t="b">
        <f t="shared" si="5"/>
        <v>0</v>
      </c>
      <c r="F148" s="546"/>
    </row>
    <row r="149" spans="1:6" ht="38.25">
      <c r="A149" s="547" t="s">
        <v>729</v>
      </c>
      <c r="B149" s="547" t="s">
        <v>808</v>
      </c>
      <c r="C149" s="547" t="str">
        <f>LCR!B129</f>
        <v>Dépôts à terme gérés directement par un tiers non affilié qui arrivent à échéance ou encaissables dans les 30 prochains jours</v>
      </c>
      <c r="D149" s="547" t="b">
        <f t="shared" si="4"/>
        <v>1</v>
      </c>
      <c r="E149" s="547" t="b">
        <f t="shared" si="5"/>
        <v>0</v>
      </c>
      <c r="F149" s="546"/>
    </row>
    <row r="150" spans="1:6" ht="25.5">
      <c r="A150" s="547" t="s">
        <v>727</v>
      </c>
      <c r="B150" s="547" t="s">
        <v>807</v>
      </c>
      <c r="C150" s="547" t="str">
        <f>LCR!B130</f>
        <v>Dépôts à vue gérés par un tiers non affilié</v>
      </c>
      <c r="D150" s="547" t="b">
        <f t="shared" si="4"/>
        <v>1</v>
      </c>
      <c r="E150" s="547" t="b">
        <f t="shared" si="5"/>
        <v>0</v>
      </c>
      <c r="F150" s="546"/>
    </row>
    <row r="151" spans="1:6" ht="25.5">
      <c r="A151" s="547" t="s">
        <v>728</v>
      </c>
      <c r="B151" s="547" t="s">
        <v>813</v>
      </c>
      <c r="C151" s="547" t="str">
        <f>LCR!B131</f>
        <v>Dépôts moins stables de petites entreprises soumis aux exigences de juridiction d'accueil</v>
      </c>
      <c r="D151" s="547" t="b">
        <f t="shared" si="4"/>
        <v>1</v>
      </c>
      <c r="E151" s="547" t="b">
        <f t="shared" si="5"/>
        <v>0</v>
      </c>
      <c r="F151" s="546"/>
    </row>
    <row r="152" spans="1:6" ht="12.75">
      <c r="A152" s="547" t="s">
        <v>730</v>
      </c>
      <c r="B152" s="547" t="s">
        <v>1021</v>
      </c>
      <c r="C152" s="549" t="str">
        <f>LCR!J131</f>
        <v>Voir Section 6.2</v>
      </c>
      <c r="D152" s="547" t="b">
        <f t="shared" si="4"/>
        <v>1</v>
      </c>
      <c r="E152" s="547" t="b">
        <f t="shared" si="5"/>
        <v>0</v>
      </c>
      <c r="F152" s="546"/>
    </row>
    <row r="153" spans="1:6" ht="25.5">
      <c r="A153" s="547" t="s">
        <v>11</v>
      </c>
      <c r="B153" s="547" t="s">
        <v>809</v>
      </c>
      <c r="C153" s="547" t="str">
        <f>LCR!B132</f>
        <v>Dépôts à terme avec une échéance résiduelle &gt;30 jours</v>
      </c>
      <c r="D153" s="547" t="b">
        <f t="shared" si="4"/>
        <v>1</v>
      </c>
      <c r="E153" s="547" t="b">
        <f t="shared" si="5"/>
        <v>0</v>
      </c>
      <c r="F153" s="546"/>
    </row>
    <row r="154" spans="1:6" ht="12.75">
      <c r="A154" s="547" t="s">
        <v>732</v>
      </c>
      <c r="B154" s="547" t="s">
        <v>1166</v>
      </c>
      <c r="C154" s="547" t="str">
        <f>LCR!A133</f>
        <v>Total des dépôts opérationnels :</v>
      </c>
      <c r="D154" s="547" t="b">
        <f t="shared" si="4"/>
        <v>1</v>
      </c>
      <c r="E154" s="547" t="b">
        <f t="shared" si="5"/>
        <v>0</v>
      </c>
      <c r="F154" s="546"/>
    </row>
    <row r="155" spans="1:6" ht="12.75">
      <c r="A155" s="547" t="s">
        <v>591</v>
      </c>
      <c r="B155" s="547" t="s">
        <v>814</v>
      </c>
      <c r="C155" s="547" t="str">
        <f>LCR!A134</f>
        <v>Provenant d'entreprises non financières :</v>
      </c>
      <c r="D155" s="547" t="b">
        <f t="shared" si="4"/>
        <v>1</v>
      </c>
      <c r="E155" s="547" t="b">
        <f t="shared" si="5"/>
        <v>0</v>
      </c>
      <c r="F155" s="546"/>
    </row>
    <row r="156" spans="1:6" ht="12.75">
      <c r="A156" s="547" t="s">
        <v>1167</v>
      </c>
      <c r="B156" s="547" t="s">
        <v>815</v>
      </c>
      <c r="C156" s="547" t="str">
        <f>LCR!B135</f>
        <v>Assurés, avec un taux de retrait de 3% </v>
      </c>
      <c r="D156" s="547" t="b">
        <f t="shared" si="4"/>
        <v>1</v>
      </c>
      <c r="E156" s="547" t="b">
        <f t="shared" si="5"/>
        <v>0</v>
      </c>
      <c r="F156" s="546"/>
    </row>
    <row r="157" spans="1:6" ht="12.75">
      <c r="A157" s="547" t="s">
        <v>1168</v>
      </c>
      <c r="B157" s="547" t="s">
        <v>816</v>
      </c>
      <c r="C157" s="547" t="str">
        <f>LCR!B136</f>
        <v>Assurés, avec un taux de retrait de 5% </v>
      </c>
      <c r="D157" s="547" t="b">
        <f t="shared" si="4"/>
        <v>1</v>
      </c>
      <c r="E157" s="547" t="b">
        <f t="shared" si="5"/>
        <v>0</v>
      </c>
      <c r="F157" s="546"/>
    </row>
    <row r="158" spans="1:6" ht="12.75">
      <c r="A158" s="547" t="s">
        <v>588</v>
      </c>
      <c r="B158" s="547" t="s">
        <v>817</v>
      </c>
      <c r="C158" s="547" t="str">
        <f>LCR!B137</f>
        <v>Non assurés</v>
      </c>
      <c r="D158" s="547" t="b">
        <f t="shared" si="4"/>
        <v>1</v>
      </c>
      <c r="E158" s="547" t="b">
        <f t="shared" si="5"/>
        <v>0</v>
      </c>
      <c r="F158" s="546"/>
    </row>
    <row r="159" spans="1:6" ht="25.5">
      <c r="A159" s="547" t="s">
        <v>653</v>
      </c>
      <c r="B159" s="547" t="s">
        <v>1022</v>
      </c>
      <c r="C159" s="547" t="str">
        <f>LCR!A138</f>
        <v>Provenant d'émetteurs souverains, des  banques centrales, des OP et des BMD :</v>
      </c>
      <c r="D159" s="547" t="b">
        <f t="shared" si="4"/>
        <v>1</v>
      </c>
      <c r="E159" s="547" t="b">
        <f t="shared" si="5"/>
        <v>0</v>
      </c>
      <c r="F159" s="546"/>
    </row>
    <row r="160" spans="1:6" ht="12.75">
      <c r="A160" s="547" t="s">
        <v>589</v>
      </c>
      <c r="B160" s="547" t="s">
        <v>815</v>
      </c>
      <c r="C160" s="547" t="str">
        <f>LCR!B139</f>
        <v>Assurés, avec un taux de retrait de 3%</v>
      </c>
      <c r="D160" s="547" t="b">
        <f t="shared" si="4"/>
        <v>1</v>
      </c>
      <c r="E160" s="547" t="b">
        <f t="shared" si="5"/>
        <v>0</v>
      </c>
      <c r="F160" s="546"/>
    </row>
    <row r="161" spans="1:6" ht="12.75">
      <c r="A161" s="547" t="s">
        <v>590</v>
      </c>
      <c r="B161" s="547" t="s">
        <v>816</v>
      </c>
      <c r="C161" s="547" t="str">
        <f>LCR!B140</f>
        <v>Assurés, avec un taux de retrait de 5%</v>
      </c>
      <c r="D161" s="547" t="b">
        <f t="shared" si="4"/>
        <v>1</v>
      </c>
      <c r="E161" s="547" t="b">
        <f t="shared" si="5"/>
        <v>0</v>
      </c>
      <c r="F161" s="546"/>
    </row>
    <row r="162" spans="1:6" ht="12.75">
      <c r="A162" s="547" t="s">
        <v>588</v>
      </c>
      <c r="B162" s="547" t="s">
        <v>817</v>
      </c>
      <c r="C162" s="547" t="str">
        <f>LCR!B141</f>
        <v>Non assurés</v>
      </c>
      <c r="D162" s="547" t="b">
        <f t="shared" si="4"/>
        <v>1</v>
      </c>
      <c r="E162" s="547" t="b">
        <f t="shared" si="5"/>
        <v>0</v>
      </c>
      <c r="F162" s="546"/>
    </row>
    <row r="163" spans="1:6" ht="12.75">
      <c r="A163" s="547" t="s">
        <v>593</v>
      </c>
      <c r="B163" s="547" t="s">
        <v>818</v>
      </c>
      <c r="C163" s="547" t="str">
        <f>LCR!A142</f>
        <v>Provenant de banques :</v>
      </c>
      <c r="D163" s="547" t="b">
        <f t="shared" si="4"/>
        <v>1</v>
      </c>
      <c r="E163" s="547" t="b">
        <f t="shared" si="5"/>
        <v>0</v>
      </c>
      <c r="F163" s="546"/>
    </row>
    <row r="164" spans="1:6" ht="12.75">
      <c r="A164" s="547" t="s">
        <v>589</v>
      </c>
      <c r="B164" s="547" t="s">
        <v>815</v>
      </c>
      <c r="C164" s="547" t="str">
        <f>LCR!B143</f>
        <v>Assurés, avec un taux de retrait de 3%</v>
      </c>
      <c r="D164" s="547" t="b">
        <f t="shared" si="4"/>
        <v>1</v>
      </c>
      <c r="E164" s="547" t="b">
        <f t="shared" si="5"/>
        <v>0</v>
      </c>
      <c r="F164" s="546"/>
    </row>
    <row r="165" spans="1:6" ht="12.75">
      <c r="A165" s="547" t="s">
        <v>590</v>
      </c>
      <c r="B165" s="547" t="s">
        <v>816</v>
      </c>
      <c r="C165" s="547" t="str">
        <f>LCR!B144</f>
        <v>Assurés, avec un taux de retrait de 5%</v>
      </c>
      <c r="D165" s="547" t="b">
        <f t="shared" si="4"/>
        <v>1</v>
      </c>
      <c r="E165" s="547" t="b">
        <f t="shared" si="5"/>
        <v>0</v>
      </c>
      <c r="F165" s="546"/>
    </row>
    <row r="166" spans="1:6" ht="12.75">
      <c r="A166" s="547" t="s">
        <v>588</v>
      </c>
      <c r="B166" s="547" t="s">
        <v>817</v>
      </c>
      <c r="C166" s="547" t="str">
        <f>LCR!B145</f>
        <v>Non assurés</v>
      </c>
      <c r="D166" s="547" t="b">
        <f t="shared" si="4"/>
        <v>1</v>
      </c>
      <c r="E166" s="547" t="b">
        <f t="shared" si="5"/>
        <v>0</v>
      </c>
      <c r="F166" s="546"/>
    </row>
    <row r="167" spans="1:6" ht="25.5">
      <c r="A167" s="547" t="s">
        <v>594</v>
      </c>
      <c r="B167" s="547" t="s">
        <v>819</v>
      </c>
      <c r="C167" s="547" t="str">
        <f>LCR!A146</f>
        <v>Provenant d'autres institutions financières et d'autres entités légales :</v>
      </c>
      <c r="D167" s="547" t="b">
        <f t="shared" si="4"/>
        <v>1</v>
      </c>
      <c r="E167" s="547" t="b">
        <f t="shared" si="5"/>
        <v>0</v>
      </c>
      <c r="F167" s="546"/>
    </row>
    <row r="168" spans="1:6" ht="12.75">
      <c r="A168" s="547" t="s">
        <v>589</v>
      </c>
      <c r="B168" s="547" t="s">
        <v>815</v>
      </c>
      <c r="C168" s="547" t="str">
        <f>LCR!B147</f>
        <v>Assurés, avec un taux de retrait de 3%</v>
      </c>
      <c r="D168" s="547" t="b">
        <f t="shared" si="4"/>
        <v>1</v>
      </c>
      <c r="E168" s="547" t="b">
        <f t="shared" si="5"/>
        <v>0</v>
      </c>
      <c r="F168" s="546"/>
    </row>
    <row r="169" spans="1:6" ht="12.75">
      <c r="A169" s="547" t="s">
        <v>590</v>
      </c>
      <c r="B169" s="547" t="s">
        <v>816</v>
      </c>
      <c r="C169" s="547" t="str">
        <f>LCR!B148</f>
        <v>Assurés, avec un taux de retrait de 5%</v>
      </c>
      <c r="D169" s="547" t="b">
        <f t="shared" si="4"/>
        <v>1</v>
      </c>
      <c r="E169" s="547" t="b">
        <f t="shared" si="5"/>
        <v>0</v>
      </c>
      <c r="F169" s="546"/>
    </row>
    <row r="170" spans="1:6" ht="12.75">
      <c r="A170" s="547" t="s">
        <v>588</v>
      </c>
      <c r="B170" s="547" t="s">
        <v>817</v>
      </c>
      <c r="C170" s="547" t="str">
        <f>LCR!B149</f>
        <v>Non assurés</v>
      </c>
      <c r="D170" s="547" t="b">
        <f t="shared" si="4"/>
        <v>1</v>
      </c>
      <c r="E170" s="547" t="b">
        <f t="shared" si="5"/>
        <v>0</v>
      </c>
      <c r="F170" s="546"/>
    </row>
    <row r="171" spans="1:6" ht="12.75">
      <c r="A171" s="547" t="s">
        <v>733</v>
      </c>
      <c r="B171" s="547" t="s">
        <v>2179</v>
      </c>
      <c r="C171" s="547" t="str">
        <f>LCR!A150</f>
        <v>Total des dépôts non opérationnels :</v>
      </c>
      <c r="D171" s="547" t="b">
        <f t="shared" si="4"/>
        <v>1</v>
      </c>
      <c r="E171" s="547" t="b">
        <f t="shared" si="5"/>
        <v>0</v>
      </c>
      <c r="F171" s="546"/>
    </row>
    <row r="172" spans="1:6" ht="12.75">
      <c r="A172" s="547" t="s">
        <v>591</v>
      </c>
      <c r="B172" s="547" t="s">
        <v>2180</v>
      </c>
      <c r="C172" s="547" t="str">
        <f>LCR!A151</f>
        <v>Provenant d'entreprises non financières :</v>
      </c>
      <c r="D172" s="547" t="b">
        <f t="shared" si="4"/>
        <v>1</v>
      </c>
      <c r="E172" s="547" t="b">
        <f t="shared" si="5"/>
        <v>0</v>
      </c>
      <c r="F172" s="546"/>
    </row>
    <row r="173" spans="1:6" ht="25.5">
      <c r="A173" s="547" t="s">
        <v>595</v>
      </c>
      <c r="B173" s="547" t="s">
        <v>820</v>
      </c>
      <c r="C173" s="547" t="str">
        <f>LCR!B152</f>
        <v>Si le montant total est entièrement couvert par un système efficace d'assurance-dépôts</v>
      </c>
      <c r="D173" s="547" t="b">
        <f t="shared" si="4"/>
        <v>1</v>
      </c>
      <c r="E173" s="547" t="b">
        <f t="shared" si="5"/>
        <v>0</v>
      </c>
      <c r="F173" s="546"/>
    </row>
    <row r="174" spans="1:6" ht="25.5">
      <c r="A174" s="547" t="s">
        <v>596</v>
      </c>
      <c r="B174" s="547" t="s">
        <v>821</v>
      </c>
      <c r="C174" s="547" t="str">
        <f>LCR!B153</f>
        <v>Si le montant total n'est pas  entièrement couvert par un système efficace d'assurance-dépôts</v>
      </c>
      <c r="D174" s="547" t="b">
        <f t="shared" si="4"/>
        <v>1</v>
      </c>
      <c r="E174" s="547" t="b">
        <f t="shared" si="5"/>
        <v>0</v>
      </c>
      <c r="F174" s="546"/>
    </row>
    <row r="175" spans="1:6" ht="25.5">
      <c r="A175" s="547" t="s">
        <v>592</v>
      </c>
      <c r="B175" s="547" t="s">
        <v>1049</v>
      </c>
      <c r="C175" s="547" t="str">
        <f>LCR!A154</f>
        <v>Provenant d'émetteurs souverains, des  banques centrales, des OP et  des BMD :</v>
      </c>
      <c r="D175" s="547" t="b">
        <f t="shared" si="4"/>
        <v>1</v>
      </c>
      <c r="E175" s="547" t="b">
        <f t="shared" si="5"/>
        <v>0</v>
      </c>
      <c r="F175" s="546"/>
    </row>
    <row r="176" spans="1:6" ht="25.5">
      <c r="A176" s="547" t="s">
        <v>595</v>
      </c>
      <c r="B176" s="547" t="s">
        <v>820</v>
      </c>
      <c r="C176" s="547" t="str">
        <f>LCR!B155</f>
        <v>Si le montant total est entièrement couvert par un système efficace d'assurance-dépôts</v>
      </c>
      <c r="D176" s="547" t="b">
        <f t="shared" si="4"/>
        <v>1</v>
      </c>
      <c r="E176" s="547" t="b">
        <f t="shared" si="5"/>
        <v>0</v>
      </c>
      <c r="F176" s="546"/>
    </row>
    <row r="177" spans="1:6" ht="25.5">
      <c r="A177" s="547" t="s">
        <v>669</v>
      </c>
      <c r="B177" s="547" t="s">
        <v>821</v>
      </c>
      <c r="C177" s="547" t="str">
        <f>LCR!B156</f>
        <v>Si le montant total n'est pas entièrement couvert par un système efficace d'assurance-dépôts</v>
      </c>
      <c r="D177" s="547" t="b">
        <f t="shared" si="4"/>
        <v>1</v>
      </c>
      <c r="E177" s="547" t="b">
        <f t="shared" si="5"/>
        <v>0</v>
      </c>
      <c r="F177" s="546"/>
    </row>
    <row r="178" spans="1:6" ht="12.75">
      <c r="A178" s="547" t="s">
        <v>597</v>
      </c>
      <c r="B178" s="547" t="s">
        <v>822</v>
      </c>
      <c r="C178" s="547" t="str">
        <f>LCR!B157</f>
        <v>Provenant d'autres banques :</v>
      </c>
      <c r="D178" s="547" t="b">
        <f t="shared" si="4"/>
        <v>1</v>
      </c>
      <c r="E178" s="547" t="b">
        <f t="shared" si="5"/>
        <v>0</v>
      </c>
      <c r="F178" s="546"/>
    </row>
    <row r="179" spans="1:6" ht="13.9" customHeight="1">
      <c r="A179" s="547" t="s">
        <v>598</v>
      </c>
      <c r="B179" s="547" t="s">
        <v>819</v>
      </c>
      <c r="C179" s="547" t="str">
        <f>LCR!B158</f>
        <v>Provenant d'autres institutions financières et d'autres entités légales</v>
      </c>
      <c r="D179" s="547" t="b">
        <f t="shared" si="4"/>
        <v>1</v>
      </c>
      <c r="E179" s="547" t="b">
        <f t="shared" si="5"/>
        <v>0</v>
      </c>
      <c r="F179" s="546"/>
    </row>
    <row r="180" spans="1:6" ht="18.4" customHeight="1">
      <c r="A180" s="547" t="s">
        <v>32</v>
      </c>
      <c r="B180" s="547" t="s">
        <v>823</v>
      </c>
      <c r="C180" s="547" t="str">
        <f>LCR!B159</f>
        <v>Émissions de créances non garanties </v>
      </c>
      <c r="D180" s="547" t="b">
        <f t="shared" si="4"/>
        <v>1</v>
      </c>
      <c r="E180" s="547" t="b">
        <f t="shared" si="5"/>
        <v>0</v>
      </c>
      <c r="F180" s="546"/>
    </row>
    <row r="181" spans="1:6" ht="15.4" customHeight="1">
      <c r="A181" s="547" t="s">
        <v>134</v>
      </c>
      <c r="B181" s="547" t="s">
        <v>824</v>
      </c>
      <c r="C181" s="547" t="str">
        <f>LCR!B160</f>
        <v>Soldes additionnels devant être maintenus dans les réserves des banques centrales</v>
      </c>
      <c r="D181" s="547" t="b">
        <f t="shared" si="4"/>
        <v>1</v>
      </c>
      <c r="E181" s="547" t="b">
        <f t="shared" si="5"/>
        <v>0</v>
      </c>
      <c r="F181" s="546"/>
    </row>
    <row r="182" spans="1:6" ht="20.65" customHeight="1">
      <c r="A182" s="547" t="s">
        <v>611</v>
      </c>
      <c r="B182" s="547" t="s">
        <v>825</v>
      </c>
      <c r="C182" s="547" t="str">
        <f>LCR!A161</f>
        <v>Total des retraits applicables aux financements de gros non garantis </v>
      </c>
      <c r="D182" s="547" t="b">
        <f t="shared" si="4"/>
        <v>1</v>
      </c>
      <c r="E182" s="547" t="b">
        <f t="shared" si="5"/>
        <v>0</v>
      </c>
      <c r="F182" s="546"/>
    </row>
    <row r="183" spans="1:6" ht="31.5" customHeight="1">
      <c r="A183" s="547" t="s">
        <v>615</v>
      </c>
      <c r="B183" s="547" t="s">
        <v>1048</v>
      </c>
      <c r="C183" s="547" t="str">
        <f>LCR!A162</f>
        <v>2.3. Retraits applicables aux 
financements garantis</v>
      </c>
      <c r="D183" s="547" t="b">
        <f t="shared" si="4"/>
        <v>1</v>
      </c>
      <c r="E183" s="547" t="b">
        <f t="shared" si="5"/>
        <v>0</v>
      </c>
      <c r="F183" s="546"/>
    </row>
    <row r="184" spans="1:6" ht="12.75">
      <c r="A184" s="547" t="s">
        <v>13</v>
      </c>
      <c r="B184" s="547" t="s">
        <v>826</v>
      </c>
      <c r="C184" s="547" t="str">
        <f>LCR!D162</f>
        <v>Montant reçu</v>
      </c>
      <c r="D184" s="547" t="b">
        <f t="shared" si="4"/>
        <v>1</v>
      </c>
      <c r="E184" s="547" t="b">
        <f t="shared" si="5"/>
        <v>0</v>
      </c>
      <c r="F184" s="546"/>
    </row>
    <row r="185" spans="1:6" ht="12.75">
      <c r="A185" s="547" t="s">
        <v>1170</v>
      </c>
      <c r="B185" s="547" t="s">
        <v>1169</v>
      </c>
      <c r="C185" s="547" t="str">
        <f>LCR!F162</f>
        <v>Valeur marchande du collatéral posté</v>
      </c>
      <c r="D185" s="547" t="b">
        <f t="shared" si="4"/>
        <v>1</v>
      </c>
      <c r="E185" s="547" t="b">
        <f t="shared" si="5"/>
        <v>0</v>
      </c>
      <c r="F185" s="546"/>
    </row>
    <row r="186" spans="1:6" ht="12.75">
      <c r="A186" s="547" t="s">
        <v>3</v>
      </c>
      <c r="B186" s="547" t="s">
        <v>783</v>
      </c>
      <c r="C186" s="547" t="str">
        <f>LCR!J162</f>
        <v>Pondération</v>
      </c>
      <c r="D186" s="547" t="b">
        <f t="shared" si="4"/>
        <v>1</v>
      </c>
      <c r="E186" s="547" t="b">
        <f t="shared" si="5"/>
        <v>0</v>
      </c>
      <c r="F186" s="546"/>
    </row>
    <row r="187" spans="1:6" ht="12.75">
      <c r="A187" s="547" t="s">
        <v>2</v>
      </c>
      <c r="B187" s="547" t="s">
        <v>1066</v>
      </c>
      <c r="C187" s="547" t="str">
        <f>LCR!L162</f>
        <v>Montant pondéré</v>
      </c>
      <c r="D187" s="547" t="b">
        <f t="shared" si="4"/>
        <v>1</v>
      </c>
      <c r="E187" s="547" t="b">
        <f t="shared" si="5"/>
        <v>0</v>
      </c>
      <c r="F187" s="546"/>
    </row>
    <row r="188" spans="1:6" ht="25.5">
      <c r="A188" s="547" t="s">
        <v>1171</v>
      </c>
      <c r="B188" s="547" t="s">
        <v>2181</v>
      </c>
      <c r="C188" s="547" t="str">
        <f>LCR!A165</f>
        <v>Opérations arrivant à échéance dans ≤ 30 jours conclues avec la banque centrale d'origine de l'institution financière :</v>
      </c>
      <c r="D188" s="547" t="b">
        <f t="shared" si="4"/>
        <v>1</v>
      </c>
      <c r="E188" s="547" t="b">
        <f t="shared" si="5"/>
        <v>0</v>
      </c>
      <c r="F188" s="546"/>
    </row>
    <row r="189" spans="1:6" ht="12.75">
      <c r="A189" s="547" t="s">
        <v>676</v>
      </c>
      <c r="B189" s="547" t="s">
        <v>1172</v>
      </c>
      <c r="C189" s="547" t="str">
        <f>LCR!A166</f>
        <v>Adossées à des actifs de niveau 1 :</v>
      </c>
      <c r="D189" s="547" t="b">
        <f t="shared" si="4"/>
        <v>1</v>
      </c>
      <c r="E189" s="547" t="b">
        <f t="shared" si="5"/>
        <v>0</v>
      </c>
      <c r="F189" s="546"/>
    </row>
    <row r="190" spans="1:6" ht="12.75">
      <c r="A190" s="547" t="s">
        <v>33</v>
      </c>
      <c r="B190" s="547" t="s">
        <v>827</v>
      </c>
      <c r="C190" s="547" t="str">
        <f>LCR!B167</f>
        <v>Opérations impliquant des actifs liquides éligibles </v>
      </c>
      <c r="D190" s="547" t="b">
        <f t="shared" si="4"/>
        <v>1</v>
      </c>
      <c r="E190" s="547" t="b">
        <f t="shared" si="5"/>
        <v>0</v>
      </c>
      <c r="F190" s="546"/>
    </row>
    <row r="191" spans="1:6" ht="12.75">
      <c r="A191" s="547" t="s">
        <v>34</v>
      </c>
      <c r="B191" s="547" t="s">
        <v>828</v>
      </c>
      <c r="C191" s="547" t="str">
        <f>LCR!B168</f>
        <v>Opérations n'impliquant pas des actifs liquides éligibles </v>
      </c>
      <c r="D191" s="547" t="b">
        <f t="shared" si="4"/>
        <v>1</v>
      </c>
      <c r="E191" s="547" t="b">
        <f t="shared" si="5"/>
        <v>0</v>
      </c>
      <c r="F191" s="546"/>
    </row>
    <row r="192" spans="1:6" ht="12.75">
      <c r="A192" s="547" t="s">
        <v>1075</v>
      </c>
      <c r="B192" s="547" t="s">
        <v>1173</v>
      </c>
      <c r="C192" s="547" t="str">
        <f>LCR!A169</f>
        <v>Adossées à des actifs de niveau 2A :</v>
      </c>
      <c r="D192" s="547" t="b">
        <f t="shared" si="4"/>
        <v>1</v>
      </c>
      <c r="E192" s="547" t="b">
        <f t="shared" si="5"/>
        <v>0</v>
      </c>
      <c r="F192" s="546"/>
    </row>
    <row r="193" spans="1:6" ht="12.75">
      <c r="A193" s="547" t="s">
        <v>33</v>
      </c>
      <c r="B193" s="547" t="s">
        <v>827</v>
      </c>
      <c r="C193" s="547" t="str">
        <f>LCR!B170</f>
        <v>Opérations impliquant des actifs liquides éligibles </v>
      </c>
      <c r="D193" s="547" t="b">
        <f t="shared" si="4"/>
        <v>1</v>
      </c>
      <c r="E193" s="547" t="b">
        <f t="shared" si="5"/>
        <v>0</v>
      </c>
      <c r="F193" s="546"/>
    </row>
    <row r="194" spans="1:6" ht="12.75">
      <c r="A194" s="547" t="s">
        <v>34</v>
      </c>
      <c r="B194" s="547" t="s">
        <v>828</v>
      </c>
      <c r="C194" s="547" t="str">
        <f>LCR!B171</f>
        <v>Opérations n'impliquant pas des actifs liquides éligibles </v>
      </c>
      <c r="D194" s="547" t="b">
        <f t="shared" si="6" ref="D194:D257">A194=C194</f>
        <v>1</v>
      </c>
      <c r="E194" s="547" t="b">
        <f t="shared" si="7" ref="E194:E257">B194=C194</f>
        <v>0</v>
      </c>
      <c r="F194" s="546"/>
    </row>
    <row r="195" spans="1:6" ht="12.75">
      <c r="A195" s="547" t="s">
        <v>1097</v>
      </c>
      <c r="B195" s="547" t="s">
        <v>1174</v>
      </c>
      <c r="C195" s="547" t="str">
        <f>LCR!A172</f>
        <v>Adossées à des actifs RMBS de niveau 2B :</v>
      </c>
      <c r="D195" s="547" t="b">
        <f t="shared" si="6"/>
        <v>1</v>
      </c>
      <c r="E195" s="547" t="b">
        <f t="shared" si="7"/>
        <v>0</v>
      </c>
      <c r="F195" s="546"/>
    </row>
    <row r="196" spans="1:6" ht="12.75">
      <c r="A196" s="547" t="s">
        <v>33</v>
      </c>
      <c r="B196" s="547" t="s">
        <v>827</v>
      </c>
      <c r="C196" s="547" t="str">
        <f>LCR!B173</f>
        <v>Opérations impliquant des actifs liquides éligibles </v>
      </c>
      <c r="D196" s="547" t="b">
        <f t="shared" si="6"/>
        <v>1</v>
      </c>
      <c r="E196" s="547" t="b">
        <f t="shared" si="7"/>
        <v>0</v>
      </c>
      <c r="F196" s="546"/>
    </row>
    <row r="197" spans="1:6" ht="12.75">
      <c r="A197" s="547" t="s">
        <v>34</v>
      </c>
      <c r="B197" s="547" t="s">
        <v>828</v>
      </c>
      <c r="C197" s="547" t="str">
        <f>LCR!B174</f>
        <v>Opérations n'impliquant pas des actifs liquides éligibles </v>
      </c>
      <c r="D197" s="547" t="b">
        <f t="shared" si="6"/>
        <v>1</v>
      </c>
      <c r="E197" s="547" t="b">
        <f t="shared" si="7"/>
        <v>0</v>
      </c>
      <c r="F197" s="546"/>
    </row>
    <row r="198" spans="1:6" ht="25.5">
      <c r="A198" s="547" t="s">
        <v>1098</v>
      </c>
      <c r="B198" s="547" t="s">
        <v>1175</v>
      </c>
      <c r="C198" s="547" t="str">
        <f>LCR!A175</f>
        <v>Adossées à des actifs non RMBS de niveau 2B :</v>
      </c>
      <c r="D198" s="547" t="b">
        <f t="shared" si="6"/>
        <v>1</v>
      </c>
      <c r="E198" s="547" t="b">
        <f t="shared" si="7"/>
        <v>0</v>
      </c>
      <c r="F198" s="546"/>
    </row>
    <row r="199" spans="1:6" ht="12.75">
      <c r="A199" s="547" t="s">
        <v>33</v>
      </c>
      <c r="B199" s="547" t="s">
        <v>827</v>
      </c>
      <c r="C199" s="547" t="str">
        <f>LCR!B176</f>
        <v>Opérations impliquant des actifs liquides éligibles </v>
      </c>
      <c r="D199" s="547" t="b">
        <f t="shared" si="6"/>
        <v>1</v>
      </c>
      <c r="E199" s="547" t="b">
        <f t="shared" si="7"/>
        <v>0</v>
      </c>
      <c r="F199" s="546"/>
    </row>
    <row r="200" spans="1:6" ht="12.75">
      <c r="A200" s="547" t="s">
        <v>34</v>
      </c>
      <c r="B200" s="547" t="s">
        <v>828</v>
      </c>
      <c r="C200" s="547" t="str">
        <f>LCR!B177</f>
        <v>Opérations n'impliquant pas des actifs liquides éligibles </v>
      </c>
      <c r="D200" s="547" t="b">
        <f t="shared" si="6"/>
        <v>1</v>
      </c>
      <c r="E200" s="547" t="b">
        <f t="shared" si="7"/>
        <v>0</v>
      </c>
      <c r="F200" s="546"/>
    </row>
    <row r="201" spans="1:6" ht="12.75">
      <c r="A201" s="547" t="s">
        <v>599</v>
      </c>
      <c r="B201" s="547" t="s">
        <v>829</v>
      </c>
      <c r="C201" s="547" t="str">
        <f>LCR!A178</f>
        <v>Adossés à d'autres actifs :</v>
      </c>
      <c r="D201" s="547" t="b">
        <f t="shared" si="6"/>
        <v>1</v>
      </c>
      <c r="E201" s="547" t="b">
        <f t="shared" si="7"/>
        <v>0</v>
      </c>
      <c r="F201" s="546"/>
    </row>
    <row r="202" spans="1:6" ht="38.25">
      <c r="A202" s="547" t="s">
        <v>1176</v>
      </c>
      <c r="B202" s="547" t="s">
        <v>2182</v>
      </c>
      <c r="C202" s="547" t="str">
        <f>LCR!A179</f>
        <v>Opérations arrivant à échéance dans ≤ 30 jours non conclues avec la banque centrale d'origine de l'institution financière et adossées aux actifs de niveau 1 :</v>
      </c>
      <c r="D202" s="547" t="b">
        <f t="shared" si="6"/>
        <v>1</v>
      </c>
      <c r="E202" s="547" t="b">
        <f t="shared" si="7"/>
        <v>0</v>
      </c>
      <c r="F202" s="546"/>
    </row>
    <row r="203" spans="1:6" ht="12.75">
      <c r="A203" s="547" t="s">
        <v>33</v>
      </c>
      <c r="B203" s="547" t="s">
        <v>827</v>
      </c>
      <c r="C203" s="547" t="str">
        <f>LCR!B180</f>
        <v>Opérations impliquant des actifs liquides éligibles </v>
      </c>
      <c r="D203" s="547" t="b">
        <f t="shared" si="6"/>
        <v>1</v>
      </c>
      <c r="E203" s="547" t="b">
        <f t="shared" si="7"/>
        <v>0</v>
      </c>
      <c r="F203" s="546"/>
    </row>
    <row r="204" spans="1:6" ht="12.75">
      <c r="A204" s="547" t="s">
        <v>34</v>
      </c>
      <c r="B204" s="547" t="s">
        <v>828</v>
      </c>
      <c r="C204" s="547" t="str">
        <f>LCR!B181</f>
        <v>Opérations n'impliquant pas des actifs liquides éligibles </v>
      </c>
      <c r="D204" s="547" t="b">
        <f t="shared" si="6"/>
        <v>1</v>
      </c>
      <c r="E204" s="547" t="b">
        <f t="shared" si="7"/>
        <v>0</v>
      </c>
      <c r="F204" s="546"/>
    </row>
    <row r="205" spans="1:6" ht="38.25">
      <c r="A205" s="547" t="s">
        <v>1177</v>
      </c>
      <c r="B205" s="547" t="s">
        <v>2183</v>
      </c>
      <c r="C205" s="547" t="str">
        <f>LCR!A182</f>
        <v>Opérations arrivant à échéance dans ≤ 30 jours non conclues avec la banque centrale d'origine de l'institution financière et adossées aux actifs de niveau 2A :</v>
      </c>
      <c r="D205" s="547" t="b">
        <f t="shared" si="6"/>
        <v>1</v>
      </c>
      <c r="E205" s="547" t="b">
        <f t="shared" si="7"/>
        <v>0</v>
      </c>
      <c r="F205" s="546"/>
    </row>
    <row r="206" spans="1:6" ht="12.75">
      <c r="A206" s="547" t="s">
        <v>33</v>
      </c>
      <c r="B206" s="547" t="s">
        <v>827</v>
      </c>
      <c r="C206" s="547" t="str">
        <f>LCR!B183</f>
        <v>Opérations impliquant des actifs liquides éligibles </v>
      </c>
      <c r="D206" s="547" t="b">
        <f t="shared" si="6"/>
        <v>1</v>
      </c>
      <c r="E206" s="547" t="b">
        <f t="shared" si="7"/>
        <v>0</v>
      </c>
      <c r="F206" s="546"/>
    </row>
    <row r="207" spans="1:6" ht="12.75">
      <c r="A207" s="547" t="s">
        <v>34</v>
      </c>
      <c r="B207" s="547" t="s">
        <v>828</v>
      </c>
      <c r="C207" s="547" t="str">
        <f>LCR!B184</f>
        <v>Opérations n'impliquant pas des actifs liquides éligibles </v>
      </c>
      <c r="D207" s="547" t="b">
        <f t="shared" si="6"/>
        <v>1</v>
      </c>
      <c r="E207" s="547" t="b">
        <f t="shared" si="7"/>
        <v>0</v>
      </c>
      <c r="F207" s="546"/>
    </row>
    <row r="208" spans="1:6" ht="38.25">
      <c r="A208" s="547" t="s">
        <v>1178</v>
      </c>
      <c r="B208" s="547" t="s">
        <v>2184</v>
      </c>
      <c r="C208" s="547" t="str">
        <f>LCR!A185</f>
        <v>Opérations arrivant à échéance dans ≤ 30 jours non conclues avec la banque centrale d'origine de l'institution financière et adossées aux actifs RMBS de niveau 2B :</v>
      </c>
      <c r="D208" s="547" t="b">
        <f t="shared" si="6"/>
        <v>1</v>
      </c>
      <c r="E208" s="547" t="b">
        <f t="shared" si="7"/>
        <v>0</v>
      </c>
      <c r="F208" s="546"/>
    </row>
    <row r="209" spans="1:6" ht="12.75">
      <c r="A209" s="547" t="s">
        <v>33</v>
      </c>
      <c r="B209" s="547" t="s">
        <v>827</v>
      </c>
      <c r="C209" s="547" t="str">
        <f>LCR!B186</f>
        <v>Opérations impliquant des actifs liquides éligibles </v>
      </c>
      <c r="D209" s="547" t="b">
        <f t="shared" si="6"/>
        <v>1</v>
      </c>
      <c r="E209" s="547" t="b">
        <f t="shared" si="7"/>
        <v>0</v>
      </c>
      <c r="F209" s="546"/>
    </row>
    <row r="210" spans="1:6" ht="12.75">
      <c r="A210" s="547" t="s">
        <v>34</v>
      </c>
      <c r="B210" s="547" t="s">
        <v>828</v>
      </c>
      <c r="C210" s="547" t="str">
        <f>LCR!B187</f>
        <v>Opérations n'impliquant pas des actifs liquides éligibles </v>
      </c>
      <c r="D210" s="547" t="b">
        <f t="shared" si="6"/>
        <v>1</v>
      </c>
      <c r="E210" s="547" t="b">
        <f t="shared" si="7"/>
        <v>0</v>
      </c>
      <c r="F210" s="546"/>
    </row>
    <row r="211" spans="1:6" ht="38.25">
      <c r="A211" s="547" t="s">
        <v>1179</v>
      </c>
      <c r="B211" s="547" t="s">
        <v>2185</v>
      </c>
      <c r="C211" s="547" t="str">
        <f>LCR!A188</f>
        <v>Opérations arrivant à échéance dans ≤ 30 jours  non conclues avec la banque centrale d'origine de l'institution financière et adossées aux actifs non-RMBS de niveau 2B :</v>
      </c>
      <c r="D211" s="547" t="b">
        <f t="shared" si="6"/>
        <v>1</v>
      </c>
      <c r="E211" s="547" t="b">
        <f t="shared" si="7"/>
        <v>0</v>
      </c>
      <c r="F211" s="546"/>
    </row>
    <row r="212" spans="1:6" ht="38.25">
      <c r="A212" s="547" t="s">
        <v>2247</v>
      </c>
      <c r="B212" s="547" t="s">
        <v>1180</v>
      </c>
      <c r="C212" s="547" t="str">
        <f>LCR!A189</f>
        <v>Contreparties sont des entités souveraines, BMD or OP domestiques affectées d'une pondération de risque de 20% :</v>
      </c>
      <c r="D212" s="547" t="b">
        <f t="shared" si="6"/>
        <v>1</v>
      </c>
      <c r="E212" s="547" t="b">
        <f t="shared" si="7"/>
        <v>0</v>
      </c>
      <c r="F212" s="546"/>
    </row>
    <row r="213" spans="1:6" ht="12.75">
      <c r="A213" s="547" t="s">
        <v>33</v>
      </c>
      <c r="B213" s="547" t="s">
        <v>827</v>
      </c>
      <c r="C213" s="547" t="str">
        <f>LCR!B190</f>
        <v>Opérations impliquant des actifs liquides éligibles </v>
      </c>
      <c r="D213" s="547" t="b">
        <f t="shared" si="6"/>
        <v>1</v>
      </c>
      <c r="E213" s="547" t="b">
        <f t="shared" si="7"/>
        <v>0</v>
      </c>
      <c r="F213" s="546"/>
    </row>
    <row r="214" spans="1:6" ht="12.75">
      <c r="A214" s="547" t="s">
        <v>34</v>
      </c>
      <c r="B214" s="547" t="s">
        <v>828</v>
      </c>
      <c r="C214" s="547" t="str">
        <f>LCR!B191</f>
        <v>Opérations n'impliquant pas des actifs liquides éligibles </v>
      </c>
      <c r="D214" s="547" t="b">
        <f t="shared" si="6"/>
        <v>1</v>
      </c>
      <c r="E214" s="547" t="b">
        <f t="shared" si="7"/>
        <v>0</v>
      </c>
      <c r="F214" s="546"/>
    </row>
    <row r="215" spans="1:6" ht="38.25">
      <c r="A215" s="547" t="s">
        <v>607</v>
      </c>
      <c r="B215" s="547" t="s">
        <v>1181</v>
      </c>
      <c r="C215" s="547" t="str">
        <f>LCR!A192</f>
        <v>Contreparties ne sont pas des émetteurs souverains, BMD or OP domestiques affectés d'une pondération de 20% :</v>
      </c>
      <c r="D215" s="547" t="b">
        <f t="shared" si="6"/>
        <v>1</v>
      </c>
      <c r="E215" s="547" t="b">
        <f t="shared" si="7"/>
        <v>0</v>
      </c>
      <c r="F215" s="546"/>
    </row>
    <row r="216" spans="1:6" ht="12.75">
      <c r="A216" s="547" t="s">
        <v>33</v>
      </c>
      <c r="B216" s="547" t="s">
        <v>827</v>
      </c>
      <c r="C216" s="547" t="str">
        <f>LCR!B193</f>
        <v>Opérations impliquant des actifs liquides éligibles </v>
      </c>
      <c r="D216" s="547" t="b">
        <f t="shared" si="6"/>
        <v>1</v>
      </c>
      <c r="E216" s="547" t="b">
        <f t="shared" si="7"/>
        <v>0</v>
      </c>
      <c r="F216" s="546"/>
    </row>
    <row r="217" spans="1:6" ht="12.75">
      <c r="A217" s="547" t="s">
        <v>34</v>
      </c>
      <c r="B217" s="547" t="s">
        <v>828</v>
      </c>
      <c r="C217" s="547" t="str">
        <f>LCR!B194</f>
        <v>Opérations n'impliquant pas des actifs liquides éligibles </v>
      </c>
      <c r="D217" s="547" t="b">
        <f t="shared" si="6"/>
        <v>1</v>
      </c>
      <c r="E217" s="547" t="b">
        <f t="shared" si="7"/>
        <v>0</v>
      </c>
      <c r="F217" s="546"/>
    </row>
    <row r="218" spans="1:6" ht="38.25">
      <c r="A218" s="547" t="s">
        <v>1182</v>
      </c>
      <c r="B218" s="547" t="s">
        <v>2186</v>
      </c>
      <c r="C218" s="547" t="str">
        <f>LCR!A195</f>
        <v>Opérations arrivant à échéance dans ≤ 30 jours non conclues avec la banque centrale d'origine de l'institution financière et adossées à d'autres actifs (non ALHQ) :</v>
      </c>
      <c r="D218" s="547" t="b">
        <f t="shared" si="6"/>
        <v>1</v>
      </c>
      <c r="E218" s="547" t="b">
        <f t="shared" si="7"/>
        <v>0</v>
      </c>
      <c r="F218" s="546"/>
    </row>
    <row r="219" spans="1:6" ht="38.25">
      <c r="A219" s="547" t="s">
        <v>1183</v>
      </c>
      <c r="B219" s="547" t="s">
        <v>1051</v>
      </c>
      <c r="C219" s="547" t="str">
        <f>LCR!B196</f>
        <v>Contreparties sont des émetteurs souverains domestiques, BMD our OP domestiques affectés d'une pondération de 20%</v>
      </c>
      <c r="D219" s="547" t="b">
        <f t="shared" si="6"/>
        <v>1</v>
      </c>
      <c r="E219" s="547" t="b">
        <f t="shared" si="7"/>
        <v>0</v>
      </c>
      <c r="F219" s="546"/>
    </row>
    <row r="220" spans="1:6" ht="38.25">
      <c r="A220" s="547" t="s">
        <v>670</v>
      </c>
      <c r="B220" s="547" t="s">
        <v>1050</v>
      </c>
      <c r="C220" s="547" t="str">
        <f>LCR!B197</f>
        <v>Contreparties ne sont pas des émetteurs souverains domestiques, BMD ou OP domestiques pondérés à 20%</v>
      </c>
      <c r="D220" s="547" t="b">
        <f t="shared" si="6"/>
        <v>1</v>
      </c>
      <c r="E220" s="547" t="b">
        <f t="shared" si="7"/>
        <v>0</v>
      </c>
      <c r="F220" s="546"/>
    </row>
    <row r="221" spans="1:6" ht="12.75">
      <c r="A221" s="547" t="s">
        <v>15</v>
      </c>
      <c r="B221" s="547" t="s">
        <v>830</v>
      </c>
      <c r="C221" s="547" t="str">
        <f>LCR!A198</f>
        <v>Total des retraits applicables aux financements garantis </v>
      </c>
      <c r="D221" s="547" t="b">
        <f t="shared" si="6"/>
        <v>1</v>
      </c>
      <c r="E221" s="547" t="b">
        <f t="shared" si="7"/>
        <v>0</v>
      </c>
      <c r="F221" s="546"/>
    </row>
    <row r="222" spans="1:6" ht="12.75">
      <c r="A222" s="547" t="s">
        <v>616</v>
      </c>
      <c r="B222" s="547" t="s">
        <v>1052</v>
      </c>
      <c r="C222" s="547" t="str">
        <f>LCR!A199</f>
        <v>2.4. Exigences supplémentaires</v>
      </c>
      <c r="D222" s="547" t="b">
        <f t="shared" si="6"/>
        <v>1</v>
      </c>
      <c r="E222" s="547" t="b">
        <f t="shared" si="7"/>
        <v>0</v>
      </c>
      <c r="F222" s="546"/>
    </row>
    <row r="223" spans="1:6" ht="12.75">
      <c r="A223" s="547" t="s">
        <v>14</v>
      </c>
      <c r="B223" s="547" t="s">
        <v>796</v>
      </c>
      <c r="C223" s="547" t="str">
        <f>LCR!D199</f>
        <v>Montant</v>
      </c>
      <c r="D223" s="547" t="b">
        <f t="shared" si="6"/>
        <v>1</v>
      </c>
      <c r="E223" s="547" t="b">
        <f t="shared" si="7"/>
        <v>0</v>
      </c>
      <c r="F223" s="546"/>
    </row>
    <row r="224" spans="1:6" ht="12.75">
      <c r="A224" s="547" t="s">
        <v>3</v>
      </c>
      <c r="B224" s="547" t="s">
        <v>783</v>
      </c>
      <c r="C224" s="547" t="str">
        <f>LCR!J199</f>
        <v>Pondération</v>
      </c>
      <c r="D224" s="547" t="b">
        <f t="shared" si="6"/>
        <v>1</v>
      </c>
      <c r="E224" s="547" t="b">
        <f t="shared" si="7"/>
        <v>0</v>
      </c>
      <c r="F224" s="546"/>
    </row>
    <row r="225" spans="1:6" ht="12.75">
      <c r="A225" s="547" t="s">
        <v>2</v>
      </c>
      <c r="B225" s="547" t="s">
        <v>1066</v>
      </c>
      <c r="C225" s="547" t="str">
        <f>LCR!L199</f>
        <v>Montant pondéré</v>
      </c>
      <c r="D225" s="547" t="b">
        <f t="shared" si="6"/>
        <v>1</v>
      </c>
      <c r="E225" s="547" t="b">
        <f t="shared" si="7"/>
        <v>0</v>
      </c>
      <c r="F225" s="546"/>
    </row>
    <row r="226" spans="1:6" ht="12.75">
      <c r="A226" s="547" t="s">
        <v>668</v>
      </c>
      <c r="B226" s="547" t="s">
        <v>831</v>
      </c>
      <c r="C226" s="547" t="str">
        <f>LCR!B202</f>
        <v>Sortie de trésoreries associées aux dérivés</v>
      </c>
      <c r="D226" s="547" t="b">
        <f t="shared" si="6"/>
        <v>1</v>
      </c>
      <c r="E226" s="547" t="b">
        <f t="shared" si="7"/>
        <v>0</v>
      </c>
      <c r="F226" s="546"/>
    </row>
    <row r="227" spans="1:6" ht="51">
      <c r="A227" s="547" t="s">
        <v>16</v>
      </c>
      <c r="B227" s="547" t="s">
        <v>832</v>
      </c>
      <c r="C227" s="547" t="str">
        <f>LCR!B203</f>
        <v>Besoins de liquidité supplémentaires activés par des clauses de baisse de notation (downgrade triggers) incluses dans les opérations de financement, instruments dérivés et autres contrats </v>
      </c>
      <c r="D227" s="547" t="b">
        <f t="shared" si="6"/>
        <v>1</v>
      </c>
      <c r="E227" s="547" t="b">
        <f t="shared" si="7"/>
        <v>0</v>
      </c>
      <c r="F227" s="546"/>
    </row>
    <row r="228" spans="1:6" ht="51">
      <c r="A228" s="547" t="s">
        <v>833</v>
      </c>
      <c r="B228" s="547" t="s">
        <v>834</v>
      </c>
      <c r="C228" s="547" t="str">
        <f>LCR!A204</f>
        <v>Besoins de liquidité en fonction de l’évolution éventuelle de la valeur des sûretés couvrant les dérivés et autres opérations :</v>
      </c>
      <c r="D228" s="547" t="b">
        <f t="shared" si="6"/>
        <v>1</v>
      </c>
      <c r="E228" s="547" t="b">
        <f t="shared" si="7"/>
        <v>0</v>
      </c>
      <c r="F228" s="546"/>
    </row>
    <row r="229" spans="1:6" ht="12.75">
      <c r="A229" s="547" t="s">
        <v>2248</v>
      </c>
      <c r="B229" s="547" t="s">
        <v>1053</v>
      </c>
      <c r="C229" s="547" t="str">
        <f>LCR!B205</f>
        <v>Encaisse et actifs de niveau 1</v>
      </c>
      <c r="D229" s="547" t="b">
        <f t="shared" si="6"/>
        <v>1</v>
      </c>
      <c r="E229" s="547" t="b">
        <f t="shared" si="7"/>
        <v>0</v>
      </c>
      <c r="F229" s="546"/>
    </row>
    <row r="230" spans="1:6" ht="25.5">
      <c r="A230" s="547" t="s">
        <v>1184</v>
      </c>
      <c r="B230" s="547" t="s">
        <v>1185</v>
      </c>
      <c r="C230" s="547" t="str">
        <f>LCR!B206</f>
        <v>Pour d'autres sûretés (c.-à-d. toutes des sûretés non actifs de niveau 1)</v>
      </c>
      <c r="D230" s="547" t="b">
        <f t="shared" si="6"/>
        <v>1</v>
      </c>
      <c r="E230" s="547" t="b">
        <f t="shared" si="7"/>
        <v>0</v>
      </c>
      <c r="F230" s="546"/>
    </row>
    <row r="231" spans="1:6" ht="51">
      <c r="A231" s="547" t="s">
        <v>17</v>
      </c>
      <c r="B231" s="547" t="s">
        <v>1186</v>
      </c>
      <c r="C231" s="547" t="str">
        <f>LCR!B207</f>
        <v>Besoins de liquidité en fonction des sûretés excédentaires non distincts, détenues par l’institution financière et pouvant être appelées contractuellement à tout moment par la contrepartie </v>
      </c>
      <c r="D231" s="547" t="b">
        <f t="shared" si="6"/>
        <v>1</v>
      </c>
      <c r="E231" s="547" t="b">
        <f t="shared" si="7"/>
        <v>0</v>
      </c>
      <c r="F231" s="546"/>
    </row>
    <row r="232" spans="1:6" ht="51">
      <c r="A232" s="547" t="s">
        <v>18</v>
      </c>
      <c r="B232" s="547" t="s">
        <v>835</v>
      </c>
      <c r="C232" s="547" t="str">
        <f>LCR!B208</f>
        <v>Besoins de liquidité en fonction des sûretés contractuellement exigées sur des transactions au titre desquelles la contrepartie n’a pas encore demandé la constitution de sûretés</v>
      </c>
      <c r="D232" s="547" t="b">
        <f t="shared" si="6"/>
        <v>1</v>
      </c>
      <c r="E232" s="547" t="b">
        <f t="shared" si="7"/>
        <v>0</v>
      </c>
      <c r="F232" s="546"/>
    </row>
    <row r="233" spans="1:6" ht="38.25">
      <c r="A233" s="547" t="s">
        <v>1187</v>
      </c>
      <c r="B233" s="547" t="s">
        <v>1054</v>
      </c>
      <c r="C233" s="547" t="str">
        <f>LCR!B209</f>
        <v>Besoins de liquidité en fonction des contrats qui autorisent le remplacement de certaines sûretés par des actifs non-ALHQ </v>
      </c>
      <c r="D233" s="547" t="b">
        <f t="shared" si="6"/>
        <v>1</v>
      </c>
      <c r="E233" s="547" t="b">
        <f t="shared" si="7"/>
        <v>0</v>
      </c>
      <c r="F233" s="546"/>
    </row>
    <row r="234" spans="1:6" ht="38.25">
      <c r="A234" s="547" t="s">
        <v>836</v>
      </c>
      <c r="B234" s="547" t="s">
        <v>837</v>
      </c>
      <c r="C234" s="547" t="str">
        <f>LCR!B210</f>
        <v>Besoins de liquidité en fonction d’une variation de valorisation des opérations sur dérivés et autres instruments </v>
      </c>
      <c r="D234" s="547" t="b">
        <f t="shared" si="6"/>
        <v>1</v>
      </c>
      <c r="E234" s="547" t="b">
        <f t="shared" si="7"/>
        <v>0</v>
      </c>
      <c r="F234" s="546"/>
    </row>
    <row r="235" spans="1:6" ht="38.25">
      <c r="A235" s="547" t="s">
        <v>2187</v>
      </c>
      <c r="B235" s="547" t="s">
        <v>2188</v>
      </c>
      <c r="C235" s="547" t="str">
        <f>LCR!B211</f>
        <v>Perte de financements sur les titres adossés à des actifs et d'autres instruments structurés émis par l'institution financière, à l'exception des obligations sécurisées</v>
      </c>
      <c r="D235" s="547" t="b">
        <f t="shared" si="6"/>
        <v>1</v>
      </c>
      <c r="E235" s="547" t="b">
        <f t="shared" si="7"/>
        <v>0</v>
      </c>
      <c r="F235" s="546"/>
    </row>
    <row r="236" spans="1:6" ht="25.5">
      <c r="A236" s="547" t="s">
        <v>19</v>
      </c>
      <c r="B236" s="547" t="s">
        <v>1188</v>
      </c>
      <c r="C236" s="547" t="str">
        <f>LCR!B212</f>
        <v>Perte de financement sur les obligations sécurisées émises par l'institution financière</v>
      </c>
      <c r="D236" s="547" t="b">
        <f t="shared" si="6"/>
        <v>1</v>
      </c>
      <c r="E236" s="547" t="b">
        <f t="shared" si="7"/>
        <v>0</v>
      </c>
      <c r="F236" s="546"/>
    </row>
    <row r="237" spans="1:6" ht="38.25">
      <c r="A237" s="547" t="s">
        <v>600</v>
      </c>
      <c r="B237" s="547" t="s">
        <v>1055</v>
      </c>
      <c r="C237" s="547" t="str">
        <f>LCR!A213</f>
        <v>Perte de financements sur papier commercial adossé à des actifs, structures ou véhicules d'investissement ad hoc et autres facilités de financements : </v>
      </c>
      <c r="D237" s="547" t="b">
        <f t="shared" si="6"/>
        <v>1</v>
      </c>
      <c r="E237" s="547" t="b">
        <f t="shared" si="7"/>
        <v>0</v>
      </c>
      <c r="F237" s="546"/>
    </row>
    <row r="238" spans="1:6" ht="12.75">
      <c r="A238" s="547" t="s">
        <v>1189</v>
      </c>
      <c r="B238" s="547" t="s">
        <v>1190</v>
      </c>
      <c r="C238" s="547" t="str">
        <f>LCR!B214</f>
        <v>Dettes venant à échéance dans ≤ 30 jours</v>
      </c>
      <c r="D238" s="547" t="b">
        <f t="shared" si="6"/>
        <v>1</v>
      </c>
      <c r="E238" s="547" t="b">
        <f t="shared" si="7"/>
        <v>0</v>
      </c>
      <c r="F238" s="546"/>
    </row>
    <row r="239" spans="1:6" ht="25.5">
      <c r="A239" s="547" t="s">
        <v>601</v>
      </c>
      <c r="B239" s="547" t="s">
        <v>838</v>
      </c>
      <c r="C239" s="547" t="str">
        <f>LCR!B215</f>
        <v>Avec des options incorporées dans les accords de financements</v>
      </c>
      <c r="D239" s="547" t="b">
        <f t="shared" si="6"/>
        <v>1</v>
      </c>
      <c r="E239" s="547" t="b">
        <f t="shared" si="7"/>
        <v>0</v>
      </c>
      <c r="F239" s="546"/>
    </row>
    <row r="240" spans="1:6" ht="12.75">
      <c r="A240" s="547" t="s">
        <v>602</v>
      </c>
      <c r="B240" s="547" t="s">
        <v>839</v>
      </c>
      <c r="C240" s="547" t="str">
        <f>LCR!B216</f>
        <v>Autres pertes potentielles pour ces financements</v>
      </c>
      <c r="D240" s="547" t="b">
        <f t="shared" si="6"/>
        <v>1</v>
      </c>
      <c r="E240" s="547" t="b">
        <f t="shared" si="7"/>
        <v>0</v>
      </c>
      <c r="F240" s="546"/>
    </row>
    <row r="241" spans="1:6" ht="38.25">
      <c r="A241" s="547" t="s">
        <v>693</v>
      </c>
      <c r="B241" s="547" t="s">
        <v>840</v>
      </c>
      <c r="C241" s="547" t="str">
        <f>LCR!B217</f>
        <v>Engagements confirmés de crédit  et de liquidités non encore décaissés aux bénéfice de la clientèle de détail</v>
      </c>
      <c r="D241" s="547" t="b">
        <f t="shared" si="6"/>
        <v>1</v>
      </c>
      <c r="E241" s="547" t="b">
        <f t="shared" si="7"/>
        <v>0</v>
      </c>
      <c r="F241" s="546"/>
    </row>
    <row r="242" spans="1:6" ht="25.5">
      <c r="A242" s="547" t="s">
        <v>605</v>
      </c>
      <c r="B242" s="547" t="s">
        <v>841</v>
      </c>
      <c r="C242" s="547" t="str">
        <f>LCR!A218</f>
        <v>Engagements confirmés de crédit non encore décaissés aux bénéfice de :</v>
      </c>
      <c r="D242" s="547" t="b">
        <f t="shared" si="6"/>
        <v>1</v>
      </c>
      <c r="E242" s="547" t="b">
        <f t="shared" si="7"/>
        <v>0</v>
      </c>
      <c r="F242" s="546"/>
    </row>
    <row r="243" spans="1:6" ht="12.75">
      <c r="A243" s="547" t="s">
        <v>603</v>
      </c>
      <c r="B243" s="547" t="s">
        <v>842</v>
      </c>
      <c r="C243" s="547" t="str">
        <f>LCR!B219</f>
        <v>Entreprises non-financières </v>
      </c>
      <c r="D243" s="547" t="b">
        <f t="shared" si="6"/>
        <v>1</v>
      </c>
      <c r="E243" s="547" t="b">
        <f t="shared" si="7"/>
        <v>0</v>
      </c>
      <c r="F243" s="546"/>
    </row>
    <row r="244" spans="1:6" ht="12.75">
      <c r="A244" s="547" t="s">
        <v>604</v>
      </c>
      <c r="B244" s="547" t="s">
        <v>1056</v>
      </c>
      <c r="C244" s="547" t="str">
        <f>LCR!B220</f>
        <v>Entités souveraines, banques centrales, OP et BMD</v>
      </c>
      <c r="D244" s="547" t="b">
        <f t="shared" si="6"/>
        <v>1</v>
      </c>
      <c r="E244" s="547" t="b">
        <f t="shared" si="7"/>
        <v>0</v>
      </c>
      <c r="F244" s="546"/>
    </row>
    <row r="245" spans="1:6" ht="25.5">
      <c r="A245" s="547" t="s">
        <v>606</v>
      </c>
      <c r="B245" s="547" t="s">
        <v>843</v>
      </c>
      <c r="C245" s="547" t="str">
        <f>LCR!A221</f>
        <v>Engagements confirmés de liquidités non encore décaissés aux bénéfices de :</v>
      </c>
      <c r="D245" s="547" t="b">
        <f t="shared" si="6"/>
        <v>1</v>
      </c>
      <c r="E245" s="547" t="b">
        <f t="shared" si="7"/>
        <v>0</v>
      </c>
      <c r="F245" s="546"/>
    </row>
    <row r="246" spans="1:6" ht="12.75">
      <c r="A246" s="547" t="s">
        <v>603</v>
      </c>
      <c r="B246" s="547" t="s">
        <v>842</v>
      </c>
      <c r="C246" s="547" t="str">
        <f>LCR!B222</f>
        <v>Entreprises non-financières </v>
      </c>
      <c r="D246" s="547" t="b">
        <f t="shared" si="6"/>
        <v>1</v>
      </c>
      <c r="E246" s="547" t="b">
        <f t="shared" si="7"/>
        <v>0</v>
      </c>
      <c r="F246" s="546"/>
    </row>
    <row r="247" spans="1:6" ht="12.75">
      <c r="A247" s="547" t="s">
        <v>604</v>
      </c>
      <c r="B247" s="547" t="s">
        <v>1056</v>
      </c>
      <c r="C247" s="547" t="str">
        <f>LCR!B223</f>
        <v>Entités souveraines, banques centrales, OP et BMD</v>
      </c>
      <c r="D247" s="547" t="b">
        <f t="shared" si="6"/>
        <v>1</v>
      </c>
      <c r="E247" s="547" t="b">
        <f t="shared" si="7"/>
        <v>0</v>
      </c>
      <c r="F247" s="546"/>
    </row>
    <row r="248" spans="1:6" ht="38.25">
      <c r="A248" s="547" t="s">
        <v>1191</v>
      </c>
      <c r="B248" s="547" t="s">
        <v>844</v>
      </c>
      <c r="C248" s="547" t="str">
        <f>LCR!B224</f>
        <v>Engagements confirmés de crédits et de liquidités non encore décaissés aux bénéfices des banques soumises à une surveillance prudentielle</v>
      </c>
      <c r="D248" s="547" t="b">
        <f t="shared" si="6"/>
        <v>1</v>
      </c>
      <c r="E248" s="547" t="b">
        <f t="shared" si="7"/>
        <v>0</v>
      </c>
      <c r="F248" s="546"/>
    </row>
    <row r="249" spans="1:6" ht="25.5">
      <c r="A249" s="547" t="s">
        <v>36</v>
      </c>
      <c r="B249" s="547" t="s">
        <v>1192</v>
      </c>
      <c r="C249" s="547" t="str">
        <f>LCR!B225</f>
        <v>Engagements confirmés de crédit non encore décaissés, au bénéfice d’autres institutions financières</v>
      </c>
      <c r="D249" s="547" t="b">
        <f t="shared" si="6"/>
        <v>1</v>
      </c>
      <c r="E249" s="547" t="b">
        <f t="shared" si="7"/>
        <v>0</v>
      </c>
      <c r="F249" s="546"/>
    </row>
    <row r="250" spans="1:6" ht="25.5">
      <c r="A250" s="547" t="s">
        <v>35</v>
      </c>
      <c r="B250" s="547" t="s">
        <v>1193</v>
      </c>
      <c r="C250" s="547" t="str">
        <f>LCR!B226</f>
        <v>Engagements confirmés de liquidité non encore décaissés, au bénéfice d’autres institutions financières</v>
      </c>
      <c r="D250" s="547" t="b">
        <f t="shared" si="6"/>
        <v>1</v>
      </c>
      <c r="E250" s="547" t="b">
        <f t="shared" si="7"/>
        <v>0</v>
      </c>
      <c r="F250" s="546"/>
    </row>
    <row r="251" spans="1:6" ht="25.5">
      <c r="A251" s="547" t="s">
        <v>37</v>
      </c>
      <c r="B251" s="547" t="s">
        <v>845</v>
      </c>
      <c r="C251" s="547" t="str">
        <f>LCR!B227</f>
        <v>Engagements confirmés de crédit et de liquidité non encore décaissés, au bénéfice d’autres entités juridiques</v>
      </c>
      <c r="D251" s="547" t="b">
        <f t="shared" si="6"/>
        <v>1</v>
      </c>
      <c r="E251" s="547" t="b">
        <f t="shared" si="7"/>
        <v>0</v>
      </c>
      <c r="F251" s="546"/>
    </row>
    <row r="252" spans="1:6" ht="25.5">
      <c r="A252" s="547" t="s">
        <v>642</v>
      </c>
      <c r="B252" s="547" t="s">
        <v>1194</v>
      </c>
      <c r="C252" s="547" t="str">
        <f>LCR!A228</f>
        <v>2.5. Autres obligations contractuelles visant à octroyer du financement aux :</v>
      </c>
      <c r="D252" s="547" t="b">
        <f t="shared" si="6"/>
        <v>1</v>
      </c>
      <c r="E252" s="547" t="b">
        <f t="shared" si="7"/>
        <v>0</v>
      </c>
      <c r="F252" s="546"/>
    </row>
    <row r="253" spans="1:6" ht="12.75">
      <c r="A253" s="547" t="s">
        <v>14</v>
      </c>
      <c r="B253" s="547" t="s">
        <v>796</v>
      </c>
      <c r="C253" s="547" t="str">
        <f>LCR!D228</f>
        <v>Montant</v>
      </c>
      <c r="D253" s="547" t="b">
        <f t="shared" si="6"/>
        <v>1</v>
      </c>
      <c r="E253" s="547" t="b">
        <f t="shared" si="7"/>
        <v>0</v>
      </c>
      <c r="F253" s="546"/>
    </row>
    <row r="254" spans="1:6" ht="12.75">
      <c r="A254" s="547" t="s">
        <v>20</v>
      </c>
      <c r="B254" s="547" t="s">
        <v>1195</v>
      </c>
      <c r="C254" s="547" t="str">
        <f>LCR!F228</f>
        <v>Refinancement des entrées de trésorerie</v>
      </c>
      <c r="D254" s="547" t="b">
        <f t="shared" si="6"/>
        <v>1</v>
      </c>
      <c r="E254" s="547" t="b">
        <f t="shared" si="7"/>
        <v>0</v>
      </c>
      <c r="F254" s="546"/>
    </row>
    <row r="255" spans="1:6" ht="12.75">
      <c r="A255" s="547" t="s">
        <v>21</v>
      </c>
      <c r="B255" s="547" t="s">
        <v>1196</v>
      </c>
      <c r="C255" s="547" t="str">
        <f>LCR!H228</f>
        <v>Sorties de trésorerie excédentaires</v>
      </c>
      <c r="D255" s="547" t="b">
        <f t="shared" si="6"/>
        <v>1</v>
      </c>
      <c r="E255" s="547" t="b">
        <f t="shared" si="7"/>
        <v>0</v>
      </c>
      <c r="F255" s="546"/>
    </row>
    <row r="256" spans="1:6" ht="12.75">
      <c r="A256" s="547" t="s">
        <v>3</v>
      </c>
      <c r="B256" s="547" t="s">
        <v>783</v>
      </c>
      <c r="C256" s="547" t="str">
        <f>LCR!J228</f>
        <v>Pondération</v>
      </c>
      <c r="D256" s="547" t="b">
        <f t="shared" si="6"/>
        <v>1</v>
      </c>
      <c r="E256" s="547" t="b">
        <f t="shared" si="7"/>
        <v>0</v>
      </c>
      <c r="F256" s="546"/>
    </row>
    <row r="257" spans="1:6" ht="12.75">
      <c r="A257" s="547" t="s">
        <v>2</v>
      </c>
      <c r="B257" s="547" t="s">
        <v>1066</v>
      </c>
      <c r="C257" s="547" t="str">
        <f>LCR!L228</f>
        <v>Montant pondéré</v>
      </c>
      <c r="D257" s="547" t="b">
        <f t="shared" si="6"/>
        <v>1</v>
      </c>
      <c r="E257" s="547" t="b">
        <f t="shared" si="7"/>
        <v>0</v>
      </c>
      <c r="F257" s="546"/>
    </row>
    <row r="258" spans="1:6" ht="23.65" customHeight="1">
      <c r="A258" s="547" t="s">
        <v>609</v>
      </c>
      <c r="B258" s="547" t="s">
        <v>846</v>
      </c>
      <c r="C258" s="547" t="str">
        <f>LCR!B231</f>
        <v>Institutions financières</v>
      </c>
      <c r="D258" s="547" t="b">
        <f t="shared" si="8" ref="D258:D321">A258=C258</f>
        <v>1</v>
      </c>
      <c r="E258" s="547" t="b">
        <f t="shared" si="9" ref="E258:E321">B258=C258</f>
        <v>0</v>
      </c>
      <c r="F258" s="546"/>
    </row>
    <row r="259" spans="1:6" ht="12.75">
      <c r="A259" s="547" t="s">
        <v>734</v>
      </c>
      <c r="B259" s="547" t="s">
        <v>1234</v>
      </c>
      <c r="C259" s="547" t="str">
        <f>LCR!B232</f>
        <v>Clientèle de détail (particuliers)</v>
      </c>
      <c r="D259" s="547" t="b">
        <f t="shared" si="8"/>
        <v>1</v>
      </c>
      <c r="E259" s="547" t="b">
        <f t="shared" si="9"/>
        <v>0</v>
      </c>
      <c r="F259" s="546"/>
    </row>
    <row r="260" spans="1:6" ht="12.75">
      <c r="A260" s="547" t="s">
        <v>665</v>
      </c>
      <c r="B260" s="547" t="s">
        <v>1235</v>
      </c>
      <c r="C260" s="547" t="str">
        <f>LCR!B233</f>
        <v>Clientèle de détail (petites entreprises)</v>
      </c>
      <c r="D260" s="547" t="b">
        <f t="shared" si="8"/>
        <v>1</v>
      </c>
      <c r="E260" s="547" t="b">
        <f t="shared" si="9"/>
        <v>0</v>
      </c>
      <c r="F260" s="546"/>
    </row>
    <row r="261" spans="1:6" ht="12.75">
      <c r="A261" s="547" t="s">
        <v>27</v>
      </c>
      <c r="B261" s="547" t="s">
        <v>842</v>
      </c>
      <c r="C261" s="547" t="str">
        <f>LCR!B234</f>
        <v>Entreprises non financières</v>
      </c>
      <c r="D261" s="547" t="b">
        <f t="shared" si="8"/>
        <v>1</v>
      </c>
      <c r="E261" s="547" t="b">
        <f t="shared" si="9"/>
        <v>0</v>
      </c>
      <c r="F261" s="546"/>
    </row>
    <row r="262" spans="1:6" ht="12.75">
      <c r="A262" s="547" t="s">
        <v>608</v>
      </c>
      <c r="B262" s="547" t="s">
        <v>847</v>
      </c>
      <c r="C262" s="547" t="str">
        <f>LCR!B235</f>
        <v>Autres clients</v>
      </c>
      <c r="D262" s="547" t="b">
        <f t="shared" si="8"/>
        <v>1</v>
      </c>
      <c r="E262" s="547" t="b">
        <f t="shared" si="9"/>
        <v>0</v>
      </c>
      <c r="F262" s="546"/>
    </row>
    <row r="263" spans="1:6" ht="25.5">
      <c r="A263" s="547" t="s">
        <v>692</v>
      </c>
      <c r="B263" s="547" t="s">
        <v>848</v>
      </c>
      <c r="C263" s="547" t="str">
        <f>LCR!B236</f>
        <v>Clientèle de détail et petites entreprises, entreprises non financières et autres clients</v>
      </c>
      <c r="D263" s="547" t="b">
        <f t="shared" si="8"/>
        <v>1</v>
      </c>
      <c r="E263" s="547" t="b">
        <f t="shared" si="9"/>
        <v>0</v>
      </c>
      <c r="F263" s="546"/>
    </row>
    <row r="264" spans="1:6" ht="38.25">
      <c r="A264" s="547" t="s">
        <v>38</v>
      </c>
      <c r="B264" s="547" t="s">
        <v>1198</v>
      </c>
      <c r="C264" s="547" t="str">
        <f>LCR!A237</f>
        <v>Total des obligations contractuelles visant à octroyer des financements supérieurs à 50% des hypothèses de refinancements</v>
      </c>
      <c r="D264" s="547" t="b">
        <f t="shared" si="8"/>
        <v>1</v>
      </c>
      <c r="E264" s="547" t="b">
        <f t="shared" si="9"/>
        <v>0</v>
      </c>
      <c r="F264" s="546"/>
    </row>
    <row r="265" spans="1:6" ht="12.75">
      <c r="A265" s="547" t="s">
        <v>39</v>
      </c>
      <c r="B265" s="547" t="s">
        <v>1197</v>
      </c>
      <c r="C265" s="547" t="str">
        <f>LCR!A239</f>
        <v>Total des retraits applicables aux exigences supplémentaires</v>
      </c>
      <c r="D265" s="547" t="b">
        <f t="shared" si="8"/>
        <v>1</v>
      </c>
      <c r="E265" s="547" t="b">
        <f t="shared" si="9"/>
        <v>0</v>
      </c>
      <c r="F265" s="546"/>
    </row>
    <row r="266" spans="1:6" ht="12.75">
      <c r="A266" s="547" t="s">
        <v>2</v>
      </c>
      <c r="B266" s="547" t="s">
        <v>1066</v>
      </c>
      <c r="C266" s="547" t="str">
        <f>LCR!K239</f>
        <v>Montant pondéré</v>
      </c>
      <c r="D266" s="547" t="b">
        <f t="shared" si="8"/>
        <v>1</v>
      </c>
      <c r="E266" s="547" t="b">
        <f t="shared" si="9"/>
        <v>0</v>
      </c>
      <c r="F266" s="546"/>
    </row>
    <row r="267" spans="1:6" ht="12.75">
      <c r="A267" s="547" t="s">
        <v>617</v>
      </c>
      <c r="B267" s="547" t="s">
        <v>2251</v>
      </c>
      <c r="C267" s="547" t="str">
        <f>LCR!A241</f>
        <v>2.6.  Autres engagements contractuels de financements :</v>
      </c>
      <c r="D267" s="547" t="b">
        <f t="shared" si="8"/>
        <v>1</v>
      </c>
      <c r="E267" s="547" t="b">
        <f t="shared" si="9"/>
        <v>0</v>
      </c>
      <c r="F267" s="546"/>
    </row>
    <row r="268" spans="1:6" ht="12.75">
      <c r="A268" s="547" t="s">
        <v>14</v>
      </c>
      <c r="B268" s="547" t="s">
        <v>796</v>
      </c>
      <c r="C268" s="547" t="str">
        <f>LCR!D241</f>
        <v>Montant</v>
      </c>
      <c r="D268" s="547" t="b">
        <f t="shared" si="8"/>
        <v>1</v>
      </c>
      <c r="E268" s="547" t="b">
        <f t="shared" si="9"/>
        <v>0</v>
      </c>
      <c r="F268" s="546"/>
    </row>
    <row r="269" spans="1:6" ht="12.75">
      <c r="A269" s="547" t="s">
        <v>3</v>
      </c>
      <c r="B269" s="547" t="s">
        <v>783</v>
      </c>
      <c r="C269" s="547" t="str">
        <f>LCR!J241</f>
        <v>Pondération</v>
      </c>
      <c r="D269" s="547" t="b">
        <f t="shared" si="8"/>
        <v>1</v>
      </c>
      <c r="E269" s="547" t="b">
        <f t="shared" si="9"/>
        <v>0</v>
      </c>
      <c r="F269" s="546"/>
    </row>
    <row r="270" spans="1:6" ht="12.75">
      <c r="A270" s="547" t="s">
        <v>2</v>
      </c>
      <c r="B270" s="547" t="s">
        <v>1066</v>
      </c>
      <c r="C270" s="547" t="str">
        <f>LCR!L241</f>
        <v>Montant pondéré</v>
      </c>
      <c r="D270" s="547" t="b">
        <f t="shared" si="8"/>
        <v>1</v>
      </c>
      <c r="E270" s="547" t="b">
        <f t="shared" si="9"/>
        <v>0</v>
      </c>
      <c r="F270" s="546"/>
    </row>
    <row r="271" spans="1:6" ht="51">
      <c r="A271" s="547" t="s">
        <v>1199</v>
      </c>
      <c r="B271" s="547" t="s">
        <v>849</v>
      </c>
      <c r="C271" s="547" t="str">
        <f>LCR!B244</f>
        <v>Obligations de financements contingentes non contractuelles liées à d'éventuels retraits de liquidités émanant d'entreprises communes ou de participations minoritaires dans des institutions</v>
      </c>
      <c r="D271" s="547" t="b">
        <f t="shared" si="8"/>
        <v>1</v>
      </c>
      <c r="E271" s="547" t="b">
        <f t="shared" si="9"/>
        <v>0</v>
      </c>
      <c r="F271" s="546"/>
    </row>
    <row r="272" spans="1:6" ht="38.25">
      <c r="A272" s="547" t="s">
        <v>694</v>
      </c>
      <c r="B272" s="547" t="s">
        <v>850</v>
      </c>
      <c r="C272" s="547" t="str">
        <f>LCR!B245</f>
        <v>Facilités de liquidité et de crédit « sans engagement », révocables sans condition donné à la clientèle de détail</v>
      </c>
      <c r="D272" s="547" t="b">
        <f t="shared" si="8"/>
        <v>1</v>
      </c>
      <c r="E272" s="547" t="b">
        <f t="shared" si="9"/>
        <v>0</v>
      </c>
      <c r="F272" s="546"/>
    </row>
    <row r="273" spans="1:6" ht="38.25">
      <c r="A273" s="547" t="s">
        <v>610</v>
      </c>
      <c r="B273" s="547" t="s">
        <v>851</v>
      </c>
      <c r="C273" s="547" t="str">
        <f>LCR!B246</f>
        <v>Facilités de liquidité et de crédit « sans engagement », révocables sans condition donné à d'autres clients</v>
      </c>
      <c r="D273" s="547" t="b">
        <f t="shared" si="8"/>
        <v>1</v>
      </c>
      <c r="E273" s="547" t="b">
        <f t="shared" si="9"/>
        <v>0</v>
      </c>
      <c r="F273" s="546"/>
    </row>
    <row r="274" spans="1:6" ht="25.5">
      <c r="A274" s="547" t="s">
        <v>40</v>
      </c>
      <c r="B274" s="547" t="s">
        <v>852</v>
      </c>
      <c r="C274" s="547" t="str">
        <f>LCR!B247</f>
        <v>Obligation de crédits commerciaux (y compris les garanties et les lettres de crédits)</v>
      </c>
      <c r="D274" s="547" t="b">
        <f t="shared" si="8"/>
        <v>1</v>
      </c>
      <c r="E274" s="547" t="b">
        <f t="shared" si="9"/>
        <v>0</v>
      </c>
      <c r="F274" s="546"/>
    </row>
    <row r="275" spans="1:6" ht="25.5">
      <c r="A275" s="547" t="s">
        <v>22</v>
      </c>
      <c r="B275" s="547" t="s">
        <v>853</v>
      </c>
      <c r="C275" s="547" t="str">
        <f>LCR!B248</f>
        <v>Garanties et lettres de crédit non reliées aux obligations de crédit commercial </v>
      </c>
      <c r="D275" s="547" t="b">
        <f t="shared" si="8"/>
        <v>1</v>
      </c>
      <c r="E275" s="547" t="b">
        <f t="shared" si="9"/>
        <v>0</v>
      </c>
      <c r="F275" s="546"/>
    </row>
    <row r="276" spans="1:6" ht="12.75">
      <c r="A276" s="547" t="s">
        <v>1200</v>
      </c>
      <c r="B276" s="547" t="s">
        <v>854</v>
      </c>
      <c r="C276" s="547" t="str">
        <f>LCR!A249</f>
        <v>Obligations non contractuelles :</v>
      </c>
      <c r="D276" s="547" t="b">
        <f t="shared" si="8"/>
        <v>1</v>
      </c>
      <c r="E276" s="547" t="b">
        <f t="shared" si="9"/>
        <v>0</v>
      </c>
      <c r="F276" s="546"/>
    </row>
    <row r="277" spans="1:6" ht="13.5" customHeight="1">
      <c r="A277" s="547" t="s">
        <v>41</v>
      </c>
      <c r="B277" s="547" t="s">
        <v>1201</v>
      </c>
      <c r="C277" s="547" t="str">
        <f>LCR!B250</f>
        <v>Demandes potentielles de rachat de titres de dettes (y compris les structures connexes)</v>
      </c>
      <c r="D277" s="547" t="b">
        <f t="shared" si="8"/>
        <v>1</v>
      </c>
      <c r="E277" s="547" t="b">
        <f t="shared" si="9"/>
        <v>0</v>
      </c>
      <c r="F277" s="546"/>
    </row>
    <row r="278" spans="1:6" ht="13.9" customHeight="1">
      <c r="A278" s="547" t="s">
        <v>23</v>
      </c>
      <c r="B278" s="547" t="s">
        <v>855</v>
      </c>
      <c r="C278" s="547" t="str">
        <f>LCR!B251</f>
        <v>Produits structurés</v>
      </c>
      <c r="D278" s="547" t="b">
        <f t="shared" si="8"/>
        <v>1</v>
      </c>
      <c r="E278" s="547" t="b">
        <f t="shared" si="9"/>
        <v>0</v>
      </c>
      <c r="F278" s="546"/>
    </row>
    <row r="279" spans="1:6" ht="13.5" customHeight="1">
      <c r="A279" s="547" t="s">
        <v>24</v>
      </c>
      <c r="B279" s="547" t="s">
        <v>856</v>
      </c>
      <c r="C279" s="547" t="str">
        <f>LCR!B252</f>
        <v>Fonds gérés</v>
      </c>
      <c r="D279" s="547" t="b">
        <f t="shared" si="8"/>
        <v>1</v>
      </c>
      <c r="E279" s="547" t="b">
        <f t="shared" si="9"/>
        <v>0</v>
      </c>
      <c r="F279" s="546"/>
    </row>
    <row r="280" spans="1:6" ht="15.4" customHeight="1">
      <c r="A280" s="547" t="s">
        <v>25</v>
      </c>
      <c r="B280" s="547" t="s">
        <v>857</v>
      </c>
      <c r="C280" s="547" t="str">
        <f>LCR!B253</f>
        <v>Autres obligations non contractuelles </v>
      </c>
      <c r="D280" s="547" t="b">
        <f t="shared" si="8"/>
        <v>1</v>
      </c>
      <c r="E280" s="547" t="b">
        <f t="shared" si="9"/>
        <v>0</v>
      </c>
      <c r="F280" s="546"/>
    </row>
    <row r="281" spans="1:6" ht="13.5" customHeight="1">
      <c r="A281" s="547" t="s">
        <v>695</v>
      </c>
      <c r="B281" s="547" t="s">
        <v>858</v>
      </c>
      <c r="C281" s="547" t="str">
        <f>LCR!B254</f>
        <v>Encours de titres de dettes ayant une échéance résiduelle &gt; à 30 jours</v>
      </c>
      <c r="D281" s="547" t="b">
        <f t="shared" si="8"/>
        <v>1</v>
      </c>
      <c r="E281" s="547" t="b">
        <f t="shared" si="9"/>
        <v>0</v>
      </c>
      <c r="F281" s="546"/>
    </row>
    <row r="282" spans="1:6" ht="16.9" customHeight="1">
      <c r="A282" s="547" t="s">
        <v>42</v>
      </c>
      <c r="B282" s="547" t="s">
        <v>1057</v>
      </c>
      <c r="C282" s="547" t="str">
        <f>LCR!B255</f>
        <v>Obligations non contractuelles au titre desquelles les positions courtes  de certains clients sont couvertes par des sûretés reçues d'autres clients</v>
      </c>
      <c r="D282" s="547" t="b">
        <f t="shared" si="8"/>
        <v>1</v>
      </c>
      <c r="E282" s="547" t="b">
        <f t="shared" si="9"/>
        <v>0</v>
      </c>
      <c r="F282" s="546"/>
    </row>
    <row r="283" spans="1:6" ht="13.9" customHeight="1">
      <c r="A283" s="547" t="s">
        <v>43</v>
      </c>
      <c r="B283" s="547" t="s">
        <v>859</v>
      </c>
      <c r="C283" s="547" t="str">
        <f>LCR!B256</f>
        <v>Positions courtes de l'institution financière entièrement couvertes par des cessions temporaires de titres assortie d'une sûreté</v>
      </c>
      <c r="D283" s="547" t="b">
        <f t="shared" si="8"/>
        <v>1</v>
      </c>
      <c r="E283" s="547" t="b">
        <f t="shared" si="9"/>
        <v>0</v>
      </c>
      <c r="F283" s="546"/>
    </row>
    <row r="284" spans="1:6" ht="34.15" customHeight="1">
      <c r="A284" s="547" t="s">
        <v>619</v>
      </c>
      <c r="B284" s="547" t="s">
        <v>860</v>
      </c>
      <c r="C284" s="547" t="str">
        <f>LCR!B257</f>
        <v>Autres sorties contractuelles de trésorerie (y compris celles liées à des emprunts de sûretés non garantis et des positions courtes non couvertes)</v>
      </c>
      <c r="D284" s="547" t="b">
        <f t="shared" si="8"/>
        <v>1</v>
      </c>
      <c r="E284" s="547" t="b">
        <f t="shared" si="9"/>
        <v>0</v>
      </c>
      <c r="F284" s="546"/>
    </row>
    <row r="285" spans="1:6" ht="25.5">
      <c r="A285" s="547" t="s">
        <v>612</v>
      </c>
      <c r="B285" s="547" t="s">
        <v>1202</v>
      </c>
      <c r="C285" s="547" t="str">
        <f>LCR!A258</f>
        <v>Total des retraits applicables aux autres obligations de financements contingents</v>
      </c>
      <c r="D285" s="547" t="b">
        <f t="shared" si="8"/>
        <v>1</v>
      </c>
      <c r="E285" s="547" t="b">
        <f t="shared" si="9"/>
        <v>0</v>
      </c>
      <c r="F285" s="546"/>
    </row>
    <row r="286" spans="1:6" ht="12.75">
      <c r="A286" s="547" t="s">
        <v>2267</v>
      </c>
      <c r="B286" s="547" t="s">
        <v>2268</v>
      </c>
      <c r="C286" s="547" t="str">
        <f>LCR!B259</f>
        <v>2.7. Autres sorties de trésorerie</v>
      </c>
      <c r="D286" s="547" t="b">
        <f t="shared" si="8"/>
        <v>1</v>
      </c>
      <c r="E286" s="547" t="b">
        <f t="shared" si="9"/>
        <v>0</v>
      </c>
      <c r="F286" s="546"/>
    </row>
    <row r="287" spans="1:6" ht="12.75">
      <c r="A287" s="547" t="s">
        <v>14</v>
      </c>
      <c r="B287" s="547" t="s">
        <v>796</v>
      </c>
      <c r="C287" s="547" t="str">
        <f>LCR!D259</f>
        <v>Montant</v>
      </c>
      <c r="D287" s="547" t="b">
        <f t="shared" si="8"/>
        <v>1</v>
      </c>
      <c r="E287" s="547" t="b">
        <f t="shared" si="9"/>
        <v>0</v>
      </c>
      <c r="F287" s="546"/>
    </row>
    <row r="288" spans="1:6" ht="12.75">
      <c r="A288" s="547" t="s">
        <v>3</v>
      </c>
      <c r="B288" s="547" t="s">
        <v>783</v>
      </c>
      <c r="C288" s="547" t="str">
        <f>LCR!J259</f>
        <v>Pondération</v>
      </c>
      <c r="D288" s="547" t="b">
        <f t="shared" si="8"/>
        <v>1</v>
      </c>
      <c r="E288" s="547" t="b">
        <f t="shared" si="9"/>
        <v>0</v>
      </c>
      <c r="F288" s="546"/>
    </row>
    <row r="289" spans="1:6" ht="12.75">
      <c r="A289" s="547" t="s">
        <v>2</v>
      </c>
      <c r="B289" s="547" t="s">
        <v>1066</v>
      </c>
      <c r="C289" s="552" t="str">
        <f>LCR!L259</f>
        <v>Montant pondéré</v>
      </c>
      <c r="D289" s="547" t="b">
        <f t="shared" si="8"/>
        <v>1</v>
      </c>
      <c r="E289" s="547" t="b">
        <f t="shared" si="9"/>
        <v>0</v>
      </c>
      <c r="F289" s="546"/>
    </row>
    <row r="290" spans="1:6" ht="12.75">
      <c r="A290" s="553" t="s">
        <v>2262</v>
      </c>
      <c r="B290" s="547" t="s">
        <v>2276</v>
      </c>
      <c r="C290" s="547" t="str">
        <f>LCR!B261</f>
        <v>Dépôts stables issus de partenariats</v>
      </c>
      <c r="D290" s="547" t="b">
        <f t="shared" si="8"/>
        <v>1</v>
      </c>
      <c r="E290" s="547" t="b">
        <f t="shared" si="9"/>
        <v>0</v>
      </c>
      <c r="F290" s="546"/>
    </row>
    <row r="291" spans="1:6" ht="25.5">
      <c r="A291" s="553" t="s">
        <v>2263</v>
      </c>
      <c r="B291" s="547" t="s">
        <v>2264</v>
      </c>
      <c r="C291" s="547" t="str">
        <f>LCR!B262</f>
        <v>Billets structurés de détail non négociables en bourse</v>
      </c>
      <c r="D291" s="547" t="b">
        <f t="shared" si="8"/>
        <v>1</v>
      </c>
      <c r="E291" s="547" t="b">
        <f t="shared" si="9"/>
        <v>0</v>
      </c>
      <c r="F291" s="546"/>
    </row>
    <row r="292" spans="1:6" ht="25.5">
      <c r="A292" s="554" t="s">
        <v>2272</v>
      </c>
      <c r="B292" s="547" t="s">
        <v>2273</v>
      </c>
      <c r="C292" s="547" t="str">
        <f>LCR!B263</f>
        <v>Dépôts provenant d'intermédiaires financiers non bancaires assortis de caractéristiques de détail sous-jacentes</v>
      </c>
      <c r="D292" s="547" t="b">
        <f t="shared" si="8"/>
        <v>1</v>
      </c>
      <c r="E292" s="547" t="b">
        <f t="shared" si="9"/>
        <v>0</v>
      </c>
      <c r="F292" s="546"/>
    </row>
    <row r="293" spans="1:6" ht="12.75">
      <c r="A293" s="554" t="s">
        <v>2265</v>
      </c>
      <c r="B293" s="547" t="s">
        <v>2266</v>
      </c>
      <c r="C293" s="547" t="str">
        <f>LCR!B264</f>
        <v>Total des autres sorties de trésorerie</v>
      </c>
      <c r="D293" s="547" t="b">
        <f t="shared" si="8"/>
        <v>1</v>
      </c>
      <c r="E293" s="547" t="b">
        <f t="shared" si="9"/>
        <v>0</v>
      </c>
      <c r="F293" s="546"/>
    </row>
    <row r="294" spans="1:6" ht="12.75">
      <c r="A294" s="547" t="s">
        <v>1203</v>
      </c>
      <c r="B294" s="547" t="s">
        <v>1204</v>
      </c>
      <c r="C294" s="547" t="str">
        <f>LCR!A266</f>
        <v>Section 2. Total des sorties de trésorerie nettes</v>
      </c>
      <c r="D294" s="547" t="b">
        <f t="shared" si="8"/>
        <v>1</v>
      </c>
      <c r="E294" s="547" t="b">
        <f t="shared" si="9"/>
        <v>0</v>
      </c>
      <c r="F294" s="546"/>
    </row>
    <row r="295" spans="1:6" ht="12.75">
      <c r="A295" s="547" t="s">
        <v>1205</v>
      </c>
      <c r="B295" s="547" t="s">
        <v>1206</v>
      </c>
      <c r="C295" s="547" t="str">
        <f>LCR!A269</f>
        <v>Section 3. Entrées de trésorerie</v>
      </c>
      <c r="D295" s="547" t="b">
        <f t="shared" si="8"/>
        <v>1</v>
      </c>
      <c r="E295" s="547" t="b">
        <f t="shared" si="9"/>
        <v>0</v>
      </c>
      <c r="F295" s="546"/>
    </row>
    <row r="296" spans="1:6" ht="38.25">
      <c r="A296" s="547" t="s">
        <v>680</v>
      </c>
      <c r="B296" s="547" t="s">
        <v>1207</v>
      </c>
      <c r="C296" s="547" t="str">
        <f>LCR!A271</f>
        <v>L’institution déclarante est-elle un sous-adhérent ne correspondant pas à la définition de filiale d'un adhérent? 
(Répondre par 1 pour « Oui » ou 0 pour « Non »)</v>
      </c>
      <c r="D296" s="547" t="b">
        <f t="shared" si="8"/>
        <v>1</v>
      </c>
      <c r="E296" s="547" t="b">
        <f t="shared" si="9"/>
        <v>0</v>
      </c>
      <c r="F296" s="546"/>
    </row>
    <row r="297" spans="1:6" ht="25.5">
      <c r="A297" s="547" t="s">
        <v>618</v>
      </c>
      <c r="B297" s="547" t="s">
        <v>1058</v>
      </c>
      <c r="C297" s="547" t="str">
        <f>LCR!A272</f>
        <v>3.1. Prêts garantis y compris les prises en pension et les emprunts de titres</v>
      </c>
      <c r="D297" s="547" t="b">
        <f t="shared" si="8"/>
        <v>1</v>
      </c>
      <c r="E297" s="547" t="b">
        <f t="shared" si="9"/>
        <v>0</v>
      </c>
      <c r="F297" s="546"/>
    </row>
    <row r="298" spans="1:6" ht="12.75">
      <c r="A298" s="547" t="s">
        <v>664</v>
      </c>
      <c r="B298" s="547" t="s">
        <v>1208</v>
      </c>
      <c r="C298" s="547" t="str">
        <f>LCR!D272</f>
        <v>Montant accordé</v>
      </c>
      <c r="D298" s="547" t="b">
        <f t="shared" si="8"/>
        <v>1</v>
      </c>
      <c r="E298" s="547" t="b">
        <f t="shared" si="9"/>
        <v>0</v>
      </c>
      <c r="F298" s="546"/>
    </row>
    <row r="299" spans="1:6" ht="12.75">
      <c r="A299" s="547" t="s">
        <v>69</v>
      </c>
      <c r="B299" s="547" t="s">
        <v>1209</v>
      </c>
      <c r="C299" s="547" t="str">
        <f>LCR!F272</f>
        <v>Valeur marchande du collatéral reçu</v>
      </c>
      <c r="D299" s="547" t="b">
        <f t="shared" si="8"/>
        <v>1</v>
      </c>
      <c r="E299" s="547" t="b">
        <f t="shared" si="9"/>
        <v>0</v>
      </c>
      <c r="F299" s="546"/>
    </row>
    <row r="300" spans="1:6" ht="12.75">
      <c r="A300" s="547" t="s">
        <v>3</v>
      </c>
      <c r="B300" s="547" t="s">
        <v>783</v>
      </c>
      <c r="C300" s="547" t="str">
        <f>LCR!J272</f>
        <v>Pondération</v>
      </c>
      <c r="D300" s="547" t="b">
        <f t="shared" si="8"/>
        <v>1</v>
      </c>
      <c r="E300" s="547" t="b">
        <f t="shared" si="9"/>
        <v>0</v>
      </c>
      <c r="F300" s="546"/>
    </row>
    <row r="301" spans="1:6" ht="12.75">
      <c r="A301" s="547" t="s">
        <v>2</v>
      </c>
      <c r="B301" s="547" t="s">
        <v>1066</v>
      </c>
      <c r="C301" s="547" t="str">
        <f>LCR!L272</f>
        <v>Montant pondéré</v>
      </c>
      <c r="D301" s="547" t="b">
        <f t="shared" si="8"/>
        <v>1</v>
      </c>
      <c r="E301" s="547" t="b">
        <f t="shared" si="9"/>
        <v>0</v>
      </c>
      <c r="F301" s="546"/>
    </row>
    <row r="302" spans="1:6" ht="38.25">
      <c r="A302" s="547" t="s">
        <v>2189</v>
      </c>
      <c r="B302" s="547" t="s">
        <v>2190</v>
      </c>
      <c r="C302" s="547" t="str">
        <f>LCR!A275</f>
        <v>Prises en pension et autres prêts garantis ou opérations d'emprunts de titres ayant une échéance ≤ 30 jours 
</v>
      </c>
      <c r="D302" s="547" t="b">
        <f t="shared" si="8"/>
        <v>1</v>
      </c>
      <c r="E302" s="547" t="b">
        <f t="shared" si="9"/>
        <v>0</v>
      </c>
      <c r="F302" s="546"/>
    </row>
    <row r="303" spans="1:6" ht="38.25">
      <c r="A303" s="547" t="s">
        <v>1220</v>
      </c>
      <c r="B303" s="547" t="s">
        <v>1219</v>
      </c>
      <c r="C303" s="547" t="str">
        <f>LCR!A276</f>
        <v>dont la sûreté n'est pas réutilisée (c.-à-d.,n'est pas rehypothéqué) pour couvrir entièrement les positions courtes de l'institution déclarante :</v>
      </c>
      <c r="D303" s="547" t="b">
        <f t="shared" si="8"/>
        <v>1</v>
      </c>
      <c r="E303" s="547" t="b">
        <f t="shared" si="9"/>
        <v>0</v>
      </c>
      <c r="F303" s="546"/>
    </row>
    <row r="304" spans="1:6" ht="25.5">
      <c r="A304" s="547" t="s">
        <v>1210</v>
      </c>
      <c r="B304" s="547" t="s">
        <v>1211</v>
      </c>
      <c r="C304" s="547" t="str">
        <f>LCR!A277</f>
        <v>Opérations adossées à des actifs du niveau 1 :</v>
      </c>
      <c r="D304" s="547" t="b">
        <f t="shared" si="8"/>
        <v>1</v>
      </c>
      <c r="E304" s="547" t="b">
        <f t="shared" si="9"/>
        <v>0</v>
      </c>
      <c r="F304" s="546"/>
    </row>
    <row r="305" spans="1:6" ht="12.75">
      <c r="A305" s="547" t="s">
        <v>45</v>
      </c>
      <c r="B305" s="547" t="s">
        <v>827</v>
      </c>
      <c r="C305" s="547" t="str">
        <f>LCR!B278</f>
        <v>Opérations impliquant des actifs liquides éligibles</v>
      </c>
      <c r="D305" s="547" t="b">
        <f t="shared" si="8"/>
        <v>1</v>
      </c>
      <c r="E305" s="547" t="b">
        <f t="shared" si="9"/>
        <v>0</v>
      </c>
      <c r="F305" s="546"/>
    </row>
    <row r="306" spans="1:6" ht="12.75">
      <c r="A306" s="547" t="s">
        <v>44</v>
      </c>
      <c r="B306" s="547" t="s">
        <v>828</v>
      </c>
      <c r="C306" s="547" t="str">
        <f>LCR!B279</f>
        <v>Opérations n'impliquant pas des actifs liquides éligibles</v>
      </c>
      <c r="D306" s="547" t="b">
        <f t="shared" si="8"/>
        <v>1</v>
      </c>
      <c r="E306" s="547" t="b">
        <f t="shared" si="9"/>
        <v>0</v>
      </c>
      <c r="F306" s="546"/>
    </row>
    <row r="307" spans="1:6" ht="25.5">
      <c r="A307" s="547" t="s">
        <v>1076</v>
      </c>
      <c r="B307" s="547" t="s">
        <v>1212</v>
      </c>
      <c r="C307" s="547" t="str">
        <f>LCR!A280</f>
        <v>Opérations adossées à des actifs du niveau 2A :</v>
      </c>
      <c r="D307" s="547" t="b">
        <f t="shared" si="8"/>
        <v>1</v>
      </c>
      <c r="E307" s="547" t="b">
        <f t="shared" si="9"/>
        <v>0</v>
      </c>
      <c r="F307" s="546"/>
    </row>
    <row r="308" spans="1:6" ht="12.75">
      <c r="A308" s="547" t="s">
        <v>45</v>
      </c>
      <c r="B308" s="547" t="s">
        <v>827</v>
      </c>
      <c r="C308" s="547" t="str">
        <f>LCR!B281</f>
        <v>Opérations impliquant des actifs liquides éligibles</v>
      </c>
      <c r="D308" s="547" t="b">
        <f t="shared" si="8"/>
        <v>1</v>
      </c>
      <c r="E308" s="547" t="b">
        <f t="shared" si="9"/>
        <v>0</v>
      </c>
      <c r="F308" s="546"/>
    </row>
    <row r="309" spans="1:6" ht="12.75">
      <c r="A309" s="547" t="s">
        <v>44</v>
      </c>
      <c r="B309" s="547" t="s">
        <v>828</v>
      </c>
      <c r="C309" s="547" t="str">
        <f>LCR!B282</f>
        <v>Opérations n'impliquant pas des actifs liquides éligibles</v>
      </c>
      <c r="D309" s="547" t="b">
        <f t="shared" si="8"/>
        <v>1</v>
      </c>
      <c r="E309" s="547" t="b">
        <f t="shared" si="9"/>
        <v>0</v>
      </c>
      <c r="F309" s="546"/>
    </row>
    <row r="310" spans="1:6" ht="25.5">
      <c r="A310" s="547" t="s">
        <v>1099</v>
      </c>
      <c r="B310" s="547" t="s">
        <v>1213</v>
      </c>
      <c r="C310" s="547" t="str">
        <f>LCR!A283</f>
        <v>Opérations adossées à des actifs RMBS du niveau 2B :</v>
      </c>
      <c r="D310" s="547" t="b">
        <f t="shared" si="8"/>
        <v>1</v>
      </c>
      <c r="E310" s="547" t="b">
        <f t="shared" si="9"/>
        <v>0</v>
      </c>
      <c r="F310" s="546"/>
    </row>
    <row r="311" spans="1:6" ht="12.75">
      <c r="A311" s="547" t="s">
        <v>45</v>
      </c>
      <c r="B311" s="547" t="s">
        <v>827</v>
      </c>
      <c r="C311" s="547" t="str">
        <f>LCR!B284</f>
        <v>Opérations impliquant des actifs liquides éligibles</v>
      </c>
      <c r="D311" s="547" t="b">
        <f t="shared" si="8"/>
        <v>1</v>
      </c>
      <c r="E311" s="547" t="b">
        <f t="shared" si="9"/>
        <v>0</v>
      </c>
      <c r="F311" s="546"/>
    </row>
    <row r="312" spans="1:6" ht="12.75">
      <c r="A312" s="547" t="s">
        <v>44</v>
      </c>
      <c r="B312" s="547" t="s">
        <v>828</v>
      </c>
      <c r="C312" s="547" t="str">
        <f>LCR!B285</f>
        <v>Opérations n'impliquant pas des actifs liquides éligibles</v>
      </c>
      <c r="D312" s="547" t="b">
        <f t="shared" si="8"/>
        <v>1</v>
      </c>
      <c r="E312" s="547" t="b">
        <f t="shared" si="9"/>
        <v>0</v>
      </c>
      <c r="F312" s="546"/>
    </row>
    <row r="313" spans="1:6" ht="25.5">
      <c r="A313" s="547" t="s">
        <v>1214</v>
      </c>
      <c r="B313" s="547" t="s">
        <v>1215</v>
      </c>
      <c r="C313" s="547" t="str">
        <f>LCR!A286</f>
        <v>Opérations adossées à des actifs non-RMBS du niveau 2B :</v>
      </c>
      <c r="D313" s="547" t="b">
        <f t="shared" si="8"/>
        <v>1</v>
      </c>
      <c r="E313" s="547" t="b">
        <f t="shared" si="9"/>
        <v>0</v>
      </c>
      <c r="F313" s="546"/>
    </row>
    <row r="314" spans="1:6" ht="12.75">
      <c r="A314" s="547" t="s">
        <v>45</v>
      </c>
      <c r="B314" s="547" t="s">
        <v>827</v>
      </c>
      <c r="C314" s="547" t="str">
        <f>LCR!B287</f>
        <v>Opérations impliquant des actifs liquides éligibles</v>
      </c>
      <c r="D314" s="547" t="b">
        <f t="shared" si="8"/>
        <v>1</v>
      </c>
      <c r="E314" s="547" t="b">
        <f t="shared" si="9"/>
        <v>0</v>
      </c>
      <c r="F314" s="546"/>
    </row>
    <row r="315" spans="1:6" ht="12.75">
      <c r="A315" s="547" t="s">
        <v>44</v>
      </c>
      <c r="B315" s="547" t="s">
        <v>828</v>
      </c>
      <c r="C315" s="547" t="str">
        <f>LCR!B288</f>
        <v>Opérations n'impliquant pas des actifs liquides éligibles</v>
      </c>
      <c r="D315" s="547" t="b">
        <f t="shared" si="8"/>
        <v>1</v>
      </c>
      <c r="E315" s="547" t="b">
        <f t="shared" si="9"/>
        <v>0</v>
      </c>
      <c r="F315" s="546"/>
    </row>
    <row r="316" spans="1:6" ht="25.5">
      <c r="A316" s="547" t="s">
        <v>47</v>
      </c>
      <c r="B316" s="547" t="s">
        <v>1216</v>
      </c>
      <c r="C316" s="547" t="str">
        <f>LCR!B289</f>
        <v>Prêts sur marges adossés à des sûretés qui ne sont pas de niveau 1 et 2</v>
      </c>
      <c r="D316" s="547" t="b">
        <f t="shared" si="8"/>
        <v>1</v>
      </c>
      <c r="E316" s="547" t="b">
        <f t="shared" si="9"/>
        <v>0</v>
      </c>
      <c r="F316" s="546"/>
    </row>
    <row r="317" spans="1:6" ht="12.75">
      <c r="A317" s="547" t="s">
        <v>46</v>
      </c>
      <c r="B317" s="547" t="s">
        <v>861</v>
      </c>
      <c r="C317" s="547" t="str">
        <f>LCR!B290</f>
        <v>Opérations adossées à d'autres sûretés</v>
      </c>
      <c r="D317" s="547" t="b">
        <f t="shared" si="8"/>
        <v>1</v>
      </c>
      <c r="E317" s="547" t="b">
        <f t="shared" si="9"/>
        <v>0</v>
      </c>
      <c r="F317" s="546"/>
    </row>
    <row r="318" spans="1:6" ht="38.25">
      <c r="A318" s="547" t="s">
        <v>1222</v>
      </c>
      <c r="B318" s="547" t="s">
        <v>1221</v>
      </c>
      <c r="C318" s="547" t="str">
        <f>LCR!A291</f>
        <v>dont la sûreté est réutilisée (c.-à-d., est réhypothéquée) dans des opérations visant à couvrir entièrement les positions courtes de l’institution déclarante</v>
      </c>
      <c r="D318" s="547" t="b">
        <f t="shared" si="8"/>
        <v>1</v>
      </c>
      <c r="E318" s="547" t="b">
        <f t="shared" si="9"/>
        <v>0</v>
      </c>
      <c r="F318" s="546"/>
    </row>
    <row r="319" spans="1:6" ht="12.75">
      <c r="A319" s="547" t="s">
        <v>2289</v>
      </c>
      <c r="B319" s="547" t="s">
        <v>1217</v>
      </c>
      <c r="C319" s="547" t="str">
        <f>LCR!B292</f>
        <v>Opérations adossées à des actifs du niveau 1</v>
      </c>
      <c r="D319" s="547" t="b">
        <f t="shared" si="8"/>
        <v>1</v>
      </c>
      <c r="E319" s="547" t="b">
        <f t="shared" si="9"/>
        <v>0</v>
      </c>
      <c r="F319" s="546"/>
    </row>
    <row r="320" spans="1:6" ht="12.75">
      <c r="A320" s="547" t="s">
        <v>2290</v>
      </c>
      <c r="B320" s="547" t="s">
        <v>1218</v>
      </c>
      <c r="C320" s="547" t="str">
        <f>LCR!B293</f>
        <v>Opérations adossées à des actifs du niveau 2A</v>
      </c>
      <c r="D320" s="547" t="b">
        <f t="shared" si="8"/>
        <v>1</v>
      </c>
      <c r="E320" s="547" t="b">
        <f t="shared" si="9"/>
        <v>0</v>
      </c>
      <c r="F320" s="546"/>
    </row>
    <row r="321" spans="1:6" ht="25.5">
      <c r="A321" s="547" t="s">
        <v>1100</v>
      </c>
      <c r="B321" s="547" t="s">
        <v>1229</v>
      </c>
      <c r="C321" s="547" t="str">
        <f>LCR!B294</f>
        <v>Opérations adossées à des actifs RMBS de niveau 2B</v>
      </c>
      <c r="D321" s="547" t="b">
        <f t="shared" si="8"/>
        <v>1</v>
      </c>
      <c r="E321" s="547" t="b">
        <f t="shared" si="9"/>
        <v>0</v>
      </c>
      <c r="F321" s="546"/>
    </row>
    <row r="322" spans="1:6" ht="25.5">
      <c r="A322" s="547" t="s">
        <v>1101</v>
      </c>
      <c r="B322" s="547" t="s">
        <v>1230</v>
      </c>
      <c r="C322" s="547" t="str">
        <f>LCR!B295</f>
        <v>Opérations adossées à des actifs non RMBS de niveau 2B</v>
      </c>
      <c r="D322" s="547" t="b">
        <f t="shared" si="10" ref="D322:D385">A322=C322</f>
        <v>1</v>
      </c>
      <c r="E322" s="547" t="b">
        <f t="shared" si="11" ref="E322:E385">B322=C322</f>
        <v>0</v>
      </c>
      <c r="F322" s="546"/>
    </row>
    <row r="323" spans="1:6" ht="25.5">
      <c r="A323" s="547" t="s">
        <v>47</v>
      </c>
      <c r="B323" s="547" t="s">
        <v>1216</v>
      </c>
      <c r="C323" s="547" t="str">
        <f>LCR!B296</f>
        <v>Prêts sur marges adossés à des sûretés qui ne sont pas de niveau 1 et 2</v>
      </c>
      <c r="D323" s="547" t="b">
        <f t="shared" si="10"/>
        <v>1</v>
      </c>
      <c r="E323" s="547" t="b">
        <f t="shared" si="11"/>
        <v>0</v>
      </c>
      <c r="F323" s="546"/>
    </row>
    <row r="324" spans="1:6" ht="12.75">
      <c r="A324" s="547" t="s">
        <v>46</v>
      </c>
      <c r="B324" s="547" t="s">
        <v>861</v>
      </c>
      <c r="C324" s="547" t="str">
        <f>LCR!B297</f>
        <v>Opérations adossées à d'autres sûretés</v>
      </c>
      <c r="D324" s="547" t="b">
        <f t="shared" si="10"/>
        <v>1</v>
      </c>
      <c r="E324" s="547" t="b">
        <f t="shared" si="11"/>
        <v>0</v>
      </c>
      <c r="F324" s="546"/>
    </row>
    <row r="325" spans="1:6" ht="25.5">
      <c r="A325" s="547" t="s">
        <v>26</v>
      </c>
      <c r="B325" s="547" t="s">
        <v>862</v>
      </c>
      <c r="C325" s="547" t="str">
        <f>LCR!A298</f>
        <v>Total des entrées de trésorerie sur les prises en pension et les transactions d'emprunt de titres </v>
      </c>
      <c r="D325" s="547" t="b">
        <f t="shared" si="10"/>
        <v>1</v>
      </c>
      <c r="E325" s="547" t="b">
        <f t="shared" si="11"/>
        <v>0</v>
      </c>
      <c r="F325" s="546"/>
    </row>
    <row r="326" spans="1:6" ht="25.5">
      <c r="A326" s="547" t="s">
        <v>620</v>
      </c>
      <c r="B326" s="547" t="s">
        <v>1231</v>
      </c>
      <c r="C326" s="547" t="str">
        <f>LCR!A299</f>
        <v>3.2. Autres entrées de trésorerie 
par type de contrepartie </v>
      </c>
      <c r="D326" s="547" t="b">
        <f t="shared" si="10"/>
        <v>1</v>
      </c>
      <c r="E326" s="547" t="b">
        <f t="shared" si="11"/>
        <v>0</v>
      </c>
      <c r="F326" s="546"/>
    </row>
    <row r="327" spans="1:6" ht="12.75">
      <c r="A327" s="547" t="s">
        <v>14</v>
      </c>
      <c r="B327" s="547" t="s">
        <v>796</v>
      </c>
      <c r="C327" s="547" t="str">
        <f>LCR!D299</f>
        <v>Montant</v>
      </c>
      <c r="D327" s="547" t="b">
        <f t="shared" si="10"/>
        <v>1</v>
      </c>
      <c r="E327" s="547" t="b">
        <f t="shared" si="11"/>
        <v>0</v>
      </c>
      <c r="F327" s="546"/>
    </row>
    <row r="328" spans="1:6" ht="12.75">
      <c r="A328" s="547" t="s">
        <v>3</v>
      </c>
      <c r="B328" s="547" t="s">
        <v>783</v>
      </c>
      <c r="C328" s="547" t="str">
        <f>LCR!J299</f>
        <v>Pondération</v>
      </c>
      <c r="D328" s="547" t="b">
        <f t="shared" si="10"/>
        <v>1</v>
      </c>
      <c r="E328" s="547" t="b">
        <f t="shared" si="11"/>
        <v>0</v>
      </c>
      <c r="F328" s="546"/>
    </row>
    <row r="329" spans="1:6" ht="12.75">
      <c r="A329" s="547" t="s">
        <v>2</v>
      </c>
      <c r="B329" s="547" t="s">
        <v>1066</v>
      </c>
      <c r="C329" s="547" t="str">
        <f>LCR!L299</f>
        <v>Montant pondéré</v>
      </c>
      <c r="D329" s="547" t="b">
        <f t="shared" si="10"/>
        <v>1</v>
      </c>
      <c r="E329" s="547" t="b">
        <f t="shared" si="11"/>
        <v>0</v>
      </c>
      <c r="F329" s="546"/>
    </row>
    <row r="330" spans="1:6" ht="38.25">
      <c r="A330" s="547" t="s">
        <v>1232</v>
      </c>
      <c r="B330" s="547" t="s">
        <v>1233</v>
      </c>
      <c r="C330" s="547" t="str">
        <f>LCR!A301</f>
        <v>Entrées de trésorerie contractuelles arrivant à échéance dans ≤ 30 jours provenant de prêts parfaitement  productifs, non déclarées comme étant des prêts garantis :</v>
      </c>
      <c r="D330" s="547" t="b">
        <f t="shared" si="10"/>
        <v>1</v>
      </c>
      <c r="E330" s="547" t="b">
        <f t="shared" si="11"/>
        <v>0</v>
      </c>
      <c r="F330" s="546"/>
    </row>
    <row r="331" spans="1:6" ht="12.75">
      <c r="A331" s="547" t="s">
        <v>734</v>
      </c>
      <c r="B331" s="547" t="s">
        <v>1234</v>
      </c>
      <c r="C331" s="547" t="str">
        <f>LCR!B302</f>
        <v>Clientèle de détail (particuliers)</v>
      </c>
      <c r="D331" s="547" t="b">
        <f t="shared" si="10"/>
        <v>1</v>
      </c>
      <c r="E331" s="547" t="b">
        <f t="shared" si="11"/>
        <v>0</v>
      </c>
      <c r="F331" s="546"/>
    </row>
    <row r="332" spans="1:6" ht="12.75">
      <c r="A332" s="547" t="s">
        <v>665</v>
      </c>
      <c r="B332" s="547" t="s">
        <v>1235</v>
      </c>
      <c r="C332" s="547" t="str">
        <f>LCR!B303</f>
        <v>Clientèle de détail (petites entreprises)</v>
      </c>
      <c r="D332" s="547" t="b">
        <f t="shared" si="10"/>
        <v>1</v>
      </c>
      <c r="E332" s="547" t="b">
        <f t="shared" si="11"/>
        <v>0</v>
      </c>
      <c r="F332" s="546"/>
    </row>
    <row r="333" spans="1:6" ht="12.75">
      <c r="A333" s="547" t="s">
        <v>27</v>
      </c>
      <c r="B333" s="547" t="s">
        <v>842</v>
      </c>
      <c r="C333" s="547" t="str">
        <f>LCR!B304</f>
        <v>Entreprises non financières</v>
      </c>
      <c r="D333" s="547" t="b">
        <f t="shared" si="10"/>
        <v>1</v>
      </c>
      <c r="E333" s="547" t="b">
        <f t="shared" si="11"/>
        <v>0</v>
      </c>
      <c r="F333" s="546"/>
    </row>
    <row r="334" spans="1:6" ht="12.75">
      <c r="A334" s="547" t="s">
        <v>28</v>
      </c>
      <c r="B334" s="547" t="s">
        <v>863</v>
      </c>
      <c r="C334" s="547" t="str">
        <f>LCR!B305</f>
        <v>Banques centrales</v>
      </c>
      <c r="D334" s="547" t="b">
        <f t="shared" si="10"/>
        <v>1</v>
      </c>
      <c r="E334" s="547" t="b">
        <f t="shared" si="11"/>
        <v>0</v>
      </c>
      <c r="F334" s="546"/>
    </row>
    <row r="335" spans="1:6" ht="12.75">
      <c r="A335" s="547" t="s">
        <v>621</v>
      </c>
      <c r="B335" s="547" t="s">
        <v>1236</v>
      </c>
      <c r="C335" s="547" t="str">
        <f>LCR!A306</f>
        <v>Institutions financière :</v>
      </c>
      <c r="D335" s="547" t="b">
        <f t="shared" si="10"/>
        <v>1</v>
      </c>
      <c r="E335" s="547" t="b">
        <f t="shared" si="11"/>
        <v>0</v>
      </c>
      <c r="F335" s="546"/>
    </row>
    <row r="336" spans="1:6" ht="38.25">
      <c r="A336" s="547" t="s">
        <v>1237</v>
      </c>
      <c r="B336" s="547" t="s">
        <v>1238</v>
      </c>
      <c r="C336" s="547" t="str">
        <f>LCR!B307</f>
        <v>Dépôts opérationnels se rapportant aux activités de compensation de sous-adhérents auprès d'un adhérent inscrit à l'Autorité</v>
      </c>
      <c r="D336" s="547" t="b">
        <f t="shared" si="10"/>
        <v>1</v>
      </c>
      <c r="E336" s="547" t="b">
        <f t="shared" si="11"/>
        <v>0</v>
      </c>
      <c r="F336" s="546"/>
    </row>
    <row r="337" spans="1:6" ht="12.75">
      <c r="A337" s="547" t="s">
        <v>735</v>
      </c>
      <c r="B337" s="547" t="s">
        <v>864</v>
      </c>
      <c r="C337" s="547" t="str">
        <f>LCR!B308</f>
        <v>Autres dépôts opérationnels</v>
      </c>
      <c r="D337" s="547" t="b">
        <f t="shared" si="10"/>
        <v>1</v>
      </c>
      <c r="E337" s="547" t="b">
        <f t="shared" si="11"/>
        <v>0</v>
      </c>
      <c r="F337" s="546"/>
    </row>
    <row r="338" spans="1:6" ht="25.5">
      <c r="A338" s="547" t="s">
        <v>1240</v>
      </c>
      <c r="B338" s="547" t="s">
        <v>1239</v>
      </c>
      <c r="C338" s="547" t="str">
        <f>LCR!B309</f>
        <v>Tous paiements sur d'autres prêts et dépôts dus dont l'échéance est dans une période ≤ 30 jours</v>
      </c>
      <c r="D338" s="547" t="b">
        <f t="shared" si="10"/>
        <v>1</v>
      </c>
      <c r="E338" s="547" t="b">
        <f t="shared" si="11"/>
        <v>0</v>
      </c>
      <c r="F338" s="546"/>
    </row>
    <row r="339" spans="1:6" ht="12.75">
      <c r="A339" s="547" t="s">
        <v>29</v>
      </c>
      <c r="B339" s="547" t="s">
        <v>865</v>
      </c>
      <c r="C339" s="547" t="str">
        <f>LCR!B310</f>
        <v>Autres entités</v>
      </c>
      <c r="D339" s="547" t="b">
        <f t="shared" si="10"/>
        <v>1</v>
      </c>
      <c r="E339" s="547" t="b">
        <f t="shared" si="11"/>
        <v>0</v>
      </c>
      <c r="F339" s="546"/>
    </row>
    <row r="340" spans="1:6" ht="25.5">
      <c r="A340" s="547" t="s">
        <v>30</v>
      </c>
      <c r="B340" s="547" t="s">
        <v>866</v>
      </c>
      <c r="C340" s="547" t="str">
        <f>LCR!A311</f>
        <v>Total des autres entrées de trésorerie par type de contrepartie</v>
      </c>
      <c r="D340" s="547" t="b">
        <f t="shared" si="10"/>
        <v>1</v>
      </c>
      <c r="E340" s="547" t="b">
        <f t="shared" si="11"/>
        <v>0</v>
      </c>
      <c r="F340" s="546"/>
    </row>
    <row r="341" spans="1:6" ht="12.75">
      <c r="A341" s="547" t="s">
        <v>622</v>
      </c>
      <c r="B341" s="547" t="s">
        <v>867</v>
      </c>
      <c r="C341" s="547" t="str">
        <f>LCR!A312</f>
        <v>3.3. Autres entrées de trésorerie</v>
      </c>
      <c r="D341" s="547" t="b">
        <f t="shared" si="10"/>
        <v>1</v>
      </c>
      <c r="E341" s="547" t="b">
        <f t="shared" si="11"/>
        <v>0</v>
      </c>
      <c r="F341" s="546"/>
    </row>
    <row r="342" spans="1:6" ht="12.75">
      <c r="A342" s="547" t="s">
        <v>14</v>
      </c>
      <c r="B342" s="547" t="s">
        <v>796</v>
      </c>
      <c r="C342" s="547" t="str">
        <f>LCR!D312</f>
        <v>Montant</v>
      </c>
      <c r="D342" s="547" t="b">
        <f t="shared" si="10"/>
        <v>1</v>
      </c>
      <c r="E342" s="547" t="b">
        <f t="shared" si="11"/>
        <v>0</v>
      </c>
      <c r="F342" s="546"/>
    </row>
    <row r="343" spans="1:6" ht="12.75">
      <c r="A343" s="547" t="s">
        <v>3</v>
      </c>
      <c r="B343" s="547" t="s">
        <v>783</v>
      </c>
      <c r="C343" s="547" t="str">
        <f>LCR!J312</f>
        <v>Pondération</v>
      </c>
      <c r="D343" s="547" t="b">
        <f t="shared" si="10"/>
        <v>1</v>
      </c>
      <c r="E343" s="547" t="b">
        <f t="shared" si="11"/>
        <v>0</v>
      </c>
      <c r="F343" s="546"/>
    </row>
    <row r="344" spans="1:6" ht="12.75">
      <c r="A344" s="547" t="s">
        <v>2</v>
      </c>
      <c r="B344" s="547" t="s">
        <v>1066</v>
      </c>
      <c r="C344" s="547" t="str">
        <f>LCR!L312</f>
        <v>Montant pondéré</v>
      </c>
      <c r="D344" s="547" t="b">
        <f t="shared" si="10"/>
        <v>1</v>
      </c>
      <c r="E344" s="547" t="b">
        <f t="shared" si="11"/>
        <v>0</v>
      </c>
      <c r="F344" s="546"/>
    </row>
    <row r="345" spans="1:6" ht="12.75">
      <c r="A345" s="547" t="s">
        <v>654</v>
      </c>
      <c r="B345" s="547" t="s">
        <v>868</v>
      </c>
      <c r="C345" s="547" t="str">
        <f>LCR!A314</f>
        <v>Autres entrées de trésorerie :</v>
      </c>
      <c r="D345" s="547" t="b">
        <f t="shared" si="10"/>
        <v>1</v>
      </c>
      <c r="E345" s="547" t="b">
        <f t="shared" si="11"/>
        <v>0</v>
      </c>
      <c r="F345" s="546"/>
    </row>
    <row r="346" spans="1:6" ht="12.75">
      <c r="A346" s="547" t="s">
        <v>48</v>
      </c>
      <c r="B346" s="547" t="s">
        <v>869</v>
      </c>
      <c r="C346" s="547" t="str">
        <f>LCR!B315</f>
        <v>Entrées de trésorerie associées aux produits dérivés</v>
      </c>
      <c r="D346" s="547" t="b">
        <f t="shared" si="10"/>
        <v>1</v>
      </c>
      <c r="E346" s="547" t="b">
        <f t="shared" si="11"/>
        <v>0</v>
      </c>
      <c r="F346" s="546"/>
    </row>
    <row r="347" spans="1:6" ht="25.5">
      <c r="A347" s="547" t="s">
        <v>2291</v>
      </c>
      <c r="B347" s="547" t="s">
        <v>1241</v>
      </c>
      <c r="C347" s="547" t="str">
        <f>LCR!B316</f>
        <v>Entrées contractuelles provenant de titres échéant dans les 30 jours et ne figurant pas ailleurs ci-haut</v>
      </c>
      <c r="D347" s="547" t="b">
        <f t="shared" si="10"/>
        <v>1</v>
      </c>
      <c r="E347" s="547" t="b">
        <f t="shared" si="11"/>
        <v>0</v>
      </c>
      <c r="F347" s="546"/>
    </row>
    <row r="348" spans="1:6" ht="12.75">
      <c r="A348" s="547" t="s">
        <v>49</v>
      </c>
      <c r="B348" s="547" t="s">
        <v>870</v>
      </c>
      <c r="C348" s="547" t="str">
        <f>LCR!B317</f>
        <v>Autres entrées de trésorerie contractuelles</v>
      </c>
      <c r="D348" s="547" t="b">
        <f t="shared" si="10"/>
        <v>1</v>
      </c>
      <c r="E348" s="547" t="b">
        <f t="shared" si="11"/>
        <v>0</v>
      </c>
      <c r="F348" s="546"/>
    </row>
    <row r="349" spans="1:6" ht="12.75">
      <c r="A349" s="547" t="s">
        <v>1242</v>
      </c>
      <c r="B349" s="547" t="s">
        <v>1243</v>
      </c>
      <c r="C349" s="547" t="str">
        <f>LCR!A318</f>
        <v>Total des autres entrées de trésorerie</v>
      </c>
      <c r="D349" s="547" t="b">
        <f t="shared" si="10"/>
        <v>1</v>
      </c>
      <c r="E349" s="547" t="b">
        <f t="shared" si="11"/>
        <v>0</v>
      </c>
      <c r="F349" s="546"/>
    </row>
    <row r="350" spans="1:6" ht="12.75">
      <c r="A350" s="547" t="s">
        <v>623</v>
      </c>
      <c r="B350" s="547" t="s">
        <v>1244</v>
      </c>
      <c r="C350" s="547" t="str">
        <f>LCR!A319</f>
        <v>3.4. Total des entrées de trésorerie</v>
      </c>
      <c r="D350" s="547" t="b">
        <f t="shared" si="10"/>
        <v>1</v>
      </c>
      <c r="E350" s="547" t="b">
        <f t="shared" si="11"/>
        <v>0</v>
      </c>
      <c r="F350" s="546"/>
    </row>
    <row r="351" spans="1:6" ht="12.75">
      <c r="A351" s="547" t="s">
        <v>14</v>
      </c>
      <c r="B351" s="547" t="s">
        <v>796</v>
      </c>
      <c r="C351" s="547" t="str">
        <f>LCR!D319</f>
        <v>Montant</v>
      </c>
      <c r="D351" s="547" t="b">
        <f t="shared" si="10"/>
        <v>1</v>
      </c>
      <c r="E351" s="547" t="b">
        <f t="shared" si="11"/>
        <v>0</v>
      </c>
      <c r="F351" s="546"/>
    </row>
    <row r="352" spans="1:6" ht="12.75">
      <c r="A352" s="547" t="s">
        <v>3</v>
      </c>
      <c r="B352" s="547" t="s">
        <v>783</v>
      </c>
      <c r="C352" s="547" t="str">
        <f>LCR!J319</f>
        <v>Pondération</v>
      </c>
      <c r="D352" s="547" t="b">
        <f t="shared" si="10"/>
        <v>1</v>
      </c>
      <c r="E352" s="547" t="b">
        <f t="shared" si="11"/>
        <v>0</v>
      </c>
      <c r="F352" s="546"/>
    </row>
    <row r="353" spans="1:6" ht="12.75">
      <c r="A353" s="547" t="s">
        <v>2</v>
      </c>
      <c r="B353" s="547" t="s">
        <v>1066</v>
      </c>
      <c r="C353" s="547" t="str">
        <f>LCR!L319</f>
        <v>Montant pondéré</v>
      </c>
      <c r="D353" s="547" t="b">
        <f t="shared" si="10"/>
        <v>1</v>
      </c>
      <c r="E353" s="547" t="b">
        <f t="shared" si="11"/>
        <v>0</v>
      </c>
      <c r="F353" s="546"/>
    </row>
    <row r="354" spans="1:6" ht="12.75">
      <c r="A354" s="547" t="s">
        <v>51</v>
      </c>
      <c r="B354" s="547" t="s">
        <v>871</v>
      </c>
      <c r="C354" s="547" t="str">
        <f>LCR!B321</f>
        <v>Total  des entrées de trésorerie avant application du plafond </v>
      </c>
      <c r="D354" s="547" t="b">
        <f t="shared" si="10"/>
        <v>1</v>
      </c>
      <c r="E354" s="547" t="b">
        <f t="shared" si="11"/>
        <v>0</v>
      </c>
      <c r="F354" s="546"/>
    </row>
    <row r="355" spans="1:6" ht="12.75">
      <c r="A355" s="547" t="s">
        <v>50</v>
      </c>
      <c r="B355" s="547" t="s">
        <v>872</v>
      </c>
      <c r="C355" s="547" t="str">
        <f>LCR!B322</f>
        <v>Plafond des entrées de trésorerie </v>
      </c>
      <c r="D355" s="547" t="b">
        <f t="shared" si="10"/>
        <v>1</v>
      </c>
      <c r="E355" s="547" t="b">
        <f t="shared" si="11"/>
        <v>0</v>
      </c>
      <c r="F355" s="546"/>
    </row>
    <row r="356" spans="1:6" ht="12.75">
      <c r="A356" s="547" t="s">
        <v>725</v>
      </c>
      <c r="B356" s="547" t="s">
        <v>873</v>
      </c>
      <c r="C356" s="547" t="str">
        <f>LCR!B323</f>
        <v>Total des entrées de trésorerie après application du plafond</v>
      </c>
      <c r="D356" s="547" t="b">
        <f t="shared" si="10"/>
        <v>1</v>
      </c>
      <c r="E356" s="547" t="b">
        <f t="shared" si="11"/>
        <v>0</v>
      </c>
      <c r="F356" s="546"/>
    </row>
    <row r="357" spans="1:6" ht="12.75">
      <c r="A357" s="547" t="s">
        <v>2010</v>
      </c>
      <c r="B357" s="547" t="s">
        <v>1023</v>
      </c>
      <c r="C357" s="547" t="str">
        <f>LCR!A326</f>
        <v>Section 4 - Swaps de sûretés</v>
      </c>
      <c r="D357" s="547" t="b">
        <f t="shared" si="10"/>
        <v>1</v>
      </c>
      <c r="E357" s="547" t="b">
        <f t="shared" si="11"/>
        <v>0</v>
      </c>
      <c r="F357" s="546"/>
    </row>
    <row r="358" spans="1:6" ht="12.75">
      <c r="A358" s="547" t="s">
        <v>2011</v>
      </c>
      <c r="B358" s="547" t="s">
        <v>874</v>
      </c>
      <c r="C358" s="547" t="str">
        <f>LCR!A327</f>
        <v>4.1. Swaps de sûretés</v>
      </c>
      <c r="D358" s="547" t="b">
        <f t="shared" si="10"/>
        <v>1</v>
      </c>
      <c r="E358" s="547" t="b">
        <f t="shared" si="11"/>
        <v>0</v>
      </c>
      <c r="F358" s="546"/>
    </row>
    <row r="359" spans="1:6" ht="25.5">
      <c r="A359" s="547" t="s">
        <v>2012</v>
      </c>
      <c r="B359" s="547" t="s">
        <v>875</v>
      </c>
      <c r="C359" s="547" t="str">
        <f>LCR!D327</f>
        <v>Valeur marchande de la sûreté
prêtée</v>
      </c>
      <c r="D359" s="547" t="b">
        <f t="shared" si="10"/>
        <v>1</v>
      </c>
      <c r="E359" s="547" t="b">
        <f t="shared" si="11"/>
        <v>0</v>
      </c>
      <c r="F359" s="546"/>
    </row>
    <row r="360" spans="1:6" ht="12.75">
      <c r="A360" s="547" t="s">
        <v>2013</v>
      </c>
      <c r="B360" s="547" t="s">
        <v>876</v>
      </c>
      <c r="C360" s="547" t="str">
        <f>LCR!F327</f>
        <v>Valeur marchande de la sûreté empruntée</v>
      </c>
      <c r="D360" s="547" t="b">
        <f t="shared" si="10"/>
        <v>1</v>
      </c>
      <c r="E360" s="547" t="b">
        <f t="shared" si="11"/>
        <v>0</v>
      </c>
      <c r="F360" s="546"/>
    </row>
    <row r="361" spans="1:6" ht="25.5">
      <c r="A361" s="547" t="s">
        <v>677</v>
      </c>
      <c r="B361" s="547" t="s">
        <v>877</v>
      </c>
      <c r="C361" s="547" t="str">
        <f>LCR!J327</f>
        <v>Pondération des sorties de 
trésorerie</v>
      </c>
      <c r="D361" s="547" t="b">
        <f t="shared" si="10"/>
        <v>1</v>
      </c>
      <c r="E361" s="547" t="b">
        <f t="shared" si="11"/>
        <v>0</v>
      </c>
      <c r="F361" s="546"/>
    </row>
    <row r="362" spans="1:6" ht="12.75">
      <c r="A362" s="547" t="s">
        <v>67</v>
      </c>
      <c r="B362" s="547" t="s">
        <v>878</v>
      </c>
      <c r="C362" s="547" t="str">
        <f>LCR!L327</f>
        <v>Sorties de trésorerie pondérées</v>
      </c>
      <c r="D362" s="547" t="b">
        <f t="shared" si="10"/>
        <v>1</v>
      </c>
      <c r="E362" s="547" t="b">
        <f t="shared" si="11"/>
        <v>0</v>
      </c>
      <c r="F362" s="546"/>
    </row>
    <row r="363" spans="1:6" ht="12.75">
      <c r="A363" s="547" t="s">
        <v>68</v>
      </c>
      <c r="B363" s="547" t="s">
        <v>879</v>
      </c>
      <c r="C363" s="547" t="str">
        <f>LCR!M327</f>
        <v>Pondération des entrées de trésorerie</v>
      </c>
      <c r="D363" s="547" t="b">
        <f t="shared" si="10"/>
        <v>1</v>
      </c>
      <c r="E363" s="547" t="b">
        <f t="shared" si="11"/>
        <v>0</v>
      </c>
      <c r="F363" s="546"/>
    </row>
    <row r="364" spans="1:6" ht="25.5">
      <c r="A364" s="547" t="s">
        <v>678</v>
      </c>
      <c r="B364" s="547" t="s">
        <v>880</v>
      </c>
      <c r="C364" s="547" t="str">
        <f>LCR!O327</f>
        <v>Entrées de trésorerie 
pondérées</v>
      </c>
      <c r="D364" s="547" t="b">
        <f t="shared" si="10"/>
        <v>1</v>
      </c>
      <c r="E364" s="547" t="b">
        <f t="shared" si="11"/>
        <v>0</v>
      </c>
      <c r="F364" s="546"/>
    </row>
    <row r="365" spans="1:6" ht="12.75">
      <c r="A365" s="547" t="s">
        <v>2014</v>
      </c>
      <c r="B365" s="547" t="s">
        <v>1245</v>
      </c>
      <c r="C365" s="547" t="str">
        <f>LCR!A329</f>
        <v>Swaps de sûretés échéant dans les 30 jours :</v>
      </c>
      <c r="D365" s="547" t="b">
        <f t="shared" si="10"/>
        <v>1</v>
      </c>
      <c r="E365" s="547" t="b">
        <f t="shared" si="11"/>
        <v>0</v>
      </c>
      <c r="F365" s="546"/>
    </row>
    <row r="366" spans="1:6" ht="38.25">
      <c r="A366" s="547" t="s">
        <v>1246</v>
      </c>
      <c r="B366" s="547" t="s">
        <v>881</v>
      </c>
      <c r="C366" s="547" t="str">
        <f>LCR!A330</f>
        <v>dont les actifs empruntés ne sont pas réutilisés (non mobilisés) afin de couvrir les positions courtes : </v>
      </c>
      <c r="D366" s="547" t="b">
        <f t="shared" si="10"/>
        <v>1</v>
      </c>
      <c r="E366" s="547" t="b">
        <f t="shared" si="11"/>
        <v>0</v>
      </c>
      <c r="F366" s="546"/>
    </row>
    <row r="367" spans="1:6" ht="25.5">
      <c r="A367" s="547" t="s">
        <v>52</v>
      </c>
      <c r="B367" s="547" t="s">
        <v>1247</v>
      </c>
      <c r="C367" s="547" t="str">
        <f>LCR!A331</f>
        <v>Actifs de niveau 1 prêtés et actifs de niveau 1 empruntés :</v>
      </c>
      <c r="D367" s="547" t="b">
        <f t="shared" si="10"/>
        <v>1</v>
      </c>
      <c r="E367" s="547" t="b">
        <f t="shared" si="11"/>
        <v>0</v>
      </c>
      <c r="F367" s="546"/>
    </row>
    <row r="368" spans="1:6" ht="12.75">
      <c r="A368" s="547" t="s">
        <v>62</v>
      </c>
      <c r="B368" s="547" t="s">
        <v>827</v>
      </c>
      <c r="C368" s="547" t="str">
        <f>LCR!B332</f>
        <v>Opérations impliquant  des actifs liquides admissibles</v>
      </c>
      <c r="D368" s="547" t="b">
        <f t="shared" si="10"/>
        <v>1</v>
      </c>
      <c r="E368" s="547" t="b">
        <f t="shared" si="11"/>
        <v>0</v>
      </c>
      <c r="F368" s="546"/>
    </row>
    <row r="369" spans="1:6" ht="12.75">
      <c r="A369" s="547" t="s">
        <v>61</v>
      </c>
      <c r="B369" s="547" t="s">
        <v>828</v>
      </c>
      <c r="C369" s="547" t="str">
        <f>LCR!B333</f>
        <v>Opérations n'impliquant pas d’actifs liquides admissibles</v>
      </c>
      <c r="D369" s="547" t="b">
        <f t="shared" si="10"/>
        <v>1</v>
      </c>
      <c r="E369" s="547" t="b">
        <f t="shared" si="11"/>
        <v>0</v>
      </c>
      <c r="F369" s="546"/>
    </row>
    <row r="370" spans="1:6" ht="25.5">
      <c r="A370" s="547" t="s">
        <v>1077</v>
      </c>
      <c r="B370" s="547" t="s">
        <v>1248</v>
      </c>
      <c r="C370" s="547" t="str">
        <f>LCR!A334</f>
        <v>Actifs de niveau 1 prêtés et actifs de niveau 2A empruntés :</v>
      </c>
      <c r="D370" s="547" t="b">
        <f t="shared" si="10"/>
        <v>1</v>
      </c>
      <c r="E370" s="547" t="b">
        <f t="shared" si="11"/>
        <v>0</v>
      </c>
      <c r="F370" s="546"/>
    </row>
    <row r="371" spans="1:6" ht="12.75">
      <c r="A371" s="547" t="s">
        <v>60</v>
      </c>
      <c r="B371" s="547" t="s">
        <v>827</v>
      </c>
      <c r="C371" s="547" t="str">
        <f>LCR!B335</f>
        <v>Opérations impliquant des actifs liquides admissibles</v>
      </c>
      <c r="D371" s="547" t="b">
        <f t="shared" si="10"/>
        <v>1</v>
      </c>
      <c r="E371" s="547" t="b">
        <f t="shared" si="11"/>
        <v>0</v>
      </c>
      <c r="F371" s="546"/>
    </row>
    <row r="372" spans="1:6" ht="12.75">
      <c r="A372" s="547" t="s">
        <v>61</v>
      </c>
      <c r="B372" s="547" t="s">
        <v>828</v>
      </c>
      <c r="C372" s="547" t="str">
        <f>LCR!B336</f>
        <v>Opérations n'impliquant pas d’actifs liquides admissibles</v>
      </c>
      <c r="D372" s="547" t="b">
        <f t="shared" si="10"/>
        <v>1</v>
      </c>
      <c r="E372" s="547" t="b">
        <f t="shared" si="11"/>
        <v>0</v>
      </c>
      <c r="F372" s="546"/>
    </row>
    <row r="373" spans="1:6" ht="25.5">
      <c r="A373" s="547" t="s">
        <v>1102</v>
      </c>
      <c r="B373" s="547" t="s">
        <v>1249</v>
      </c>
      <c r="C373" s="547" t="str">
        <f>LCR!A337</f>
        <v>Actifs de niveau 1 prêtés et actifs RMBS de niveau 2B  empruntés :</v>
      </c>
      <c r="D373" s="547" t="b">
        <f t="shared" si="10"/>
        <v>1</v>
      </c>
      <c r="E373" s="547" t="b">
        <f t="shared" si="11"/>
        <v>0</v>
      </c>
      <c r="F373" s="546"/>
    </row>
    <row r="374" spans="1:6" ht="12.75">
      <c r="A374" s="547" t="s">
        <v>62</v>
      </c>
      <c r="B374" s="547" t="s">
        <v>827</v>
      </c>
      <c r="C374" s="547" t="str">
        <f>LCR!B338</f>
        <v>Opérations impliquant  des actifs liquides admissibles</v>
      </c>
      <c r="D374" s="547" t="b">
        <f t="shared" si="10"/>
        <v>1</v>
      </c>
      <c r="E374" s="547" t="b">
        <f t="shared" si="11"/>
        <v>0</v>
      </c>
      <c r="F374" s="546"/>
    </row>
    <row r="375" spans="1:6" ht="12.75">
      <c r="A375" s="547" t="s">
        <v>61</v>
      </c>
      <c r="B375" s="547" t="s">
        <v>828</v>
      </c>
      <c r="C375" s="547" t="str">
        <f>LCR!B339</f>
        <v>Opérations n'impliquant pas d’actifs liquides admissibles</v>
      </c>
      <c r="D375" s="547" t="b">
        <f t="shared" si="10"/>
        <v>1</v>
      </c>
      <c r="E375" s="547" t="b">
        <f t="shared" si="11"/>
        <v>0</v>
      </c>
      <c r="F375" s="546"/>
    </row>
    <row r="376" spans="1:6" ht="25.5">
      <c r="A376" s="547" t="s">
        <v>1103</v>
      </c>
      <c r="B376" s="547" t="s">
        <v>1250</v>
      </c>
      <c r="C376" s="547" t="str">
        <f>LCR!A340</f>
        <v>Actifs de niveau 1 prêtés et actifs non RMBS de niveau 2B  empruntés :</v>
      </c>
      <c r="D376" s="547" t="b">
        <f t="shared" si="10"/>
        <v>1</v>
      </c>
      <c r="E376" s="547" t="b">
        <f t="shared" si="11"/>
        <v>0</v>
      </c>
      <c r="F376" s="546"/>
    </row>
    <row r="377" spans="1:6" ht="12.75">
      <c r="A377" s="547" t="s">
        <v>62</v>
      </c>
      <c r="B377" s="547" t="s">
        <v>827</v>
      </c>
      <c r="C377" s="547" t="str">
        <f>LCR!B341</f>
        <v>Opérations impliquant  des actifs liquides admissibles</v>
      </c>
      <c r="D377" s="547" t="b">
        <f t="shared" si="10"/>
        <v>1</v>
      </c>
      <c r="E377" s="547" t="b">
        <f t="shared" si="11"/>
        <v>0</v>
      </c>
      <c r="F377" s="546"/>
    </row>
    <row r="378" spans="1:6" ht="12.75">
      <c r="A378" s="547" t="s">
        <v>61</v>
      </c>
      <c r="B378" s="547" t="s">
        <v>828</v>
      </c>
      <c r="C378" s="547" t="str">
        <f>LCR!B342</f>
        <v>Opérations n'impliquant pas d’actifs liquides admissibles</v>
      </c>
      <c r="D378" s="547" t="b">
        <f t="shared" si="10"/>
        <v>1</v>
      </c>
      <c r="E378" s="547" t="b">
        <f t="shared" si="11"/>
        <v>0</v>
      </c>
      <c r="F378" s="546"/>
    </row>
    <row r="379" spans="1:6" ht="25.5">
      <c r="A379" s="547" t="s">
        <v>53</v>
      </c>
      <c r="B379" s="547" t="s">
        <v>1251</v>
      </c>
      <c r="C379" s="547" t="str">
        <f>LCR!A343</f>
        <v>Actifs de niveau 1 prêtés et autres actifs empruntés :</v>
      </c>
      <c r="D379" s="547" t="b">
        <f t="shared" si="10"/>
        <v>1</v>
      </c>
      <c r="E379" s="547" t="b">
        <f t="shared" si="11"/>
        <v>0</v>
      </c>
      <c r="F379" s="546"/>
    </row>
    <row r="380" spans="1:6" ht="12.75">
      <c r="A380" s="547" t="s">
        <v>62</v>
      </c>
      <c r="B380" s="547" t="s">
        <v>827</v>
      </c>
      <c r="C380" s="547" t="str">
        <f>LCR!B344</f>
        <v>Opérations impliquant  des actifs liquides admissibles</v>
      </c>
      <c r="D380" s="547" t="b">
        <f t="shared" si="10"/>
        <v>1</v>
      </c>
      <c r="E380" s="547" t="b">
        <f t="shared" si="11"/>
        <v>0</v>
      </c>
      <c r="F380" s="546"/>
    </row>
    <row r="381" spans="1:6" ht="12.75">
      <c r="A381" s="547" t="s">
        <v>61</v>
      </c>
      <c r="B381" s="547" t="s">
        <v>828</v>
      </c>
      <c r="C381" s="547" t="str">
        <f>LCR!B345</f>
        <v>Opérations n'impliquant pas d’actifs liquides admissibles</v>
      </c>
      <c r="D381" s="547" t="b">
        <f t="shared" si="10"/>
        <v>1</v>
      </c>
      <c r="E381" s="547" t="b">
        <f t="shared" si="11"/>
        <v>0</v>
      </c>
      <c r="F381" s="546"/>
    </row>
    <row r="382" spans="1:6" ht="25.5">
      <c r="A382" s="547" t="s">
        <v>1078</v>
      </c>
      <c r="B382" s="547" t="s">
        <v>1252</v>
      </c>
      <c r="C382" s="547" t="str">
        <f>LCR!A346</f>
        <v>Actifs de niveau 2A prêtés et actifs de niveau 1 empruntés :</v>
      </c>
      <c r="D382" s="547" t="b">
        <f t="shared" si="10"/>
        <v>1</v>
      </c>
      <c r="E382" s="547" t="b">
        <f t="shared" si="11"/>
        <v>0</v>
      </c>
      <c r="F382" s="546"/>
    </row>
    <row r="383" spans="1:6" ht="12.75">
      <c r="A383" s="547" t="s">
        <v>62</v>
      </c>
      <c r="B383" s="547" t="s">
        <v>827</v>
      </c>
      <c r="C383" s="547" t="str">
        <f>LCR!B347</f>
        <v>Opérations impliquant  des actifs liquides admissibles</v>
      </c>
      <c r="D383" s="547" t="b">
        <f t="shared" si="10"/>
        <v>1</v>
      </c>
      <c r="E383" s="547" t="b">
        <f t="shared" si="11"/>
        <v>0</v>
      </c>
      <c r="F383" s="546"/>
    </row>
    <row r="384" spans="1:6" ht="12.75">
      <c r="A384" s="547" t="s">
        <v>61</v>
      </c>
      <c r="B384" s="547" t="s">
        <v>828</v>
      </c>
      <c r="C384" s="547" t="str">
        <f>LCR!B348</f>
        <v>Opérations n'impliquant pas d’actifs liquides admissibles</v>
      </c>
      <c r="D384" s="547" t="b">
        <f t="shared" si="10"/>
        <v>1</v>
      </c>
      <c r="E384" s="547" t="b">
        <f t="shared" si="11"/>
        <v>0</v>
      </c>
      <c r="F384" s="546"/>
    </row>
    <row r="385" spans="1:6" ht="25.5">
      <c r="A385" s="547" t="s">
        <v>1086</v>
      </c>
      <c r="B385" s="547" t="s">
        <v>1253</v>
      </c>
      <c r="C385" s="547" t="str">
        <f>LCR!A349</f>
        <v>Actifs de niveau 2A prêtés et actifs de niveau 2A empruntés :</v>
      </c>
      <c r="D385" s="547" t="b">
        <f t="shared" si="10"/>
        <v>1</v>
      </c>
      <c r="E385" s="547" t="b">
        <f t="shared" si="11"/>
        <v>0</v>
      </c>
      <c r="F385" s="546"/>
    </row>
    <row r="386" spans="1:6" ht="12.75">
      <c r="A386" s="547" t="s">
        <v>62</v>
      </c>
      <c r="B386" s="547" t="s">
        <v>827</v>
      </c>
      <c r="C386" s="547" t="str">
        <f>LCR!B350</f>
        <v>Opérations impliquant  des actifs liquides admissibles</v>
      </c>
      <c r="D386" s="547" t="b">
        <f t="shared" si="12" ref="D386:D449">A386=C386</f>
        <v>1</v>
      </c>
      <c r="E386" s="547" t="b">
        <f t="shared" si="13" ref="E386:E449">B386=C386</f>
        <v>0</v>
      </c>
      <c r="F386" s="546"/>
    </row>
    <row r="387" spans="1:6" ht="12.75">
      <c r="A387" s="547" t="s">
        <v>61</v>
      </c>
      <c r="B387" s="547" t="s">
        <v>828</v>
      </c>
      <c r="C387" s="547" t="str">
        <f>LCR!B351</f>
        <v>Opérations n'impliquant pas d’actifs liquides admissibles</v>
      </c>
      <c r="D387" s="547" t="b">
        <f t="shared" si="12"/>
        <v>1</v>
      </c>
      <c r="E387" s="547" t="b">
        <f t="shared" si="13"/>
        <v>0</v>
      </c>
      <c r="F387" s="546"/>
    </row>
    <row r="388" spans="1:6" ht="25.5">
      <c r="A388" s="547" t="s">
        <v>1104</v>
      </c>
      <c r="B388" s="547" t="s">
        <v>1254</v>
      </c>
      <c r="C388" s="547" t="str">
        <f>LCR!A352</f>
        <v>Actifs de niveau 2A prêtés et actifs RMBS de niveau 2B  empruntés :</v>
      </c>
      <c r="D388" s="547" t="b">
        <f t="shared" si="12"/>
        <v>1</v>
      </c>
      <c r="E388" s="547" t="b">
        <f t="shared" si="13"/>
        <v>0</v>
      </c>
      <c r="F388" s="546"/>
    </row>
    <row r="389" spans="1:6" ht="12.75">
      <c r="A389" s="547" t="s">
        <v>62</v>
      </c>
      <c r="B389" s="547" t="s">
        <v>827</v>
      </c>
      <c r="C389" s="547" t="str">
        <f>LCR!B353</f>
        <v>Opérations impliquant  des actifs liquides admissibles</v>
      </c>
      <c r="D389" s="547" t="b">
        <f t="shared" si="12"/>
        <v>1</v>
      </c>
      <c r="E389" s="547" t="b">
        <f t="shared" si="13"/>
        <v>0</v>
      </c>
      <c r="F389" s="546"/>
    </row>
    <row r="390" spans="1:6" ht="12.75">
      <c r="A390" s="547" t="s">
        <v>61</v>
      </c>
      <c r="B390" s="547" t="s">
        <v>828</v>
      </c>
      <c r="C390" s="547" t="str">
        <f>LCR!B354</f>
        <v>Opérations n'impliquant pas d’actifs liquides admissibles</v>
      </c>
      <c r="D390" s="547" t="b">
        <f t="shared" si="12"/>
        <v>1</v>
      </c>
      <c r="E390" s="547" t="b">
        <f t="shared" si="13"/>
        <v>0</v>
      </c>
      <c r="F390" s="546"/>
    </row>
    <row r="391" spans="1:6" ht="25.5">
      <c r="A391" s="547" t="s">
        <v>1105</v>
      </c>
      <c r="B391" s="547" t="s">
        <v>1255</v>
      </c>
      <c r="C391" s="547" t="str">
        <f>LCR!A355</f>
        <v>Actifs de niveau 2A prêtés et actifs non RMBS de niveau 2B empruntés :</v>
      </c>
      <c r="D391" s="547" t="b">
        <f t="shared" si="12"/>
        <v>1</v>
      </c>
      <c r="E391" s="547" t="b">
        <f t="shared" si="13"/>
        <v>0</v>
      </c>
      <c r="F391" s="546"/>
    </row>
    <row r="392" spans="1:6" ht="12.75">
      <c r="A392" s="547" t="s">
        <v>62</v>
      </c>
      <c r="B392" s="547" t="s">
        <v>827</v>
      </c>
      <c r="C392" s="547" t="str">
        <f>LCR!B356</f>
        <v>Opérations impliquant  des actifs liquides admissibles</v>
      </c>
      <c r="D392" s="547" t="b">
        <f t="shared" si="12"/>
        <v>1</v>
      </c>
      <c r="E392" s="547" t="b">
        <f t="shared" si="13"/>
        <v>0</v>
      </c>
      <c r="F392" s="546"/>
    </row>
    <row r="393" spans="1:6" ht="12.75">
      <c r="A393" s="547" t="s">
        <v>61</v>
      </c>
      <c r="B393" s="547" t="s">
        <v>828</v>
      </c>
      <c r="C393" s="547" t="str">
        <f>LCR!B357</f>
        <v>Opérations n'impliquant pas d’actifs liquides admissibles</v>
      </c>
      <c r="D393" s="547" t="b">
        <f t="shared" si="12"/>
        <v>1</v>
      </c>
      <c r="E393" s="547" t="b">
        <f t="shared" si="13"/>
        <v>0</v>
      </c>
      <c r="F393" s="546"/>
    </row>
    <row r="394" spans="1:6" ht="25.5">
      <c r="A394" s="547" t="s">
        <v>1079</v>
      </c>
      <c r="B394" s="547" t="s">
        <v>1256</v>
      </c>
      <c r="C394" s="547" t="str">
        <f>LCR!A358</f>
        <v>Actifs de niveau 2A prêtés et autres actifs empruntés :</v>
      </c>
      <c r="D394" s="547" t="b">
        <f t="shared" si="12"/>
        <v>1</v>
      </c>
      <c r="E394" s="547" t="b">
        <f t="shared" si="13"/>
        <v>0</v>
      </c>
      <c r="F394" s="546"/>
    </row>
    <row r="395" spans="1:6" ht="12.75">
      <c r="A395" s="547" t="s">
        <v>62</v>
      </c>
      <c r="B395" s="547" t="s">
        <v>827</v>
      </c>
      <c r="C395" s="547" t="str">
        <f>LCR!B359</f>
        <v>Opérations impliquant  des actifs liquides admissibles</v>
      </c>
      <c r="D395" s="547" t="b">
        <f t="shared" si="12"/>
        <v>1</v>
      </c>
      <c r="E395" s="547" t="b">
        <f t="shared" si="13"/>
        <v>0</v>
      </c>
      <c r="F395" s="546"/>
    </row>
    <row r="396" spans="1:6" ht="12.75">
      <c r="A396" s="547" t="s">
        <v>61</v>
      </c>
      <c r="B396" s="547" t="s">
        <v>828</v>
      </c>
      <c r="C396" s="547" t="str">
        <f>LCR!B360</f>
        <v>Opérations n'impliquant pas d’actifs liquides admissibles</v>
      </c>
      <c r="D396" s="547" t="b">
        <f t="shared" si="12"/>
        <v>1</v>
      </c>
      <c r="E396" s="547" t="b">
        <f t="shared" si="13"/>
        <v>0</v>
      </c>
      <c r="F396" s="546"/>
    </row>
    <row r="397" spans="1:6" ht="25.5">
      <c r="A397" s="547" t="s">
        <v>1106</v>
      </c>
      <c r="B397" s="547" t="s">
        <v>2191</v>
      </c>
      <c r="C397" s="547" t="str">
        <f>LCR!A361</f>
        <v>Actifs RMBS de niveau 2B  prêtés et actifs de niveau 1 empruntés :</v>
      </c>
      <c r="D397" s="547" t="b">
        <f t="shared" si="12"/>
        <v>1</v>
      </c>
      <c r="E397" s="547" t="b">
        <f t="shared" si="13"/>
        <v>0</v>
      </c>
      <c r="F397" s="546"/>
    </row>
    <row r="398" spans="1:6" ht="12.75">
      <c r="A398" s="547" t="s">
        <v>62</v>
      </c>
      <c r="B398" s="547" t="s">
        <v>827</v>
      </c>
      <c r="C398" s="547" t="str">
        <f>LCR!B362</f>
        <v>Opérations impliquant  des actifs liquides admissibles</v>
      </c>
      <c r="D398" s="547" t="b">
        <f t="shared" si="12"/>
        <v>1</v>
      </c>
      <c r="E398" s="547" t="b">
        <f t="shared" si="13"/>
        <v>0</v>
      </c>
      <c r="F398" s="546"/>
    </row>
    <row r="399" spans="1:6" ht="12.75">
      <c r="A399" s="547" t="s">
        <v>61</v>
      </c>
      <c r="B399" s="547" t="s">
        <v>828</v>
      </c>
      <c r="C399" s="547" t="str">
        <f>LCR!B363</f>
        <v>Opérations n'impliquant pas d’actifs liquides admissibles</v>
      </c>
      <c r="D399" s="547" t="b">
        <f t="shared" si="12"/>
        <v>1</v>
      </c>
      <c r="E399" s="547" t="b">
        <f t="shared" si="13"/>
        <v>0</v>
      </c>
      <c r="F399" s="546"/>
    </row>
    <row r="400" spans="1:6" ht="25.5">
      <c r="A400" s="547" t="s">
        <v>1107</v>
      </c>
      <c r="B400" s="547" t="s">
        <v>1257</v>
      </c>
      <c r="C400" s="547" t="str">
        <f>LCR!A364</f>
        <v>Actifs RMBS de niveau 2B prêtés et actifs de niveau 2A empruntés :</v>
      </c>
      <c r="D400" s="547" t="b">
        <f t="shared" si="12"/>
        <v>1</v>
      </c>
      <c r="E400" s="547" t="b">
        <f t="shared" si="13"/>
        <v>0</v>
      </c>
      <c r="F400" s="546"/>
    </row>
    <row r="401" spans="1:6" ht="12.75">
      <c r="A401" s="547" t="s">
        <v>62</v>
      </c>
      <c r="B401" s="547" t="s">
        <v>827</v>
      </c>
      <c r="C401" s="547" t="str">
        <f>LCR!B365</f>
        <v>Opérations impliquant  des actifs liquides admissibles</v>
      </c>
      <c r="D401" s="547" t="b">
        <f t="shared" si="12"/>
        <v>1</v>
      </c>
      <c r="E401" s="547" t="b">
        <f t="shared" si="13"/>
        <v>0</v>
      </c>
      <c r="F401" s="546"/>
    </row>
    <row r="402" spans="1:6" ht="12.75">
      <c r="A402" s="547" t="s">
        <v>61</v>
      </c>
      <c r="B402" s="547" t="s">
        <v>828</v>
      </c>
      <c r="C402" s="547" t="str">
        <f>LCR!B366</f>
        <v>Opérations n'impliquant pas d’actifs liquides admissibles</v>
      </c>
      <c r="D402" s="547" t="b">
        <f t="shared" si="12"/>
        <v>1</v>
      </c>
      <c r="E402" s="547" t="b">
        <f t="shared" si="13"/>
        <v>0</v>
      </c>
      <c r="F402" s="546"/>
    </row>
    <row r="403" spans="1:6" ht="25.5">
      <c r="A403" s="547" t="s">
        <v>1108</v>
      </c>
      <c r="B403" s="547" t="s">
        <v>1258</v>
      </c>
      <c r="C403" s="547" t="str">
        <f>LCR!A367</f>
        <v>Actifs RMBS de niveau 2B prêtés et actifs RMBS de niveau 2B empruntés :</v>
      </c>
      <c r="D403" s="547" t="b">
        <f t="shared" si="12"/>
        <v>1</v>
      </c>
      <c r="E403" s="547" t="b">
        <f t="shared" si="13"/>
        <v>0</v>
      </c>
      <c r="F403" s="546"/>
    </row>
    <row r="404" spans="1:6" ht="12.75">
      <c r="A404" s="547" t="s">
        <v>62</v>
      </c>
      <c r="B404" s="547" t="s">
        <v>827</v>
      </c>
      <c r="C404" s="547" t="str">
        <f>LCR!B368</f>
        <v>Opérations impliquant  des actifs liquides admissibles</v>
      </c>
      <c r="D404" s="547" t="b">
        <f t="shared" si="12"/>
        <v>1</v>
      </c>
      <c r="E404" s="547" t="b">
        <f t="shared" si="13"/>
        <v>0</v>
      </c>
      <c r="F404" s="546"/>
    </row>
    <row r="405" spans="1:6" ht="12.75">
      <c r="A405" s="547" t="s">
        <v>61</v>
      </c>
      <c r="B405" s="547" t="s">
        <v>828</v>
      </c>
      <c r="C405" s="547" t="str">
        <f>LCR!B369</f>
        <v>Opérations n'impliquant pas d’actifs liquides admissibles</v>
      </c>
      <c r="D405" s="547" t="b">
        <f t="shared" si="12"/>
        <v>1</v>
      </c>
      <c r="E405" s="547" t="b">
        <f t="shared" si="13"/>
        <v>0</v>
      </c>
      <c r="F405" s="546"/>
    </row>
    <row r="406" spans="1:6" ht="25.5">
      <c r="A406" s="547" t="s">
        <v>1109</v>
      </c>
      <c r="B406" s="547" t="s">
        <v>1260</v>
      </c>
      <c r="C406" s="547" t="str">
        <f>LCR!A370</f>
        <v>Actifs RMBS de niveau 2B prêtés et actifs non RMBS de niveau 2B empruntés :</v>
      </c>
      <c r="D406" s="547" t="b">
        <f t="shared" si="12"/>
        <v>1</v>
      </c>
      <c r="E406" s="547" t="b">
        <f t="shared" si="13"/>
        <v>0</v>
      </c>
      <c r="F406" s="546"/>
    </row>
    <row r="407" spans="1:6" ht="12.75">
      <c r="A407" s="547" t="s">
        <v>62</v>
      </c>
      <c r="B407" s="547" t="s">
        <v>827</v>
      </c>
      <c r="C407" s="547" t="str">
        <f>LCR!B371</f>
        <v>Opérations impliquant  des actifs liquides admissibles</v>
      </c>
      <c r="D407" s="547" t="b">
        <f t="shared" si="12"/>
        <v>1</v>
      </c>
      <c r="E407" s="547" t="b">
        <f t="shared" si="13"/>
        <v>0</v>
      </c>
      <c r="F407" s="546"/>
    </row>
    <row r="408" spans="1:6" ht="12.75">
      <c r="A408" s="547" t="s">
        <v>61</v>
      </c>
      <c r="B408" s="547" t="s">
        <v>828</v>
      </c>
      <c r="C408" s="547" t="str">
        <f>LCR!B372</f>
        <v>Opérations n'impliquant pas d’actifs liquides admissibles</v>
      </c>
      <c r="D408" s="547" t="b">
        <f t="shared" si="12"/>
        <v>1</v>
      </c>
      <c r="E408" s="547" t="b">
        <f t="shared" si="13"/>
        <v>0</v>
      </c>
      <c r="F408" s="546"/>
    </row>
    <row r="409" spans="1:6" ht="25.5">
      <c r="A409" s="547" t="s">
        <v>1110</v>
      </c>
      <c r="B409" s="547" t="s">
        <v>1259</v>
      </c>
      <c r="C409" s="547" t="str">
        <f>LCR!A373</f>
        <v>Actifs RMBS de niveau 2B prêtés et autres actifs empruntés :</v>
      </c>
      <c r="D409" s="547" t="b">
        <f t="shared" si="12"/>
        <v>1</v>
      </c>
      <c r="E409" s="547" t="b">
        <f t="shared" si="13"/>
        <v>0</v>
      </c>
      <c r="F409" s="546"/>
    </row>
    <row r="410" spans="1:6" ht="12.75">
      <c r="A410" s="547" t="s">
        <v>62</v>
      </c>
      <c r="B410" s="547" t="s">
        <v>827</v>
      </c>
      <c r="C410" s="547" t="str">
        <f>LCR!B374</f>
        <v>Opérations impliquant  des actifs liquides admissibles</v>
      </c>
      <c r="D410" s="547" t="b">
        <f t="shared" si="12"/>
        <v>1</v>
      </c>
      <c r="E410" s="547" t="b">
        <f t="shared" si="13"/>
        <v>0</v>
      </c>
      <c r="F410" s="546"/>
    </row>
    <row r="411" spans="1:6" ht="12.75">
      <c r="A411" s="547" t="s">
        <v>61</v>
      </c>
      <c r="B411" s="547" t="s">
        <v>828</v>
      </c>
      <c r="C411" s="547" t="str">
        <f>LCR!B375</f>
        <v>Opérations n'impliquant pas d’actifs liquides admissibles</v>
      </c>
      <c r="D411" s="547" t="b">
        <f t="shared" si="12"/>
        <v>1</v>
      </c>
      <c r="E411" s="547" t="b">
        <f t="shared" si="13"/>
        <v>0</v>
      </c>
      <c r="F411" s="546"/>
    </row>
    <row r="412" spans="1:6" ht="25.5">
      <c r="A412" s="547" t="s">
        <v>1111</v>
      </c>
      <c r="B412" s="547" t="s">
        <v>1261</v>
      </c>
      <c r="C412" s="547" t="str">
        <f>LCR!A376</f>
        <v>Actifs non RMBS de niveau 2B  prêtés et actifs de niveau 1 empruntés :</v>
      </c>
      <c r="D412" s="547" t="b">
        <f t="shared" si="12"/>
        <v>1</v>
      </c>
      <c r="E412" s="547" t="b">
        <f t="shared" si="13"/>
        <v>0</v>
      </c>
      <c r="F412" s="546"/>
    </row>
    <row r="413" spans="1:6" ht="12.75">
      <c r="A413" s="547" t="s">
        <v>62</v>
      </c>
      <c r="B413" s="547" t="s">
        <v>827</v>
      </c>
      <c r="C413" s="547" t="str">
        <f>LCR!B377</f>
        <v>Opérations impliquant  des actifs liquides admissibles</v>
      </c>
      <c r="D413" s="547" t="b">
        <f t="shared" si="12"/>
        <v>1</v>
      </c>
      <c r="E413" s="547" t="b">
        <f t="shared" si="13"/>
        <v>0</v>
      </c>
      <c r="F413" s="546"/>
    </row>
    <row r="414" spans="1:6" ht="12.75">
      <c r="A414" s="547" t="s">
        <v>61</v>
      </c>
      <c r="B414" s="547" t="s">
        <v>828</v>
      </c>
      <c r="C414" s="547" t="str">
        <f>LCR!B378</f>
        <v>Opérations n'impliquant pas d’actifs liquides admissibles</v>
      </c>
      <c r="D414" s="547" t="b">
        <f t="shared" si="12"/>
        <v>1</v>
      </c>
      <c r="E414" s="547" t="b">
        <f t="shared" si="13"/>
        <v>0</v>
      </c>
      <c r="F414" s="546"/>
    </row>
    <row r="415" spans="1:6" ht="25.5">
      <c r="A415" s="547" t="s">
        <v>1112</v>
      </c>
      <c r="B415" s="547" t="s">
        <v>1262</v>
      </c>
      <c r="C415" s="547" t="str">
        <f>LCR!A379</f>
        <v>Actifs non RMBS de niveau 2B prêtés et actifs de niveau 2A empruntés :</v>
      </c>
      <c r="D415" s="547" t="b">
        <f t="shared" si="12"/>
        <v>1</v>
      </c>
      <c r="E415" s="547" t="b">
        <f t="shared" si="13"/>
        <v>0</v>
      </c>
      <c r="F415" s="546"/>
    </row>
    <row r="416" spans="1:6" ht="12.75">
      <c r="A416" s="547" t="s">
        <v>62</v>
      </c>
      <c r="B416" s="547" t="s">
        <v>827</v>
      </c>
      <c r="C416" s="547" t="str">
        <f>LCR!B380</f>
        <v>Opérations impliquant  des actifs liquides admissibles</v>
      </c>
      <c r="D416" s="547" t="b">
        <f t="shared" si="12"/>
        <v>1</v>
      </c>
      <c r="E416" s="547" t="b">
        <f t="shared" si="13"/>
        <v>0</v>
      </c>
      <c r="F416" s="546"/>
    </row>
    <row r="417" spans="1:6" ht="12.75">
      <c r="A417" s="547" t="s">
        <v>61</v>
      </c>
      <c r="B417" s="547" t="s">
        <v>828</v>
      </c>
      <c r="C417" s="547" t="str">
        <f>LCR!B381</f>
        <v>Opérations n'impliquant pas d’actifs liquides admissibles</v>
      </c>
      <c r="D417" s="547" t="b">
        <f t="shared" si="12"/>
        <v>1</v>
      </c>
      <c r="E417" s="547" t="b">
        <f t="shared" si="13"/>
        <v>0</v>
      </c>
      <c r="F417" s="546"/>
    </row>
    <row r="418" spans="1:6" ht="25.5">
      <c r="A418" s="547" t="s">
        <v>1113</v>
      </c>
      <c r="B418" s="547" t="s">
        <v>2192</v>
      </c>
      <c r="C418" s="547" t="str">
        <f>LCR!A382</f>
        <v>Actifs non RMBS de niveau 2B prêtés et actifs RMBS de niveau 2B empruntés :</v>
      </c>
      <c r="D418" s="547" t="b">
        <f t="shared" si="12"/>
        <v>1</v>
      </c>
      <c r="E418" s="547" t="b">
        <f t="shared" si="13"/>
        <v>0</v>
      </c>
      <c r="F418" s="546"/>
    </row>
    <row r="419" spans="1:6" ht="12.75">
      <c r="A419" s="547" t="s">
        <v>62</v>
      </c>
      <c r="B419" s="547" t="s">
        <v>827</v>
      </c>
      <c r="C419" s="547" t="str">
        <f>LCR!B383</f>
        <v>Opérations impliquant  des actifs liquides admissibles</v>
      </c>
      <c r="D419" s="547" t="b">
        <f t="shared" si="12"/>
        <v>1</v>
      </c>
      <c r="E419" s="547" t="b">
        <f t="shared" si="13"/>
        <v>0</v>
      </c>
      <c r="F419" s="546"/>
    </row>
    <row r="420" spans="1:6" ht="12.75">
      <c r="A420" s="547" t="s">
        <v>61</v>
      </c>
      <c r="B420" s="547" t="s">
        <v>828</v>
      </c>
      <c r="C420" s="547" t="str">
        <f>LCR!B384</f>
        <v>Opérations n'impliquant pas d’actifs liquides admissibles</v>
      </c>
      <c r="D420" s="547" t="b">
        <f t="shared" si="12"/>
        <v>1</v>
      </c>
      <c r="E420" s="547" t="b">
        <f t="shared" si="13"/>
        <v>0</v>
      </c>
      <c r="F420" s="546"/>
    </row>
    <row r="421" spans="1:6" ht="25.5">
      <c r="A421" s="547" t="s">
        <v>1114</v>
      </c>
      <c r="B421" s="547" t="s">
        <v>1264</v>
      </c>
      <c r="C421" s="547" t="str">
        <f>LCR!A385</f>
        <v>Actifs non RMBS de niveau 2B prêtés et actifs non RMBS de niveau 2B empruntés :</v>
      </c>
      <c r="D421" s="547" t="b">
        <f t="shared" si="12"/>
        <v>1</v>
      </c>
      <c r="E421" s="547" t="b">
        <f t="shared" si="13"/>
        <v>0</v>
      </c>
      <c r="F421" s="546"/>
    </row>
    <row r="422" spans="1:6" ht="12.75">
      <c r="A422" s="547" t="s">
        <v>62</v>
      </c>
      <c r="B422" s="547" t="s">
        <v>827</v>
      </c>
      <c r="C422" s="547" t="str">
        <f>LCR!B386</f>
        <v>Opérations impliquant  des actifs liquides admissibles</v>
      </c>
      <c r="D422" s="547" t="b">
        <f t="shared" si="12"/>
        <v>1</v>
      </c>
      <c r="E422" s="547" t="b">
        <f t="shared" si="13"/>
        <v>0</v>
      </c>
      <c r="F422" s="546"/>
    </row>
    <row r="423" spans="1:6" ht="12.75">
      <c r="A423" s="547" t="s">
        <v>61</v>
      </c>
      <c r="B423" s="547" t="s">
        <v>828</v>
      </c>
      <c r="C423" s="547" t="str">
        <f>LCR!B387</f>
        <v>Opérations n'impliquant pas d’actifs liquides admissibles</v>
      </c>
      <c r="D423" s="547" t="b">
        <f t="shared" si="12"/>
        <v>1</v>
      </c>
      <c r="E423" s="547" t="b">
        <f t="shared" si="13"/>
        <v>0</v>
      </c>
      <c r="F423" s="546"/>
    </row>
    <row r="424" spans="1:6" ht="25.5">
      <c r="A424" s="547" t="s">
        <v>1115</v>
      </c>
      <c r="B424" s="547" t="s">
        <v>1263</v>
      </c>
      <c r="C424" s="547" t="str">
        <f>LCR!A388</f>
        <v>Actifs non RMBS de niveau 2B et autres actifs empruntés :</v>
      </c>
      <c r="D424" s="547" t="b">
        <f t="shared" si="12"/>
        <v>1</v>
      </c>
      <c r="E424" s="547" t="b">
        <f t="shared" si="13"/>
        <v>0</v>
      </c>
      <c r="F424" s="546"/>
    </row>
    <row r="425" spans="1:6" ht="12.75">
      <c r="A425" s="547" t="s">
        <v>62</v>
      </c>
      <c r="B425" s="547" t="s">
        <v>827</v>
      </c>
      <c r="C425" s="547" t="str">
        <f>LCR!B389</f>
        <v>Opérations impliquant  des actifs liquides admissibles</v>
      </c>
      <c r="D425" s="547" t="b">
        <f t="shared" si="12"/>
        <v>1</v>
      </c>
      <c r="E425" s="547" t="b">
        <f t="shared" si="13"/>
        <v>0</v>
      </c>
      <c r="F425" s="546"/>
    </row>
    <row r="426" spans="1:6" ht="12.75">
      <c r="A426" s="547" t="s">
        <v>61</v>
      </c>
      <c r="B426" s="547" t="s">
        <v>828</v>
      </c>
      <c r="C426" s="547" t="str">
        <f>LCR!B390</f>
        <v>Opérations n'impliquant pas d’actifs liquides admissibles</v>
      </c>
      <c r="D426" s="547" t="b">
        <f t="shared" si="12"/>
        <v>1</v>
      </c>
      <c r="E426" s="547" t="b">
        <f t="shared" si="13"/>
        <v>0</v>
      </c>
      <c r="F426" s="546"/>
    </row>
    <row r="427" spans="1:6" ht="25.5">
      <c r="A427" s="547" t="s">
        <v>54</v>
      </c>
      <c r="B427" s="547" t="s">
        <v>1265</v>
      </c>
      <c r="C427" s="547" t="str">
        <f>LCR!A391</f>
        <v>Autres actifs prêtés et actifs de niveau 1 empruntés :</v>
      </c>
      <c r="D427" s="547" t="b">
        <f t="shared" si="12"/>
        <v>1</v>
      </c>
      <c r="E427" s="547" t="b">
        <f t="shared" si="13"/>
        <v>0</v>
      </c>
      <c r="F427" s="546"/>
    </row>
    <row r="428" spans="1:6" ht="12.75">
      <c r="A428" s="547" t="s">
        <v>62</v>
      </c>
      <c r="B428" s="547" t="s">
        <v>827</v>
      </c>
      <c r="C428" s="547" t="str">
        <f>LCR!B392</f>
        <v>Opérations impliquant  des actifs liquides admissibles</v>
      </c>
      <c r="D428" s="547" t="b">
        <f t="shared" si="12"/>
        <v>1</v>
      </c>
      <c r="E428" s="547" t="b">
        <f t="shared" si="13"/>
        <v>0</v>
      </c>
      <c r="F428" s="546"/>
    </row>
    <row r="429" spans="1:6" ht="12.75">
      <c r="A429" s="547" t="s">
        <v>61</v>
      </c>
      <c r="B429" s="547" t="s">
        <v>828</v>
      </c>
      <c r="C429" s="547" t="str">
        <f>LCR!B393</f>
        <v>Opérations n'impliquant pas d’actifs liquides admissibles</v>
      </c>
      <c r="D429" s="547" t="b">
        <f t="shared" si="12"/>
        <v>1</v>
      </c>
      <c r="E429" s="547" t="b">
        <f t="shared" si="13"/>
        <v>0</v>
      </c>
      <c r="F429" s="546"/>
    </row>
    <row r="430" spans="1:6" ht="25.5">
      <c r="A430" s="547" t="s">
        <v>1080</v>
      </c>
      <c r="B430" s="547" t="s">
        <v>1266</v>
      </c>
      <c r="C430" s="547" t="str">
        <f>LCR!A394</f>
        <v>Autres actifs prêtés et actifs de niveau 2A empruntés :</v>
      </c>
      <c r="D430" s="547" t="b">
        <f t="shared" si="12"/>
        <v>1</v>
      </c>
      <c r="E430" s="547" t="b">
        <f t="shared" si="13"/>
        <v>0</v>
      </c>
      <c r="F430" s="546"/>
    </row>
    <row r="431" spans="1:6" ht="12.75">
      <c r="A431" s="547" t="s">
        <v>62</v>
      </c>
      <c r="B431" s="547" t="s">
        <v>827</v>
      </c>
      <c r="C431" s="547" t="str">
        <f>LCR!B395</f>
        <v>Opérations impliquant  des actifs liquides admissibles</v>
      </c>
      <c r="D431" s="547" t="b">
        <f t="shared" si="12"/>
        <v>1</v>
      </c>
      <c r="E431" s="547" t="b">
        <f t="shared" si="13"/>
        <v>0</v>
      </c>
      <c r="F431" s="546"/>
    </row>
    <row r="432" spans="1:6" ht="12.75">
      <c r="A432" s="547" t="s">
        <v>61</v>
      </c>
      <c r="B432" s="547" t="s">
        <v>828</v>
      </c>
      <c r="C432" s="547" t="str">
        <f>LCR!B396</f>
        <v>Opérations n'impliquant pas d’actifs liquides admissibles</v>
      </c>
      <c r="D432" s="547" t="b">
        <f t="shared" si="12"/>
        <v>1</v>
      </c>
      <c r="E432" s="547" t="b">
        <f t="shared" si="13"/>
        <v>0</v>
      </c>
      <c r="F432" s="546"/>
    </row>
    <row r="433" spans="1:6" ht="25.5">
      <c r="A433" s="547" t="s">
        <v>1116</v>
      </c>
      <c r="B433" s="547" t="s">
        <v>1267</v>
      </c>
      <c r="C433" s="547" t="str">
        <f>LCR!A397</f>
        <v>Autres actifs prêtés et actifs RMBS de niveau 2B empruntés :</v>
      </c>
      <c r="D433" s="547" t="b">
        <f t="shared" si="12"/>
        <v>1</v>
      </c>
      <c r="E433" s="547" t="b">
        <f t="shared" si="13"/>
        <v>0</v>
      </c>
      <c r="F433" s="546"/>
    </row>
    <row r="434" spans="1:6" ht="12.75">
      <c r="A434" s="547" t="s">
        <v>62</v>
      </c>
      <c r="B434" s="547" t="s">
        <v>827</v>
      </c>
      <c r="C434" s="547" t="str">
        <f>LCR!B398</f>
        <v>Opérations impliquant  des actifs liquides admissibles</v>
      </c>
      <c r="D434" s="547" t="b">
        <f t="shared" si="12"/>
        <v>1</v>
      </c>
      <c r="E434" s="547" t="b">
        <f t="shared" si="13"/>
        <v>0</v>
      </c>
      <c r="F434" s="546"/>
    </row>
    <row r="435" spans="1:6" ht="12.75">
      <c r="A435" s="547" t="s">
        <v>61</v>
      </c>
      <c r="B435" s="547" t="s">
        <v>828</v>
      </c>
      <c r="C435" s="547" t="str">
        <f>LCR!B399</f>
        <v>Opérations n'impliquant pas d’actifs liquides admissibles</v>
      </c>
      <c r="D435" s="547" t="b">
        <f t="shared" si="12"/>
        <v>1</v>
      </c>
      <c r="E435" s="547" t="b">
        <f t="shared" si="13"/>
        <v>0</v>
      </c>
      <c r="F435" s="546"/>
    </row>
    <row r="436" spans="1:6" ht="25.5">
      <c r="A436" s="547" t="s">
        <v>1117</v>
      </c>
      <c r="B436" s="547" t="s">
        <v>1268</v>
      </c>
      <c r="C436" s="547" t="str">
        <f>LCR!A400</f>
        <v>Autres actifs prêtés et actifs non RMBS de niveau 2B empruntés :</v>
      </c>
      <c r="D436" s="547" t="b">
        <f t="shared" si="12"/>
        <v>1</v>
      </c>
      <c r="E436" s="547" t="b">
        <f t="shared" si="13"/>
        <v>0</v>
      </c>
      <c r="F436" s="546"/>
    </row>
    <row r="437" spans="1:6" ht="12.75">
      <c r="A437" s="547" t="s">
        <v>62</v>
      </c>
      <c r="B437" s="547" t="s">
        <v>827</v>
      </c>
      <c r="C437" s="547" t="str">
        <f>LCR!B401</f>
        <v>Opérations impliquant  des actifs liquides admissibles</v>
      </c>
      <c r="D437" s="547" t="b">
        <f t="shared" si="12"/>
        <v>1</v>
      </c>
      <c r="E437" s="547" t="b">
        <f t="shared" si="13"/>
        <v>0</v>
      </c>
      <c r="F437" s="546"/>
    </row>
    <row r="438" spans="1:6" ht="12.75">
      <c r="A438" s="547" t="s">
        <v>61</v>
      </c>
      <c r="B438" s="547" t="s">
        <v>828</v>
      </c>
      <c r="C438" s="547" t="str">
        <f>LCR!B402</f>
        <v>Opérations n'impliquant pas d’actifs liquides admissibles</v>
      </c>
      <c r="D438" s="547" t="b">
        <f t="shared" si="12"/>
        <v>1</v>
      </c>
      <c r="E438" s="547" t="b">
        <f t="shared" si="13"/>
        <v>0</v>
      </c>
      <c r="F438" s="546"/>
    </row>
    <row r="439" spans="1:6" ht="25.5">
      <c r="A439" s="547" t="s">
        <v>55</v>
      </c>
      <c r="B439" s="547" t="s">
        <v>882</v>
      </c>
      <c r="C439" s="547" t="str">
        <f>LCR!A403</f>
        <v>Autres actifs prêtés et autres actifs empruntés :</v>
      </c>
      <c r="D439" s="547" t="b">
        <f t="shared" si="12"/>
        <v>1</v>
      </c>
      <c r="E439" s="547" t="b">
        <f t="shared" si="13"/>
        <v>0</v>
      </c>
      <c r="F439" s="546"/>
    </row>
    <row r="440" spans="1:6" ht="38.25">
      <c r="A440" s="547" t="s">
        <v>2249</v>
      </c>
      <c r="B440" s="547" t="s">
        <v>883</v>
      </c>
      <c r="C440" s="547" t="str">
        <f>LCR!A404</f>
        <v>dont les actifs empruntés sont réutilisés (c.-à-d., sont réhypothéqués) dans des opérations visant à couvrir des positions courtes :</v>
      </c>
      <c r="D440" s="547" t="b">
        <f t="shared" si="12"/>
        <v>1</v>
      </c>
      <c r="E440" s="547" t="b">
        <f t="shared" si="13"/>
        <v>0</v>
      </c>
      <c r="F440" s="546"/>
    </row>
    <row r="441" spans="1:6" ht="25.5">
      <c r="A441" s="547" t="s">
        <v>56</v>
      </c>
      <c r="B441" s="547" t="s">
        <v>1269</v>
      </c>
      <c r="C441" s="547" t="str">
        <f>LCR!B405</f>
        <v>Actifs de niveau 1 prêtés et actifs de niveau 1 empruntés</v>
      </c>
      <c r="D441" s="547" t="b">
        <f t="shared" si="12"/>
        <v>1</v>
      </c>
      <c r="E441" s="547" t="b">
        <f t="shared" si="13"/>
        <v>0</v>
      </c>
      <c r="F441" s="546"/>
    </row>
    <row r="442" spans="1:6" ht="25.5">
      <c r="A442" s="547" t="s">
        <v>1081</v>
      </c>
      <c r="B442" s="547" t="s">
        <v>1270</v>
      </c>
      <c r="C442" s="547" t="str">
        <f>LCR!B406</f>
        <v>Actifs de niveau 1 prêtés et actifs de niveau 2A empruntés</v>
      </c>
      <c r="D442" s="547" t="b">
        <f t="shared" si="12"/>
        <v>1</v>
      </c>
      <c r="E442" s="547" t="b">
        <f t="shared" si="13"/>
        <v>0</v>
      </c>
      <c r="F442" s="546"/>
    </row>
    <row r="443" spans="1:6" ht="25.5">
      <c r="A443" s="547" t="s">
        <v>1118</v>
      </c>
      <c r="B443" s="547" t="s">
        <v>1271</v>
      </c>
      <c r="C443" s="547" t="str">
        <f>LCR!B407</f>
        <v>Actifs de niveau 1 prêtés et actifs RMBS de niveau 2B empruntés</v>
      </c>
      <c r="D443" s="547" t="b">
        <f t="shared" si="12"/>
        <v>1</v>
      </c>
      <c r="E443" s="547" t="b">
        <f t="shared" si="13"/>
        <v>0</v>
      </c>
      <c r="F443" s="546"/>
    </row>
    <row r="444" spans="1:6" ht="25.5">
      <c r="A444" s="547" t="s">
        <v>1119</v>
      </c>
      <c r="B444" s="547" t="s">
        <v>1272</v>
      </c>
      <c r="C444" s="547" t="str">
        <f>LCR!B408</f>
        <v>Actifs de niveau 1 prêtés et actifs non RMBS de niveau 2B empruntés</v>
      </c>
      <c r="D444" s="547" t="b">
        <f t="shared" si="12"/>
        <v>1</v>
      </c>
      <c r="E444" s="547" t="b">
        <f t="shared" si="13"/>
        <v>0</v>
      </c>
      <c r="F444" s="546"/>
    </row>
    <row r="445" spans="1:6" ht="25.5">
      <c r="A445" s="547" t="s">
        <v>57</v>
      </c>
      <c r="B445" s="547" t="s">
        <v>884</v>
      </c>
      <c r="C445" s="547" t="str">
        <f>LCR!B409</f>
        <v>Actifs de niveau 1 prêtés et autres actifs empruntés</v>
      </c>
      <c r="D445" s="547" t="b">
        <f t="shared" si="12"/>
        <v>1</v>
      </c>
      <c r="E445" s="547" t="b">
        <f t="shared" si="13"/>
        <v>0</v>
      </c>
      <c r="F445" s="546"/>
    </row>
    <row r="446" spans="1:6" ht="25.5">
      <c r="A446" s="547" t="s">
        <v>1082</v>
      </c>
      <c r="B446" s="547" t="s">
        <v>1273</v>
      </c>
      <c r="C446" s="547" t="str">
        <f>LCR!B410</f>
        <v>Actifs de niveau 2A prêtés et actifs de niveau 1 empruntés</v>
      </c>
      <c r="D446" s="547" t="b">
        <f t="shared" si="12"/>
        <v>1</v>
      </c>
      <c r="E446" s="547" t="b">
        <f t="shared" si="13"/>
        <v>0</v>
      </c>
      <c r="F446" s="546"/>
    </row>
    <row r="447" spans="1:6" ht="25.5">
      <c r="A447" s="547" t="s">
        <v>1087</v>
      </c>
      <c r="B447" s="547" t="s">
        <v>1274</v>
      </c>
      <c r="C447" s="547" t="str">
        <f>LCR!B411</f>
        <v>Actifs de niveau 2A prêtés et actifs de niveau 2A empruntés</v>
      </c>
      <c r="D447" s="547" t="b">
        <f t="shared" si="12"/>
        <v>1</v>
      </c>
      <c r="E447" s="547" t="b">
        <f t="shared" si="13"/>
        <v>0</v>
      </c>
      <c r="F447" s="546"/>
    </row>
    <row r="448" spans="1:6" ht="25.5">
      <c r="A448" s="547" t="s">
        <v>1120</v>
      </c>
      <c r="B448" s="547" t="s">
        <v>1275</v>
      </c>
      <c r="C448" s="547" t="str">
        <f>LCR!B412</f>
        <v>Actifs de niveau 2A prêtés et actifs RMBS de niveau 2B empruntés</v>
      </c>
      <c r="D448" s="547" t="b">
        <f t="shared" si="12"/>
        <v>1</v>
      </c>
      <c r="E448" s="547" t="b">
        <f t="shared" si="13"/>
        <v>0</v>
      </c>
      <c r="F448" s="546"/>
    </row>
    <row r="449" spans="1:6" ht="25.5">
      <c r="A449" s="547" t="s">
        <v>1121</v>
      </c>
      <c r="B449" s="547" t="s">
        <v>1276</v>
      </c>
      <c r="C449" s="547" t="str">
        <f>LCR!B413</f>
        <v>Actifs de niveau 2A prêtés et actifs non RMBS de niveau 2B empruntés</v>
      </c>
      <c r="D449" s="547" t="b">
        <f t="shared" si="12"/>
        <v>1</v>
      </c>
      <c r="E449" s="547" t="b">
        <f t="shared" si="13"/>
        <v>0</v>
      </c>
      <c r="F449" s="546"/>
    </row>
    <row r="450" spans="1:6" ht="25.5">
      <c r="A450" s="547" t="s">
        <v>1083</v>
      </c>
      <c r="B450" s="547" t="s">
        <v>1084</v>
      </c>
      <c r="C450" s="547" t="str">
        <f>LCR!B414</f>
        <v>Actifs de niveau 2A prêtés et autres actifs empruntés</v>
      </c>
      <c r="D450" s="547" t="b">
        <f t="shared" si="14" ref="D450:D513">A450=C450</f>
        <v>1</v>
      </c>
      <c r="E450" s="547" t="b">
        <f t="shared" si="15" ref="E450:E513">B450=C450</f>
        <v>0</v>
      </c>
      <c r="F450" s="546"/>
    </row>
    <row r="451" spans="1:6" ht="25.5">
      <c r="A451" s="547" t="s">
        <v>1122</v>
      </c>
      <c r="B451" s="547" t="s">
        <v>1277</v>
      </c>
      <c r="C451" s="547" t="str">
        <f>LCR!B415</f>
        <v>Actifs  RMBS de niveau 2B prêtés et actifs de niveau 1 empruntés</v>
      </c>
      <c r="D451" s="547" t="b">
        <f t="shared" si="14"/>
        <v>1</v>
      </c>
      <c r="E451" s="547" t="b">
        <f t="shared" si="15"/>
        <v>0</v>
      </c>
      <c r="F451" s="546"/>
    </row>
    <row r="452" spans="1:6" ht="25.5">
      <c r="A452" s="547" t="s">
        <v>1123</v>
      </c>
      <c r="B452" s="547" t="s">
        <v>1278</v>
      </c>
      <c r="C452" s="547" t="str">
        <f>LCR!B416</f>
        <v>Actifs RMBS de niveau 2B prêtés et actifs de niveau 2A empruntés</v>
      </c>
      <c r="D452" s="547" t="b">
        <f t="shared" si="14"/>
        <v>1</v>
      </c>
      <c r="E452" s="547" t="b">
        <f t="shared" si="15"/>
        <v>0</v>
      </c>
      <c r="F452" s="546"/>
    </row>
    <row r="453" spans="1:6" ht="25.5">
      <c r="A453" s="547" t="s">
        <v>1124</v>
      </c>
      <c r="B453" s="547" t="s">
        <v>1279</v>
      </c>
      <c r="C453" s="547" t="str">
        <f>LCR!B417</f>
        <v>Actifs RMBS de niveau 2B prêtés et actifs RMBS de niveau 2B empruntés</v>
      </c>
      <c r="D453" s="547" t="b">
        <f t="shared" si="14"/>
        <v>1</v>
      </c>
      <c r="E453" s="547" t="b">
        <f t="shared" si="15"/>
        <v>0</v>
      </c>
      <c r="F453" s="546"/>
    </row>
    <row r="454" spans="1:6" ht="25.5">
      <c r="A454" s="547" t="s">
        <v>1125</v>
      </c>
      <c r="B454" s="547" t="s">
        <v>1280</v>
      </c>
      <c r="C454" s="547" t="str">
        <f>LCR!B418</f>
        <v>Actifs RMBS de niveau 2B prêtés et actifs non RMBS de niveau 2B empruntés</v>
      </c>
      <c r="D454" s="547" t="b">
        <f t="shared" si="14"/>
        <v>1</v>
      </c>
      <c r="E454" s="547" t="b">
        <f t="shared" si="15"/>
        <v>0</v>
      </c>
      <c r="F454" s="546"/>
    </row>
    <row r="455" spans="1:6" ht="25.5">
      <c r="A455" s="547" t="s">
        <v>1126</v>
      </c>
      <c r="B455" s="547" t="s">
        <v>1223</v>
      </c>
      <c r="C455" s="547" t="str">
        <f>LCR!B419</f>
        <v>Actifs RMBS de niveau 2B prêtés et autres actifs empruntés</v>
      </c>
      <c r="D455" s="547" t="b">
        <f t="shared" si="14"/>
        <v>1</v>
      </c>
      <c r="E455" s="547" t="b">
        <f t="shared" si="15"/>
        <v>0</v>
      </c>
      <c r="F455" s="546"/>
    </row>
    <row r="456" spans="1:6" ht="25.5">
      <c r="A456" s="547" t="s">
        <v>1127</v>
      </c>
      <c r="B456" s="547" t="s">
        <v>1281</v>
      </c>
      <c r="C456" s="547" t="str">
        <f>LCR!B420</f>
        <v>Actifs non RMBS de niveau 2B prêtés et actifs de niveau 1 empruntés</v>
      </c>
      <c r="D456" s="547" t="b">
        <f t="shared" si="14"/>
        <v>1</v>
      </c>
      <c r="E456" s="547" t="b">
        <f t="shared" si="15"/>
        <v>0</v>
      </c>
      <c r="F456" s="546"/>
    </row>
    <row r="457" spans="1:6" ht="25.5">
      <c r="A457" s="547" t="s">
        <v>1128</v>
      </c>
      <c r="B457" s="547" t="s">
        <v>1282</v>
      </c>
      <c r="C457" s="547" t="str">
        <f>LCR!B421</f>
        <v>Actifs non RMBS de niveau 2B prêtés et actifs de niveau 2A empruntés</v>
      </c>
      <c r="D457" s="547" t="b">
        <f t="shared" si="14"/>
        <v>1</v>
      </c>
      <c r="E457" s="547" t="b">
        <f t="shared" si="15"/>
        <v>0</v>
      </c>
      <c r="F457" s="546"/>
    </row>
    <row r="458" spans="1:6" ht="25.5">
      <c r="A458" s="547" t="s">
        <v>1129</v>
      </c>
      <c r="B458" s="547" t="s">
        <v>1283</v>
      </c>
      <c r="C458" s="547" t="str">
        <f>LCR!B422</f>
        <v>Actifs non RMBS de niveau 2B prêtés et actifs RMBS de niveau 2B empruntés</v>
      </c>
      <c r="D458" s="547" t="b">
        <f t="shared" si="14"/>
        <v>1</v>
      </c>
      <c r="E458" s="547" t="b">
        <f t="shared" si="15"/>
        <v>0</v>
      </c>
      <c r="F458" s="546"/>
    </row>
    <row r="459" spans="1:6" ht="25.5">
      <c r="A459" s="547" t="s">
        <v>1130</v>
      </c>
      <c r="B459" s="547" t="s">
        <v>1284</v>
      </c>
      <c r="C459" s="547" t="str">
        <f>LCR!B423</f>
        <v>Actifs non RMBS de niveau 2B prêtés et actifs non RMBS de niveau 2B empruntés</v>
      </c>
      <c r="D459" s="547" t="b">
        <f t="shared" si="14"/>
        <v>1</v>
      </c>
      <c r="E459" s="547" t="b">
        <f t="shared" si="15"/>
        <v>0</v>
      </c>
      <c r="F459" s="546"/>
    </row>
    <row r="460" spans="1:6" ht="25.5">
      <c r="A460" s="547" t="s">
        <v>1131</v>
      </c>
      <c r="B460" s="547" t="s">
        <v>1224</v>
      </c>
      <c r="C460" s="547" t="str">
        <f>LCR!B424</f>
        <v>Actifs non RMBS de niveau 2B prêtés et autres actifs empruntés</v>
      </c>
      <c r="D460" s="547" t="b">
        <f t="shared" si="14"/>
        <v>1</v>
      </c>
      <c r="E460" s="547" t="b">
        <f t="shared" si="15"/>
        <v>0</v>
      </c>
      <c r="F460" s="546"/>
    </row>
    <row r="461" spans="1:6" ht="25.5">
      <c r="A461" s="547" t="s">
        <v>58</v>
      </c>
      <c r="B461" s="547" t="s">
        <v>1285</v>
      </c>
      <c r="C461" s="547" t="str">
        <f>LCR!B425</f>
        <v>Autres actifs prêtés et actifs de niveau 1 empruntés</v>
      </c>
      <c r="D461" s="547" t="b">
        <f t="shared" si="14"/>
        <v>1</v>
      </c>
      <c r="E461" s="547" t="b">
        <f t="shared" si="15"/>
        <v>0</v>
      </c>
      <c r="F461" s="546"/>
    </row>
    <row r="462" spans="1:6" ht="25.5">
      <c r="A462" s="547" t="s">
        <v>1085</v>
      </c>
      <c r="B462" s="547" t="s">
        <v>1286</v>
      </c>
      <c r="C462" s="547" t="str">
        <f>LCR!B426</f>
        <v>Autres actifs prêtés et actifs de niveau 2A empruntés</v>
      </c>
      <c r="D462" s="547" t="b">
        <f t="shared" si="14"/>
        <v>1</v>
      </c>
      <c r="E462" s="547" t="b">
        <f t="shared" si="15"/>
        <v>0</v>
      </c>
      <c r="F462" s="546"/>
    </row>
    <row r="463" spans="1:6" ht="25.5">
      <c r="A463" s="547" t="s">
        <v>1132</v>
      </c>
      <c r="B463" s="547" t="s">
        <v>1287</v>
      </c>
      <c r="C463" s="547" t="str">
        <f>LCR!B427</f>
        <v>Autres actifs prêtés et actifs RMBS de niveau 2B empruntés</v>
      </c>
      <c r="D463" s="547" t="b">
        <f t="shared" si="14"/>
        <v>1</v>
      </c>
      <c r="E463" s="547" t="b">
        <f t="shared" si="15"/>
        <v>0</v>
      </c>
      <c r="F463" s="546"/>
    </row>
    <row r="464" spans="1:6" ht="25.5">
      <c r="A464" s="547" t="s">
        <v>1133</v>
      </c>
      <c r="B464" s="547" t="s">
        <v>1288</v>
      </c>
      <c r="C464" s="547" t="str">
        <f>LCR!B428</f>
        <v>Autres actifs prêtés et actifs non RMBS de niveau 2B empruntés</v>
      </c>
      <c r="D464" s="547" t="b">
        <f t="shared" si="14"/>
        <v>1</v>
      </c>
      <c r="E464" s="547" t="b">
        <f t="shared" si="15"/>
        <v>0</v>
      </c>
      <c r="F464" s="546"/>
    </row>
    <row r="465" spans="1:6" ht="25.5">
      <c r="A465" s="547" t="s">
        <v>59</v>
      </c>
      <c r="B465" s="547" t="s">
        <v>882</v>
      </c>
      <c r="C465" s="547" t="str">
        <f>LCR!B429</f>
        <v>Autres actifs prêtés et autres actifs empruntés</v>
      </c>
      <c r="D465" s="547" t="b">
        <f t="shared" si="14"/>
        <v>1</v>
      </c>
      <c r="E465" s="547" t="b">
        <f t="shared" si="15"/>
        <v>0</v>
      </c>
      <c r="F465" s="546"/>
    </row>
    <row r="466" spans="1:6" ht="25.5">
      <c r="A466" s="547" t="s">
        <v>2015</v>
      </c>
      <c r="B466" s="547" t="s">
        <v>1289</v>
      </c>
      <c r="C466" s="547" t="str">
        <f>LCR!B430</f>
        <v>Section 4 - Total des sorties de trésorerie et des entrées de trésorerie provenant de swaps de sûretés</v>
      </c>
      <c r="D466" s="547" t="b">
        <f t="shared" si="14"/>
        <v>1</v>
      </c>
      <c r="E466" s="547" t="b">
        <f t="shared" si="15"/>
        <v>0</v>
      </c>
      <c r="F466" s="546"/>
    </row>
    <row r="467" spans="1:6" ht="12.75">
      <c r="A467" s="547" t="s">
        <v>643</v>
      </c>
      <c r="B467" s="547" t="s">
        <v>885</v>
      </c>
      <c r="C467" s="547" t="str">
        <f>LCR!A431</f>
        <v>Ajustement</v>
      </c>
      <c r="D467" s="547" t="b">
        <f t="shared" si="14"/>
        <v>1</v>
      </c>
      <c r="E467" s="547" t="b">
        <f t="shared" si="15"/>
        <v>0</v>
      </c>
      <c r="F467" s="546"/>
    </row>
    <row r="468" spans="1:6" ht="12.75">
      <c r="A468" s="547" t="s">
        <v>65</v>
      </c>
      <c r="B468" s="547" t="s">
        <v>1029</v>
      </c>
      <c r="C468" s="547" t="str">
        <f>LCR!D431</f>
        <v>Ajout</v>
      </c>
      <c r="D468" s="547" t="b">
        <f t="shared" si="14"/>
        <v>1</v>
      </c>
      <c r="E468" s="547" t="b">
        <f t="shared" si="15"/>
        <v>0</v>
      </c>
      <c r="F468" s="546"/>
    </row>
    <row r="469" spans="1:6" ht="12.75">
      <c r="A469" s="547" t="s">
        <v>66</v>
      </c>
      <c r="B469" s="547" t="s">
        <v>886</v>
      </c>
      <c r="C469" s="547" t="str">
        <f>LCR!F431</f>
        <v>Réduction</v>
      </c>
      <c r="D469" s="547" t="b">
        <f t="shared" si="14"/>
        <v>1</v>
      </c>
      <c r="E469" s="547" t="b">
        <f t="shared" si="15"/>
        <v>0</v>
      </c>
      <c r="F469" s="546"/>
    </row>
    <row r="470" spans="1:6" ht="25.5">
      <c r="A470" s="547" t="s">
        <v>2016</v>
      </c>
      <c r="B470" s="547" t="s">
        <v>1290</v>
      </c>
      <c r="C470" s="547" t="str">
        <f>LCR!B433</f>
        <v>Ajustements des actifs de niveau 1 attribuables aux swaps de sûretés </v>
      </c>
      <c r="D470" s="547" t="b">
        <f t="shared" si="14"/>
        <v>1</v>
      </c>
      <c r="E470" s="547" t="b">
        <f t="shared" si="15"/>
        <v>0</v>
      </c>
      <c r="F470" s="546"/>
    </row>
    <row r="471" spans="1:6" ht="25.5">
      <c r="A471" s="547" t="s">
        <v>2017</v>
      </c>
      <c r="B471" s="547" t="s">
        <v>1291</v>
      </c>
      <c r="C471" s="547" t="str">
        <f>LCR!B434</f>
        <v>Ajustements des actifs de niveau 2A attribuables aux swaps de sûretés</v>
      </c>
      <c r="D471" s="547" t="b">
        <f t="shared" si="14"/>
        <v>1</v>
      </c>
      <c r="E471" s="547" t="b">
        <f t="shared" si="15"/>
        <v>0</v>
      </c>
      <c r="F471" s="546"/>
    </row>
    <row r="472" spans="1:6" ht="25.5">
      <c r="A472" s="547" t="s">
        <v>2018</v>
      </c>
      <c r="B472" s="547" t="s">
        <v>1292</v>
      </c>
      <c r="C472" s="547" t="str">
        <f>LCR!B435</f>
        <v>Ajustements des actifs RMBS de niveau 2B attribuables aux swaps de sûretés</v>
      </c>
      <c r="D472" s="547" t="b">
        <f t="shared" si="14"/>
        <v>1</v>
      </c>
      <c r="E472" s="547" t="b">
        <f t="shared" si="15"/>
        <v>0</v>
      </c>
      <c r="F472" s="546"/>
    </row>
    <row r="473" spans="1:6" ht="25.5">
      <c r="A473" s="547" t="s">
        <v>2019</v>
      </c>
      <c r="B473" s="547" t="s">
        <v>1293</v>
      </c>
      <c r="C473" s="547" t="str">
        <f>LCR!B436</f>
        <v>Ajustements des actifs non RMBS de niveau 2B attribuables aux swaps de sûretés</v>
      </c>
      <c r="D473" s="547" t="b">
        <f t="shared" si="14"/>
        <v>1</v>
      </c>
      <c r="E473" s="547" t="b">
        <f t="shared" si="15"/>
        <v>0</v>
      </c>
      <c r="F473" s="546"/>
    </row>
    <row r="474" spans="1:6" ht="12.75">
      <c r="A474" s="547" t="s">
        <v>644</v>
      </c>
      <c r="B474" s="547" t="s">
        <v>1294</v>
      </c>
      <c r="C474" s="547" t="str">
        <f>LCR!A438</f>
        <v>Section 5 - LCR</v>
      </c>
      <c r="D474" s="547" t="b">
        <f t="shared" si="14"/>
        <v>1</v>
      </c>
      <c r="E474" s="547" t="b">
        <f t="shared" si="15"/>
        <v>0</v>
      </c>
      <c r="F474" s="546"/>
    </row>
    <row r="475" spans="1:6" ht="25.5">
      <c r="A475" s="547" t="s">
        <v>64</v>
      </c>
      <c r="B475" s="547" t="s">
        <v>1295</v>
      </c>
      <c r="C475" s="547" t="str">
        <f>LCR!B441</f>
        <v>Total des encours d’actifs liquides de haute qualité</v>
      </c>
      <c r="D475" s="547" t="b">
        <f t="shared" si="14"/>
        <v>1</v>
      </c>
      <c r="E475" s="547" t="b">
        <f t="shared" si="15"/>
        <v>0</v>
      </c>
      <c r="F475" s="546"/>
    </row>
    <row r="476" spans="1:6" ht="12.75">
      <c r="A476" s="547" t="s">
        <v>774</v>
      </c>
      <c r="B476" s="547" t="s">
        <v>887</v>
      </c>
      <c r="C476" s="547" t="str">
        <f>LCR!B442</f>
        <v>Dépôts à vue non opérationnels admissibles</v>
      </c>
      <c r="D476" s="547" t="b">
        <f t="shared" si="14"/>
        <v>1</v>
      </c>
      <c r="E476" s="547" t="b">
        <f t="shared" si="15"/>
        <v>0</v>
      </c>
      <c r="F476" s="546"/>
    </row>
    <row r="477" spans="1:6" ht="25.5">
      <c r="A477" s="547" t="s">
        <v>763</v>
      </c>
      <c r="B477" s="547" t="s">
        <v>888</v>
      </c>
      <c r="C477" s="547" t="str">
        <f>LCR!B443</f>
        <v>Total des ALHQ et des dépôts à vue non opérationnels admissibles</v>
      </c>
      <c r="D477" s="547" t="b">
        <f t="shared" si="14"/>
        <v>1</v>
      </c>
      <c r="E477" s="547" t="b">
        <f t="shared" si="15"/>
        <v>0</v>
      </c>
      <c r="F477" s="546"/>
    </row>
    <row r="478" spans="1:6" ht="12.75">
      <c r="A478" s="547" t="s">
        <v>63</v>
      </c>
      <c r="B478" s="547" t="s">
        <v>1296</v>
      </c>
      <c r="C478" s="547" t="str">
        <f>LCR!B444</f>
        <v>Sorties de trésorerie nettes</v>
      </c>
      <c r="D478" s="547" t="b">
        <f t="shared" si="14"/>
        <v>1</v>
      </c>
      <c r="E478" s="547" t="b">
        <f t="shared" si="15"/>
        <v>0</v>
      </c>
      <c r="F478" s="546"/>
    </row>
    <row r="479" spans="1:6" ht="12.75">
      <c r="A479" s="547" t="s">
        <v>724</v>
      </c>
      <c r="B479" s="547" t="s">
        <v>708</v>
      </c>
      <c r="C479" s="547" t="str">
        <f>LCR!B445</f>
        <v xml:space="preserve"> LCR</v>
      </c>
      <c r="D479" s="547" t="b">
        <f t="shared" si="14"/>
        <v>1</v>
      </c>
      <c r="E479" s="547" t="b">
        <f t="shared" si="15"/>
        <v>0</v>
      </c>
      <c r="F479" s="546"/>
    </row>
    <row r="480" spans="1:6" ht="12.75">
      <c r="A480" s="547" t="s">
        <v>739</v>
      </c>
      <c r="B480" s="547" t="s">
        <v>1297</v>
      </c>
      <c r="C480" s="547" t="str">
        <f>LCR!A447</f>
        <v>Section 6 - Renseignements supplémentaires</v>
      </c>
      <c r="D480" s="547" t="b">
        <f t="shared" si="14"/>
        <v>1</v>
      </c>
      <c r="E480" s="547" t="b">
        <f t="shared" si="15"/>
        <v>0</v>
      </c>
      <c r="F480" s="546"/>
    </row>
    <row r="481" spans="1:6" ht="12.75">
      <c r="A481" s="547" t="s">
        <v>740</v>
      </c>
      <c r="B481" s="547" t="s">
        <v>1298</v>
      </c>
      <c r="C481" s="547" t="str">
        <f>LCR!A448</f>
        <v>6.1 - TH LNH et OHC</v>
      </c>
      <c r="D481" s="547" t="b">
        <f t="shared" si="14"/>
        <v>1</v>
      </c>
      <c r="E481" s="547" t="b">
        <f t="shared" si="15"/>
        <v>0</v>
      </c>
      <c r="F481" s="546"/>
    </row>
    <row r="482" spans="1:6" ht="12.75">
      <c r="A482" s="547" t="s">
        <v>14</v>
      </c>
      <c r="B482" s="547" t="s">
        <v>796</v>
      </c>
      <c r="C482" s="547" t="str">
        <f>LCR!D448</f>
        <v>Montant</v>
      </c>
      <c r="D482" s="547" t="b">
        <f t="shared" si="14"/>
        <v>1</v>
      </c>
      <c r="E482" s="547" t="b">
        <f t="shared" si="15"/>
        <v>0</v>
      </c>
      <c r="F482" s="546"/>
    </row>
    <row r="483" spans="1:6" ht="38.25">
      <c r="A483" s="547" t="s">
        <v>736</v>
      </c>
      <c r="B483" s="547" t="s">
        <v>1324</v>
      </c>
      <c r="C483" s="547" t="str">
        <f>LCR!B450</f>
        <v>Du montant déclaré dans les actifs liquidés de haute qualité (ALHQ) sous forme de titres de niveau 1 assortis d'une pondération de risque de 0 % : le total des ALHQ</v>
      </c>
      <c r="D483" s="547" t="b">
        <f t="shared" si="14"/>
        <v>1</v>
      </c>
      <c r="E483" s="547" t="b">
        <f t="shared" si="15"/>
        <v>0</v>
      </c>
      <c r="F483" s="546"/>
    </row>
    <row r="484" spans="1:6" ht="25.5">
      <c r="A484" s="547" t="s">
        <v>710</v>
      </c>
      <c r="B484" s="547" t="s">
        <v>1299</v>
      </c>
      <c r="C484" s="547" t="str">
        <f>LCR!B451</f>
        <v>Montant lié aux titres hypothécaires en vertu de la LNH émis par des tiers</v>
      </c>
      <c r="D484" s="547" t="b">
        <f t="shared" si="14"/>
        <v>1</v>
      </c>
      <c r="E484" s="547" t="b">
        <f t="shared" si="15"/>
        <v>0</v>
      </c>
      <c r="F484" s="546"/>
    </row>
    <row r="485" spans="1:6" ht="25.5">
      <c r="A485" s="547" t="s">
        <v>773</v>
      </c>
      <c r="B485" s="547" t="s">
        <v>1300</v>
      </c>
      <c r="C485" s="547" t="str">
        <f>LCR!B452</f>
        <v>Montant lié aux titres htypothécaires en vertu de la LNH groupés et non vendus</v>
      </c>
      <c r="D485" s="547" t="b">
        <f t="shared" si="14"/>
        <v>1</v>
      </c>
      <c r="E485" s="547" t="b">
        <f t="shared" si="15"/>
        <v>0</v>
      </c>
      <c r="F485" s="546"/>
    </row>
    <row r="486" spans="1:6" ht="12.75">
      <c r="A486" s="547" t="s">
        <v>709</v>
      </c>
      <c r="B486" s="547" t="s">
        <v>1301</v>
      </c>
      <c r="C486" s="547" t="str">
        <f>LCR!B453</f>
        <v>Montant lié aux obligations hypothécaires du Canada</v>
      </c>
      <c r="D486" s="547" t="b">
        <f t="shared" si="14"/>
        <v>1</v>
      </c>
      <c r="E486" s="547" t="b">
        <f t="shared" si="15"/>
        <v>0</v>
      </c>
      <c r="F486" s="546"/>
    </row>
    <row r="487" spans="1:6" ht="12.75">
      <c r="A487" s="547" t="s">
        <v>741</v>
      </c>
      <c r="B487" s="547" t="s">
        <v>1302</v>
      </c>
      <c r="C487" s="547" t="str">
        <f>LCR!A455</f>
        <v>6.2 - Exigences de jurisdictions d'accueil</v>
      </c>
      <c r="D487" s="547" t="b">
        <f t="shared" si="14"/>
        <v>1</v>
      </c>
      <c r="E487" s="547" t="b">
        <f t="shared" si="15"/>
        <v>0</v>
      </c>
      <c r="F487" s="546"/>
    </row>
    <row r="488" spans="1:6" ht="12.75">
      <c r="A488" s="547" t="s">
        <v>14</v>
      </c>
      <c r="B488" s="547" t="s">
        <v>796</v>
      </c>
      <c r="C488" s="547" t="str">
        <f>LCR!D455</f>
        <v>Montant</v>
      </c>
      <c r="D488" s="547" t="b">
        <f t="shared" si="14"/>
        <v>1</v>
      </c>
      <c r="E488" s="547" t="b">
        <f t="shared" si="15"/>
        <v>0</v>
      </c>
      <c r="F488" s="546"/>
    </row>
    <row r="489" spans="1:6" ht="12.75">
      <c r="A489" s="547" t="s">
        <v>3</v>
      </c>
      <c r="B489" s="547" t="s">
        <v>783</v>
      </c>
      <c r="C489" s="547" t="str">
        <f>LCR!F455</f>
        <v>Pondération</v>
      </c>
      <c r="D489" s="547" t="b">
        <f t="shared" si="14"/>
        <v>1</v>
      </c>
      <c r="E489" s="547" t="b">
        <f t="shared" si="15"/>
        <v>0</v>
      </c>
      <c r="F489" s="546"/>
    </row>
    <row r="490" spans="1:6" ht="12.75">
      <c r="A490" s="547" t="s">
        <v>2</v>
      </c>
      <c r="B490" s="547" t="s">
        <v>1066</v>
      </c>
      <c r="C490" s="547" t="str">
        <f>LCR!H455</f>
        <v>Montant pondéré</v>
      </c>
      <c r="D490" s="547" t="b">
        <f t="shared" si="14"/>
        <v>1</v>
      </c>
      <c r="E490" s="547" t="b">
        <f t="shared" si="15"/>
        <v>0</v>
      </c>
      <c r="F490" s="546"/>
    </row>
    <row r="491" spans="1:6" ht="25.5">
      <c r="A491" s="547" t="s">
        <v>711</v>
      </c>
      <c r="B491" s="547" t="s">
        <v>889</v>
      </c>
      <c r="C491" s="547" t="str">
        <f>LCR!B457</f>
        <v>Exigences relatives aux dépôts de détail dans les juridictions d'accueil, dont : </v>
      </c>
      <c r="D491" s="547" t="b">
        <f t="shared" si="14"/>
        <v>1</v>
      </c>
      <c r="E491" s="547" t="b">
        <f t="shared" si="15"/>
        <v>0</v>
      </c>
      <c r="F491" s="546"/>
    </row>
    <row r="492" spans="1:6" ht="12.75">
      <c r="A492" s="547" t="s">
        <v>712</v>
      </c>
      <c r="B492" s="547" t="s">
        <v>890</v>
      </c>
      <c r="C492" s="547" t="str">
        <f>LCR!B458</f>
        <v>Taux de sortie de 10 %</v>
      </c>
      <c r="D492" s="547" t="b">
        <f t="shared" si="14"/>
        <v>1</v>
      </c>
      <c r="E492" s="547" t="b">
        <f t="shared" si="15"/>
        <v>0</v>
      </c>
      <c r="F492" s="546"/>
    </row>
    <row r="493" spans="1:6" ht="12.75">
      <c r="A493" s="547" t="s">
        <v>713</v>
      </c>
      <c r="B493" s="547" t="s">
        <v>891</v>
      </c>
      <c r="C493" s="547" t="str">
        <f>LCR!B459</f>
        <v>Taux de sortie de 15 %</v>
      </c>
      <c r="D493" s="547" t="b">
        <f t="shared" si="14"/>
        <v>1</v>
      </c>
      <c r="E493" s="547" t="b">
        <f t="shared" si="15"/>
        <v>0</v>
      </c>
      <c r="F493" s="546"/>
    </row>
    <row r="494" spans="1:6" ht="12.75">
      <c r="A494" s="547" t="s">
        <v>714</v>
      </c>
      <c r="B494" s="547" t="s">
        <v>892</v>
      </c>
      <c r="C494" s="547" t="str">
        <f>LCR!B460</f>
        <v>Taux de sortie de 20 %</v>
      </c>
      <c r="D494" s="547" t="b">
        <f t="shared" si="14"/>
        <v>1</v>
      </c>
      <c r="E494" s="547" t="b">
        <f t="shared" si="15"/>
        <v>0</v>
      </c>
      <c r="F494" s="546"/>
    </row>
    <row r="495" spans="1:6" ht="12.75">
      <c r="A495" s="547" t="s">
        <v>715</v>
      </c>
      <c r="B495" s="547" t="s">
        <v>893</v>
      </c>
      <c r="C495" s="547" t="str">
        <f>LCR!B461</f>
        <v>Taux de sortie de 25 % </v>
      </c>
      <c r="D495" s="547" t="b">
        <f t="shared" si="14"/>
        <v>1</v>
      </c>
      <c r="E495" s="547" t="b">
        <f t="shared" si="15"/>
        <v>0</v>
      </c>
      <c r="F495" s="546"/>
    </row>
    <row r="496" spans="1:6" ht="12.75">
      <c r="A496" s="547" t="s">
        <v>716</v>
      </c>
      <c r="B496" s="547" t="s">
        <v>894</v>
      </c>
      <c r="C496" s="547" t="str">
        <f>LCR!B462</f>
        <v>Taux de sortie de 30 % </v>
      </c>
      <c r="D496" s="547" t="b">
        <f t="shared" si="14"/>
        <v>1</v>
      </c>
      <c r="E496" s="547" t="b">
        <f t="shared" si="15"/>
        <v>0</v>
      </c>
      <c r="F496" s="546"/>
    </row>
    <row r="497" spans="1:6" ht="12.75">
      <c r="A497" s="547" t="s">
        <v>717</v>
      </c>
      <c r="B497" s="547" t="s">
        <v>895</v>
      </c>
      <c r="C497" s="547" t="str">
        <f>LCR!B463</f>
        <v>Taux de sortie de 40 % </v>
      </c>
      <c r="D497" s="547" t="b">
        <f t="shared" si="14"/>
        <v>1</v>
      </c>
      <c r="E497" s="547" t="b">
        <f t="shared" si="15"/>
        <v>0</v>
      </c>
      <c r="F497" s="546"/>
    </row>
    <row r="498" spans="1:6" ht="12.75">
      <c r="A498" s="547" t="s">
        <v>718</v>
      </c>
      <c r="B498" s="547" t="s">
        <v>896</v>
      </c>
      <c r="C498" s="547" t="str">
        <f>LCR!B464</f>
        <v>Taux de sortie de 100 % </v>
      </c>
      <c r="D498" s="547" t="b">
        <f t="shared" si="14"/>
        <v>1</v>
      </c>
      <c r="E498" s="547" t="b">
        <f t="shared" si="15"/>
        <v>0</v>
      </c>
      <c r="F498" s="546"/>
    </row>
    <row r="499" spans="1:6" ht="12.75">
      <c r="A499" s="547" t="s">
        <v>719</v>
      </c>
      <c r="B499" s="547" t="s">
        <v>897</v>
      </c>
      <c r="C499" s="547" t="str">
        <f>LCR!B465</f>
        <v>Autres exigences</v>
      </c>
      <c r="D499" s="547" t="b">
        <f t="shared" si="14"/>
        <v>1</v>
      </c>
      <c r="E499" s="547" t="b">
        <f t="shared" si="15"/>
        <v>0</v>
      </c>
      <c r="F499" s="546"/>
    </row>
    <row r="500" spans="1:6" ht="12.75">
      <c r="A500" s="547" t="s">
        <v>720</v>
      </c>
      <c r="B500" s="547" t="s">
        <v>898</v>
      </c>
      <c r="C500" s="547" t="str">
        <f>LCR!B466</f>
        <v>Total des dépôts de détail dans les juridictions d'accueil </v>
      </c>
      <c r="D500" s="547" t="b">
        <f t="shared" si="14"/>
        <v>1</v>
      </c>
      <c r="E500" s="547" t="b">
        <f t="shared" si="15"/>
        <v>0</v>
      </c>
      <c r="F500" s="546"/>
    </row>
    <row r="501" spans="1:6" ht="25.5">
      <c r="A501" s="547" t="s">
        <v>722</v>
      </c>
      <c r="B501" s="547" t="s">
        <v>899</v>
      </c>
      <c r="C501" s="547" t="str">
        <f>LCR!B468</f>
        <v>Exigences relatives aux dépôts de la clientèle de petites entreprises dans les juridictions d'accueil, dont :</v>
      </c>
      <c r="D501" s="547" t="b">
        <f t="shared" si="14"/>
        <v>1</v>
      </c>
      <c r="E501" s="547" t="b">
        <f t="shared" si="15"/>
        <v>0</v>
      </c>
      <c r="F501" s="546"/>
    </row>
    <row r="502" spans="1:6" ht="12.75">
      <c r="A502" s="547" t="s">
        <v>712</v>
      </c>
      <c r="B502" s="547" t="s">
        <v>890</v>
      </c>
      <c r="C502" s="547" t="str">
        <f>LCR!B469</f>
        <v>Taux de sortie de 10 %</v>
      </c>
      <c r="D502" s="547" t="b">
        <f t="shared" si="14"/>
        <v>1</v>
      </c>
      <c r="E502" s="547" t="b">
        <f t="shared" si="15"/>
        <v>0</v>
      </c>
      <c r="F502" s="546"/>
    </row>
    <row r="503" spans="1:6" ht="12.75">
      <c r="A503" s="547" t="s">
        <v>713</v>
      </c>
      <c r="B503" s="547" t="s">
        <v>891</v>
      </c>
      <c r="C503" s="547" t="str">
        <f>LCR!B470</f>
        <v>Taux de sortie de 15 %</v>
      </c>
      <c r="D503" s="547" t="b">
        <f t="shared" si="14"/>
        <v>1</v>
      </c>
      <c r="E503" s="547" t="b">
        <f t="shared" si="15"/>
        <v>0</v>
      </c>
      <c r="F503" s="546"/>
    </row>
    <row r="504" spans="1:6" ht="12.75">
      <c r="A504" s="547" t="s">
        <v>714</v>
      </c>
      <c r="B504" s="547" t="s">
        <v>892</v>
      </c>
      <c r="C504" s="547" t="str">
        <f>LCR!B471</f>
        <v>Taux de sortie de 20 %</v>
      </c>
      <c r="D504" s="547" t="b">
        <f t="shared" si="14"/>
        <v>1</v>
      </c>
      <c r="E504" s="547" t="b">
        <f t="shared" si="15"/>
        <v>0</v>
      </c>
      <c r="F504" s="546"/>
    </row>
    <row r="505" spans="1:6" ht="12.75">
      <c r="A505" s="547" t="s">
        <v>715</v>
      </c>
      <c r="B505" s="547" t="s">
        <v>893</v>
      </c>
      <c r="C505" s="547" t="str">
        <f>LCR!B472</f>
        <v>Taux de sortie de 25 % </v>
      </c>
      <c r="D505" s="547" t="b">
        <f t="shared" si="14"/>
        <v>1</v>
      </c>
      <c r="E505" s="547" t="b">
        <f t="shared" si="15"/>
        <v>0</v>
      </c>
      <c r="F505" s="546"/>
    </row>
    <row r="506" spans="1:6" ht="12.75">
      <c r="A506" s="547" t="s">
        <v>716</v>
      </c>
      <c r="B506" s="547" t="s">
        <v>894</v>
      </c>
      <c r="C506" s="547" t="str">
        <f>LCR!B473</f>
        <v>Taux de sortie de 30 % </v>
      </c>
      <c r="D506" s="547" t="b">
        <f t="shared" si="14"/>
        <v>1</v>
      </c>
      <c r="E506" s="547" t="b">
        <f t="shared" si="15"/>
        <v>0</v>
      </c>
      <c r="F506" s="546"/>
    </row>
    <row r="507" spans="1:6" ht="12.75">
      <c r="A507" s="547" t="s">
        <v>717</v>
      </c>
      <c r="B507" s="547" t="s">
        <v>895</v>
      </c>
      <c r="C507" s="547" t="str">
        <f>LCR!B474</f>
        <v>Taux de sortie de 40 % </v>
      </c>
      <c r="D507" s="547" t="b">
        <f t="shared" si="14"/>
        <v>1</v>
      </c>
      <c r="E507" s="547" t="b">
        <f t="shared" si="15"/>
        <v>0</v>
      </c>
      <c r="F507" s="546"/>
    </row>
    <row r="508" spans="1:6" ht="12.75">
      <c r="A508" s="547" t="s">
        <v>718</v>
      </c>
      <c r="B508" s="547" t="s">
        <v>896</v>
      </c>
      <c r="C508" s="547" t="str">
        <f>LCR!B475</f>
        <v>Taux de sortie de 100 % </v>
      </c>
      <c r="D508" s="547" t="b">
        <f t="shared" si="14"/>
        <v>1</v>
      </c>
      <c r="E508" s="547" t="b">
        <f t="shared" si="15"/>
        <v>0</v>
      </c>
      <c r="F508" s="546"/>
    </row>
    <row r="509" spans="1:6" ht="12.75">
      <c r="A509" s="547" t="s">
        <v>719</v>
      </c>
      <c r="B509" s="547" t="s">
        <v>897</v>
      </c>
      <c r="C509" s="547" t="str">
        <f>LCR!B476</f>
        <v>Autres exigences</v>
      </c>
      <c r="D509" s="547" t="b">
        <f t="shared" si="14"/>
        <v>1</v>
      </c>
      <c r="E509" s="547" t="b">
        <f t="shared" si="15"/>
        <v>0</v>
      </c>
      <c r="F509" s="546"/>
    </row>
    <row r="510" spans="1:6" ht="25.5">
      <c r="A510" s="547" t="s">
        <v>723</v>
      </c>
      <c r="B510" s="547" t="s">
        <v>900</v>
      </c>
      <c r="C510" s="547" t="str">
        <f>LCR!B477</f>
        <v>Total des dépôts de la clientèle de petites entreprises dans les juridictions d'accueil </v>
      </c>
      <c r="D510" s="547" t="b">
        <f t="shared" si="14"/>
        <v>1</v>
      </c>
      <c r="E510" s="547" t="b">
        <f t="shared" si="15"/>
        <v>0</v>
      </c>
      <c r="F510" s="546"/>
    </row>
    <row r="511" spans="1:6" ht="25.5">
      <c r="A511" s="547" t="s">
        <v>742</v>
      </c>
      <c r="B511" s="547" t="s">
        <v>1303</v>
      </c>
      <c r="C511" s="547" t="str">
        <f>LCR!B479</f>
        <v>6.3 - Dépôts garantis de tiers affiliés</v>
      </c>
      <c r="D511" s="547" t="b">
        <f t="shared" si="14"/>
        <v>1</v>
      </c>
      <c r="E511" s="547" t="b">
        <f t="shared" si="15"/>
        <v>0</v>
      </c>
      <c r="F511" s="546"/>
    </row>
    <row r="512" spans="1:6" ht="12.75">
      <c r="A512" s="547" t="s">
        <v>14</v>
      </c>
      <c r="B512" s="547" t="s">
        <v>796</v>
      </c>
      <c r="C512" s="547" t="str">
        <f>LCR!D479</f>
        <v>Montant</v>
      </c>
      <c r="D512" s="547" t="b">
        <f t="shared" si="14"/>
        <v>1</v>
      </c>
      <c r="E512" s="547" t="b">
        <f t="shared" si="15"/>
        <v>0</v>
      </c>
      <c r="F512" s="546"/>
    </row>
    <row r="513" spans="1:6" ht="38.25">
      <c r="A513" s="547" t="s">
        <v>737</v>
      </c>
      <c r="B513" s="547" t="s">
        <v>2199</v>
      </c>
      <c r="C513" s="547" t="str">
        <f>LCR!B480</f>
        <v>Dépôts garantis provenant d'un tiers affilié – détail, compte transactionnel, admissible au taux de retrait de 3 %, au Canada </v>
      </c>
      <c r="D513" s="547" t="b">
        <f t="shared" si="14"/>
        <v>1</v>
      </c>
      <c r="E513" s="547" t="b">
        <f t="shared" si="15"/>
        <v>0</v>
      </c>
      <c r="F513" s="546"/>
    </row>
    <row r="514" spans="1:6" ht="12.75">
      <c r="A514" s="547" t="s">
        <v>1304</v>
      </c>
      <c r="B514" s="547" t="s">
        <v>1305</v>
      </c>
      <c r="C514" s="547" t="str">
        <f>LCR!D480</f>
        <v>Espace réservé - Ne pas remplir</v>
      </c>
      <c r="D514" s="547" t="b">
        <f t="shared" si="16" ref="D514:D577">A514=C514</f>
        <v>1</v>
      </c>
      <c r="E514" s="547" t="b">
        <f t="shared" si="17" ref="E514:E577">B514=C514</f>
        <v>0</v>
      </c>
      <c r="F514" s="546"/>
    </row>
    <row r="515" spans="1:6" ht="38.25">
      <c r="A515" s="547" t="s">
        <v>738</v>
      </c>
      <c r="B515" s="547" t="s">
        <v>2200</v>
      </c>
      <c r="C515" s="547" t="str">
        <f>LCR!B481</f>
        <v>Dépôts garantis provenant d'un tiers affilié – détail, qui n'est pas un compte transactionnel, admissible au taux de retrait de 3 %, au Canada</v>
      </c>
      <c r="D515" s="547" t="b">
        <f t="shared" si="16"/>
        <v>1</v>
      </c>
      <c r="E515" s="547" t="b">
        <f t="shared" si="17"/>
        <v>0</v>
      </c>
      <c r="F515" s="546"/>
    </row>
    <row r="516" spans="1:6" ht="12.75">
      <c r="A516" s="547" t="s">
        <v>1304</v>
      </c>
      <c r="B516" s="547" t="s">
        <v>1305</v>
      </c>
      <c r="C516" s="547" t="str">
        <f>LCR!D480</f>
        <v>Espace réservé - Ne pas remplir</v>
      </c>
      <c r="D516" s="547" t="b">
        <f t="shared" si="16"/>
        <v>1</v>
      </c>
      <c r="E516" s="547" t="b">
        <f t="shared" si="17"/>
        <v>0</v>
      </c>
      <c r="F516" s="546"/>
    </row>
    <row r="517" spans="1:6" ht="38.25">
      <c r="A517" s="547" t="s">
        <v>744</v>
      </c>
      <c r="B517" s="547" t="s">
        <v>2129</v>
      </c>
      <c r="C517" s="547" t="str">
        <f>LCR!B482</f>
        <v>Dépôts garantis provenant d'un tiers affilié – petites entreprises, compte transactionnel, admissible au taux de retrait de 3 %, au Canada</v>
      </c>
      <c r="D517" s="547" t="b">
        <f t="shared" si="16"/>
        <v>1</v>
      </c>
      <c r="E517" s="547" t="b">
        <f t="shared" si="17"/>
        <v>0</v>
      </c>
      <c r="F517" s="546"/>
    </row>
    <row r="518" spans="1:6" ht="12.75">
      <c r="A518" s="547" t="s">
        <v>746</v>
      </c>
      <c r="B518" s="547" t="s">
        <v>1305</v>
      </c>
      <c r="C518" s="547" t="str">
        <f>LCR!D482</f>
        <v>Espace réservé- Ne pas remplir</v>
      </c>
      <c r="D518" s="547" t="b">
        <f t="shared" si="16"/>
        <v>1</v>
      </c>
      <c r="E518" s="547" t="b">
        <f t="shared" si="17"/>
        <v>0</v>
      </c>
      <c r="F518" s="546"/>
    </row>
    <row r="519" spans="1:6" ht="51">
      <c r="A519" s="547" t="s">
        <v>745</v>
      </c>
      <c r="B519" s="547" t="s">
        <v>2130</v>
      </c>
      <c r="C519" s="547" t="str">
        <f>LCR!B483</f>
        <v>Dépôts garantis provenant d'un tiers affilié – petites entreprises, qui ne sont pas dans un compte transactionnel, admissible au taux de retrait de 3 %, au Canada </v>
      </c>
      <c r="D519" s="547" t="b">
        <f t="shared" si="16"/>
        <v>1</v>
      </c>
      <c r="E519" s="547" t="b">
        <f t="shared" si="17"/>
        <v>0</v>
      </c>
      <c r="F519" s="546"/>
    </row>
    <row r="520" spans="1:6" ht="12.75">
      <c r="A520" s="547" t="s">
        <v>746</v>
      </c>
      <c r="B520" s="547" t="s">
        <v>1305</v>
      </c>
      <c r="C520" s="547" t="str">
        <f>LCR!D482</f>
        <v>Espace réservé- Ne pas remplir</v>
      </c>
      <c r="D520" s="547" t="b">
        <f t="shared" si="16"/>
        <v>1</v>
      </c>
      <c r="E520" s="547" t="b">
        <f t="shared" si="17"/>
        <v>0</v>
      </c>
      <c r="F520" s="546"/>
    </row>
    <row r="521" spans="1:6" ht="25.5">
      <c r="A521" s="547" t="s">
        <v>1306</v>
      </c>
      <c r="B521" s="547" t="s">
        <v>1026</v>
      </c>
      <c r="C521" s="547" t="str">
        <f>'Instructions-LCR'!A1</f>
        <v>INSTRUCTION - RATIO DE LIQUIDITÉ À COURT TERME LCR (LCR)</v>
      </c>
      <c r="D521" s="547" t="b">
        <f t="shared" si="16"/>
        <v>1</v>
      </c>
      <c r="E521" s="547" t="b">
        <f t="shared" si="17"/>
        <v>0</v>
      </c>
      <c r="F521" s="546"/>
    </row>
    <row r="522" spans="1:6" ht="12.75">
      <c r="A522" s="547" t="s">
        <v>284</v>
      </c>
      <c r="B522" s="547" t="s">
        <v>1307</v>
      </c>
      <c r="C522" s="547" t="str">
        <f>'Instructions-LCR'!A3</f>
        <v>Identificateur de classification LCR</v>
      </c>
      <c r="D522" s="547" t="b">
        <f t="shared" si="16"/>
        <v>1</v>
      </c>
      <c r="E522" s="547" t="b">
        <f t="shared" si="17"/>
        <v>0</v>
      </c>
      <c r="F522" s="546"/>
    </row>
    <row r="523" spans="1:6" ht="12.75">
      <c r="A523" s="547" t="s">
        <v>0</v>
      </c>
      <c r="B523" s="547" t="s">
        <v>0</v>
      </c>
      <c r="C523" s="547" t="str">
        <f>'Instructions-LCR'!B3</f>
        <v>Description</v>
      </c>
      <c r="D523" s="547" t="b">
        <f t="shared" si="16"/>
        <v>1</v>
      </c>
      <c r="E523" s="547" t="b">
        <f t="shared" si="17"/>
        <v>1</v>
      </c>
      <c r="F523" s="546"/>
    </row>
    <row r="524" spans="1:6" ht="12.75">
      <c r="A524" s="547" t="s">
        <v>1308</v>
      </c>
      <c r="B524" s="547" t="s">
        <v>1308</v>
      </c>
      <c r="C524" s="547" t="str">
        <f>'Instructions-LCR'!C3</f>
        <v>Instructions</v>
      </c>
      <c r="D524" s="547" t="b">
        <f t="shared" si="16"/>
        <v>1</v>
      </c>
      <c r="E524" s="547" t="b">
        <f t="shared" si="17"/>
        <v>1</v>
      </c>
      <c r="F524" s="546"/>
    </row>
    <row r="525" spans="1:6" ht="12.75">
      <c r="A525" s="547" t="s">
        <v>667</v>
      </c>
      <c r="B525" s="547" t="s">
        <v>1027</v>
      </c>
      <c r="C525" s="547" t="str">
        <f>'Instructions-LCR'!D3</f>
        <v>Paragraphe de référence de la Ligne Directrice (LD)</v>
      </c>
      <c r="D525" s="547" t="b">
        <f t="shared" si="16"/>
        <v>1</v>
      </c>
      <c r="E525" s="547" t="b">
        <f t="shared" si="17"/>
        <v>0</v>
      </c>
      <c r="F525" s="546"/>
    </row>
    <row r="526" spans="1:6" ht="12.75">
      <c r="A526" s="547" t="s">
        <v>78</v>
      </c>
      <c r="B526" s="547" t="s">
        <v>901</v>
      </c>
      <c r="C526" s="547" t="str">
        <f>'Instructions-LCR'!B4</f>
        <v>Actifs de niveau 1 - pièces et billets de banque</v>
      </c>
      <c r="D526" s="547" t="b">
        <f t="shared" si="16"/>
        <v>1</v>
      </c>
      <c r="E526" s="547" t="b">
        <f t="shared" si="17"/>
        <v>0</v>
      </c>
      <c r="F526" s="546"/>
    </row>
    <row r="527" spans="1:6" ht="63.75">
      <c r="A527" s="547" t="s">
        <v>79</v>
      </c>
      <c r="B527" s="547" t="s">
        <v>902</v>
      </c>
      <c r="C527" s="547" t="str">
        <f>'Instructions-LCR'!C4</f>
        <v>Pièces et billets de banque actuellement détenus par l’institution et qui sont disponibles sur-le-champ pour satisfaire aux obligations. Les dépôts auprès d’autres institutions ou provenant d’autres institutions doivent être déclarés à la section des entrées de trésorerie.</v>
      </c>
      <c r="D527" s="547" t="b">
        <f t="shared" si="16"/>
        <v>1</v>
      </c>
      <c r="E527" s="547" t="b">
        <f t="shared" si="17"/>
        <v>0</v>
      </c>
      <c r="F527" s="546"/>
    </row>
    <row r="528" spans="1:6" ht="12.75">
      <c r="A528" s="547" t="s">
        <v>285</v>
      </c>
      <c r="B528" s="547" t="s">
        <v>285</v>
      </c>
      <c r="C528" s="547" t="str">
        <f>'Instructions-LCR'!D4</f>
        <v>50(a)</v>
      </c>
      <c r="D528" s="547" t="b">
        <f t="shared" si="16"/>
        <v>1</v>
      </c>
      <c r="E528" s="547" t="b">
        <f t="shared" si="17"/>
        <v>1</v>
      </c>
      <c r="F528" s="546"/>
    </row>
    <row r="529" spans="1:6" ht="25.5">
      <c r="A529" s="547" t="s">
        <v>80</v>
      </c>
      <c r="B529" s="547" t="s">
        <v>903</v>
      </c>
      <c r="C529" s="547" t="str">
        <f>'Instructions-LCR'!B5</f>
        <v>Actifs de niveau 1 – réserves de la banque centrale qui peuvent être retirées</v>
      </c>
      <c r="D529" s="547" t="b">
        <f t="shared" si="16"/>
        <v>1</v>
      </c>
      <c r="E529" s="547" t="b">
        <f t="shared" si="17"/>
        <v>0</v>
      </c>
      <c r="F529" s="546"/>
    </row>
    <row r="530" spans="1:6" ht="102">
      <c r="A530" s="547" t="s">
        <v>81</v>
      </c>
      <c r="B530" s="547" t="s">
        <v>2195</v>
      </c>
      <c r="C530" s="547" t="str">
        <f>'Instructions-LCR'!C5</f>
        <v>Montant total détenu dans les réserves de la banque centrale et dépôts au jour le jour et à terme dans une banque centrale, qui peut être retiré en période de crise. Les montants qui doivent être versés dans les réserves de la banque centrale dans les 30 jours doivent être déclarés à la ligne 21231 - Soldes additionnels devant être maintenus dans les réserves des banques centrales.</v>
      </c>
      <c r="D530" s="547" t="b">
        <f t="shared" si="16"/>
        <v>1</v>
      </c>
      <c r="E530" s="547" t="b">
        <f t="shared" si="17"/>
        <v>0</v>
      </c>
      <c r="F530" s="546"/>
    </row>
    <row r="531" spans="1:6" ht="12.75">
      <c r="A531" s="547" t="s">
        <v>286</v>
      </c>
      <c r="B531" s="547" t="s">
        <v>286</v>
      </c>
      <c r="C531" s="547" t="str">
        <f>'Instructions-LCR'!D5</f>
        <v>50(b)</v>
      </c>
      <c r="D531" s="547" t="b">
        <f t="shared" si="16"/>
        <v>1</v>
      </c>
      <c r="E531" s="547" t="b">
        <f t="shared" si="17"/>
        <v>1</v>
      </c>
      <c r="F531" s="546"/>
    </row>
    <row r="532" spans="1:6" ht="25.5">
      <c r="A532" s="547" t="s">
        <v>82</v>
      </c>
      <c r="B532" s="547" t="s">
        <v>904</v>
      </c>
      <c r="C532" s="547" t="str">
        <f>'Instructions-LCR'!B6</f>
        <v>Actifs de niveau 1 – réserves de la banque centrale qui ne peuvent être retirées</v>
      </c>
      <c r="D532" s="547" t="b">
        <f t="shared" si="16"/>
        <v>1</v>
      </c>
      <c r="E532" s="547" t="b">
        <f t="shared" si="17"/>
        <v>0</v>
      </c>
      <c r="F532" s="546"/>
    </row>
    <row r="533" spans="1:6" ht="114.75">
      <c r="A533" s="547" t="s">
        <v>318</v>
      </c>
      <c r="B533" s="547" t="s">
        <v>2196</v>
      </c>
      <c r="C533" s="547" t="str">
        <f>'Instructions-LCR'!C6</f>
        <v>Montant total détenu dans les réserves de la banque centrale, y compris les dépôts au jour le jour et à terme d’une institution dans une banque centrale, qui ne peut être retiré en période de crise. Les dépôts à terme qui ne satisfont pas aux critères d’inclusion dans l’encours des ALHQ, mais qui arrivent à échéance dans les 30 jours, pourraient être considérés comme des entrées de trésorerie à la ligne 22204 - Entrées de trésorerie contractuelles - Banques centrales).</v>
      </c>
      <c r="D533" s="547" t="b">
        <f t="shared" si="16"/>
        <v>1</v>
      </c>
      <c r="E533" s="547" t="b">
        <f t="shared" si="17"/>
        <v>0</v>
      </c>
      <c r="F533" s="546"/>
    </row>
    <row r="534" spans="1:6" ht="12.75">
      <c r="A534" s="547" t="s">
        <v>287</v>
      </c>
      <c r="B534" s="547" t="s">
        <v>905</v>
      </c>
      <c r="C534" s="547" t="str">
        <f>'Instructions-LCR'!D6</f>
        <v>Note afférent au paragraphe 50(b)</v>
      </c>
      <c r="D534" s="547" t="b">
        <f t="shared" si="16"/>
        <v>1</v>
      </c>
      <c r="E534" s="547" t="b">
        <f t="shared" si="17"/>
        <v>0</v>
      </c>
      <c r="F534" s="546"/>
    </row>
    <row r="535" spans="1:6" ht="25.5">
      <c r="A535" s="547" t="s">
        <v>83</v>
      </c>
      <c r="B535" s="547" t="s">
        <v>1310</v>
      </c>
      <c r="C535" s="547" t="str">
        <f>'Instructions-LCR'!B7</f>
        <v>Actifs de niveau 1 - Titres assortis d’une pondération de risque de 0 %, émis par des émetteurs souverains</v>
      </c>
      <c r="D535" s="547" t="b">
        <f t="shared" si="16"/>
        <v>1</v>
      </c>
      <c r="E535" s="547" t="b">
        <f t="shared" si="17"/>
        <v>0</v>
      </c>
      <c r="F535" s="546"/>
    </row>
    <row r="536" spans="1:6" ht="51">
      <c r="A536" s="547" t="s">
        <v>84</v>
      </c>
      <c r="B536" s="547" t="s">
        <v>906</v>
      </c>
      <c r="C536" s="547" t="str">
        <f>'Instructions-LCR'!C7</f>
        <v>Valeur marchande (avant décote) des titres de dette négociables éligibles émis par des émetteurs souverains, affectés d’une pondération de risque de 0 % dans l’approche standard pour le risque de crédit.</v>
      </c>
      <c r="D536" s="547" t="b">
        <f t="shared" si="16"/>
        <v>1</v>
      </c>
      <c r="E536" s="547" t="b">
        <f t="shared" si="17"/>
        <v>0</v>
      </c>
      <c r="F536" s="546"/>
    </row>
    <row r="537" spans="1:6" ht="12.75">
      <c r="A537" s="547" t="s">
        <v>288</v>
      </c>
      <c r="B537" s="547" t="s">
        <v>288</v>
      </c>
      <c r="C537" s="547" t="str">
        <f>'Instructions-LCR'!D7</f>
        <v>50(c)</v>
      </c>
      <c r="D537" s="547" t="b">
        <f t="shared" si="16"/>
        <v>1</v>
      </c>
      <c r="E537" s="547" t="b">
        <f t="shared" si="17"/>
        <v>1</v>
      </c>
      <c r="F537" s="546"/>
    </row>
    <row r="538" spans="1:6" ht="25.5">
      <c r="A538" s="547" t="s">
        <v>85</v>
      </c>
      <c r="B538" s="547" t="s">
        <v>1311</v>
      </c>
      <c r="C538" s="547" t="str">
        <f>'Instructions-LCR'!B8</f>
        <v>Actifs de niveau 1 - Titres affectés d’une pondération de risque de 0 % garantis par des émetteurs souverains </v>
      </c>
      <c r="D538" s="547" t="b">
        <f t="shared" si="16"/>
        <v>1</v>
      </c>
      <c r="E538" s="547" t="b">
        <f t="shared" si="17"/>
        <v>0</v>
      </c>
      <c r="F538" s="546"/>
    </row>
    <row r="539" spans="1:6" ht="51">
      <c r="A539" s="547" t="s">
        <v>86</v>
      </c>
      <c r="B539" s="547" t="s">
        <v>907</v>
      </c>
      <c r="C539" s="547" t="str">
        <f>'Instructions-LCR'!C8</f>
        <v>Valeur marchande (avant décote) des titres de dette négociables éligibles, garantis par des émetteurs souverains, affectés d’une pondération de risque de 0 % dans l’approche standard pour le risque de crédit.</v>
      </c>
      <c r="D539" s="547" t="b">
        <f t="shared" si="16"/>
        <v>1</v>
      </c>
      <c r="E539" s="547" t="b">
        <f t="shared" si="17"/>
        <v>0</v>
      </c>
      <c r="F539" s="546"/>
    </row>
    <row r="540" spans="1:6" ht="12.75">
      <c r="A540" s="547" t="s">
        <v>288</v>
      </c>
      <c r="B540" s="547" t="s">
        <v>288</v>
      </c>
      <c r="C540" s="547" t="str">
        <f>'Instructions-LCR'!D8</f>
        <v>50(c)</v>
      </c>
      <c r="D540" s="547" t="b">
        <f t="shared" si="16"/>
        <v>1</v>
      </c>
      <c r="E540" s="547" t="b">
        <f t="shared" si="17"/>
        <v>1</v>
      </c>
      <c r="F540" s="546"/>
    </row>
    <row r="541" spans="1:6" ht="25.5">
      <c r="A541" s="547" t="s">
        <v>87</v>
      </c>
      <c r="B541" s="547" t="s">
        <v>1317</v>
      </c>
      <c r="C541" s="547" t="str">
        <f>'Instructions-LCR'!B9</f>
        <v>Actifs de niveau 1 - Titres affectés d’une pondération de risque de 0 %, émis ou garantis par des banques centrales</v>
      </c>
      <c r="D541" s="547" t="b">
        <f t="shared" si="16"/>
        <v>1</v>
      </c>
      <c r="E541" s="547" t="b">
        <f t="shared" si="17"/>
        <v>0</v>
      </c>
      <c r="F541" s="546"/>
    </row>
    <row r="542" spans="1:6" ht="63.75">
      <c r="A542" s="547" t="s">
        <v>88</v>
      </c>
      <c r="B542" s="547" t="s">
        <v>908</v>
      </c>
      <c r="C542" s="547" t="str">
        <f>'Instructions-LCR'!C9</f>
        <v>Valeur marchande (avant décote) des titres de dette négociables éligibles, émis ou garantis par des banques centrales, affectés d’une pondération de risque de 0 % dans l’approche standard pour le risque de crédit.</v>
      </c>
      <c r="D542" s="547" t="b">
        <f t="shared" si="16"/>
        <v>1</v>
      </c>
      <c r="E542" s="547" t="b">
        <f t="shared" si="17"/>
        <v>0</v>
      </c>
      <c r="F542" s="546"/>
    </row>
    <row r="543" spans="1:6" ht="12.75">
      <c r="A543" s="547" t="s">
        <v>288</v>
      </c>
      <c r="B543" s="547" t="s">
        <v>288</v>
      </c>
      <c r="C543" s="547" t="str">
        <f>'Instructions-LCR'!D9</f>
        <v>50(c)</v>
      </c>
      <c r="D543" s="547" t="b">
        <f t="shared" si="16"/>
        <v>1</v>
      </c>
      <c r="E543" s="547" t="b">
        <f t="shared" si="17"/>
        <v>1</v>
      </c>
      <c r="F543" s="546"/>
    </row>
    <row r="544" spans="1:6" ht="25.5">
      <c r="A544" s="547" t="s">
        <v>89</v>
      </c>
      <c r="B544" s="547" t="s">
        <v>1318</v>
      </c>
      <c r="C544" s="547" t="str">
        <f>'Instructions-LCR'!B10</f>
        <v>Actifs de niveau 1 - Titres affectés d’une pondération de risque de 0 %, émis ou garantis par des organismes publics</v>
      </c>
      <c r="D544" s="547" t="b">
        <f t="shared" si="16"/>
        <v>1</v>
      </c>
      <c r="E544" s="547" t="b">
        <f t="shared" si="17"/>
        <v>0</v>
      </c>
      <c r="F544" s="546"/>
    </row>
    <row r="545" spans="1:6" ht="63.75">
      <c r="A545" s="547" t="s">
        <v>90</v>
      </c>
      <c r="B545" s="547" t="s">
        <v>909</v>
      </c>
      <c r="C545" s="547" t="str">
        <f>'Instructions-LCR'!C10</f>
        <v>Valeur marchande (avant décote) des titres de dette négociables éligibles, émis ou garantis par des organismes publics, affectés d’une pondération de risque de 0 % dans l’approche standard pour le risque de crédit.</v>
      </c>
      <c r="D545" s="547" t="b">
        <f t="shared" si="16"/>
        <v>1</v>
      </c>
      <c r="E545" s="547" t="b">
        <f t="shared" si="17"/>
        <v>0</v>
      </c>
      <c r="F545" s="546"/>
    </row>
    <row r="546" spans="1:6" ht="12.75">
      <c r="A546" s="547" t="s">
        <v>288</v>
      </c>
      <c r="B546" s="547" t="s">
        <v>288</v>
      </c>
      <c r="C546" s="547" t="str">
        <f>'Instructions-LCR'!D10</f>
        <v>50(c)</v>
      </c>
      <c r="D546" s="547" t="b">
        <f t="shared" si="16"/>
        <v>1</v>
      </c>
      <c r="E546" s="547" t="b">
        <f t="shared" si="17"/>
        <v>1</v>
      </c>
      <c r="F546" s="546"/>
    </row>
    <row r="547" spans="1:6" ht="38.25">
      <c r="A547" s="547" t="s">
        <v>91</v>
      </c>
      <c r="B547" s="547" t="s">
        <v>1319</v>
      </c>
      <c r="C547" s="547" t="str">
        <f>'Instructions-LCR'!B11</f>
        <v>Actifs de niveau 1 - Titres affectés d’une pondération de risque de 0 %, émis ou garantis par la BRI, le FMI, la BCE et la Communauté européenne, ou des BMD</v>
      </c>
      <c r="D547" s="547" t="b">
        <f t="shared" si="16"/>
        <v>1</v>
      </c>
      <c r="E547" s="547" t="b">
        <f t="shared" si="17"/>
        <v>0</v>
      </c>
      <c r="F547" s="546"/>
    </row>
    <row r="548" spans="1:6" ht="114.75">
      <c r="A548" s="547" t="s">
        <v>1321</v>
      </c>
      <c r="B548" s="547" t="s">
        <v>1320</v>
      </c>
      <c r="C548" s="547" t="str">
        <f>'Instructions-LCR'!C11</f>
        <v>Valeur marchande (avant décote) des titres de dette négociables éligibles, émis ou garantis par la Banque des règlements internationaux, le Fonds monétaire international, la Banque centrale européenne (BCE) et la Communauté européenne ou des Banques multilatérales de développement (BMD), affectés d’une pondération de risque de 0 % dans l’approche standard pour le risque de crédit.</v>
      </c>
      <c r="D548" s="547" t="b">
        <f t="shared" si="16"/>
        <v>1</v>
      </c>
      <c r="E548" s="547" t="b">
        <f t="shared" si="17"/>
        <v>0</v>
      </c>
      <c r="F548" s="546"/>
    </row>
    <row r="549" spans="1:6" ht="12.75">
      <c r="A549" s="547" t="s">
        <v>288</v>
      </c>
      <c r="B549" s="547" t="s">
        <v>288</v>
      </c>
      <c r="C549" s="547" t="str">
        <f>'Instructions-LCR'!D11</f>
        <v>50(c)</v>
      </c>
      <c r="D549" s="547" t="b">
        <f t="shared" si="16"/>
        <v>1</v>
      </c>
      <c r="E549" s="547" t="b">
        <f t="shared" si="17"/>
        <v>1</v>
      </c>
      <c r="F549" s="546"/>
    </row>
    <row r="550" spans="1:6" ht="25.5">
      <c r="A550" s="547" t="s">
        <v>92</v>
      </c>
      <c r="B550" s="547" t="s">
        <v>1312</v>
      </c>
      <c r="C550" s="547" t="str">
        <f>'Instructions-LCR'!B12</f>
        <v>Actifs de niveau 1 - Titres émis en monnaie locale lorsque la pondération de risque est autre que 0 %</v>
      </c>
      <c r="D550" s="547" t="b">
        <f t="shared" si="16"/>
        <v>1</v>
      </c>
      <c r="E550" s="547" t="b">
        <f t="shared" si="17"/>
        <v>0</v>
      </c>
      <c r="F550" s="546"/>
    </row>
    <row r="551" spans="1:6" ht="124.9" customHeight="1">
      <c r="A551" s="547" t="s">
        <v>93</v>
      </c>
      <c r="B551" s="547" t="s">
        <v>1322</v>
      </c>
      <c r="C551" s="547" t="str">
        <f>'Instructions-LCR'!C12</f>
        <v>Valeur marchande (avant décote) des titres de dette éligibles, émis par un émetteur souverain ou la banque centrale du pays en monnaie locale, qui n’est pas éligible aux fins d’inclusion aux lignes 11004 - Actifs de niveau 1 – Titres émis par un émetteur souverain ou 11005 - Actifs de niveau 1 – Titres garantis par un émetteur souverain en raison d’une pondération de risque autre que 0 % appliquée par ce pays. Les institutions ne sont autorisées à inclure que des titres de dette émis par des émetteurs souverains ou des banques centrales de leur pays d’origine ou d’autres pays, dans la mesure où le risque de liquidité a été pris dans ces pays.</v>
      </c>
      <c r="D551" s="547" t="b">
        <f t="shared" si="16"/>
        <v>1</v>
      </c>
      <c r="E551" s="547" t="b">
        <f t="shared" si="17"/>
        <v>0</v>
      </c>
      <c r="F551" s="546"/>
    </row>
    <row r="552" spans="1:6" ht="12.75">
      <c r="A552" s="547" t="s">
        <v>289</v>
      </c>
      <c r="B552" s="547" t="s">
        <v>289</v>
      </c>
      <c r="C552" s="547" t="str">
        <f>'Instructions-LCR'!D12</f>
        <v>50(d)</v>
      </c>
      <c r="D552" s="547" t="b">
        <f t="shared" si="16"/>
        <v>1</v>
      </c>
      <c r="E552" s="547" t="b">
        <f t="shared" si="17"/>
        <v>1</v>
      </c>
      <c r="F552" s="546"/>
    </row>
    <row r="553" spans="1:6" ht="25.5">
      <c r="A553" s="547" t="s">
        <v>94</v>
      </c>
      <c r="B553" s="547" t="s">
        <v>1313</v>
      </c>
      <c r="C553" s="547" t="str">
        <f>'Instructions-LCR'!B13</f>
        <v>Actifs de niveau 1 - Titres émis en monnaie étrangère lorsque la pondération de risque est autre que 0 %</v>
      </c>
      <c r="D553" s="547" t="b">
        <f t="shared" si="16"/>
        <v>1</v>
      </c>
      <c r="E553" s="547" t="b">
        <f t="shared" si="17"/>
        <v>0</v>
      </c>
      <c r="F553" s="546"/>
    </row>
    <row r="554" spans="1:6" ht="165.75">
      <c r="A554" s="547" t="s">
        <v>95</v>
      </c>
      <c r="B554" s="547" t="s">
        <v>1691</v>
      </c>
      <c r="C554" s="547" t="str">
        <f>'Instructions-LCR'!C13</f>
        <v>Valeur marchande (avant décote) des titres de dette éligibles, émis par un émetteur souverain ou la banque centrale en monnaie étrangère (qui n’est pas éligible aux fins d’inclusion aux lignes 11004 - Actifs de niveau 1 – Titres émis par un émetteur souverain ou 11005 - Actifs de niveau 1 – Titres garantis par un émetteur souverain en raison d’une pondération de risque autre que 0 % appliquée par le pays visé), à concurrence du montant des sorties nettes de trésorerie que l’institution devrait effectuer en période de crise dans cette monnaie en raison de ses opérations dans le pays où le risque de liquidité est pris.</v>
      </c>
      <c r="D554" s="547" t="b">
        <f t="shared" si="16"/>
        <v>1</v>
      </c>
      <c r="E554" s="547" t="b">
        <f t="shared" si="17"/>
        <v>0</v>
      </c>
      <c r="F554" s="546"/>
    </row>
    <row r="555" spans="1:6" ht="12.75">
      <c r="A555" s="547" t="s">
        <v>290</v>
      </c>
      <c r="B555" s="547" t="s">
        <v>290</v>
      </c>
      <c r="C555" s="547" t="str">
        <f>'Instructions-LCR'!D13</f>
        <v>50(e)</v>
      </c>
      <c r="D555" s="547" t="b">
        <f t="shared" si="16"/>
        <v>1</v>
      </c>
      <c r="E555" s="547" t="b">
        <f t="shared" si="17"/>
        <v>1</v>
      </c>
      <c r="F555" s="546"/>
    </row>
    <row r="556" spans="1:6" ht="25.5">
      <c r="A556" s="547" t="s">
        <v>96</v>
      </c>
      <c r="B556" s="547" t="s">
        <v>1314</v>
      </c>
      <c r="C556" s="547" t="str">
        <f>'Instructions-LCR'!B14</f>
        <v>Actifs de niveau 2A - Titres assortis d’une pondération de risque de 20 % émis par un émetteur souverain</v>
      </c>
      <c r="D556" s="547" t="b">
        <f t="shared" si="16"/>
        <v>1</v>
      </c>
      <c r="E556" s="547" t="b">
        <f t="shared" si="17"/>
        <v>0</v>
      </c>
      <c r="F556" s="546"/>
    </row>
    <row r="557" spans="1:6" ht="114.75">
      <c r="A557" s="547" t="s">
        <v>97</v>
      </c>
      <c r="B557" s="547" t="s">
        <v>1325</v>
      </c>
      <c r="C557" s="547" t="str">
        <f>'Instructions-LCR'!C14</f>
        <v>Valeur marchande (avant décote) des titres de dette négociables éligibles, émis par un émetteur souverain,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557" s="547" t="b">
        <f t="shared" si="16"/>
        <v>1</v>
      </c>
      <c r="E557" s="547" t="b">
        <f t="shared" si="17"/>
        <v>0</v>
      </c>
      <c r="F557" s="546"/>
    </row>
    <row r="558" spans="1:6" ht="12.75">
      <c r="A558" s="547" t="s">
        <v>291</v>
      </c>
      <c r="B558" s="547" t="s">
        <v>291</v>
      </c>
      <c r="C558" s="547" t="str">
        <f>'Instructions-LCR'!D14</f>
        <v>52(a)</v>
      </c>
      <c r="D558" s="547" t="b">
        <f t="shared" si="16"/>
        <v>1</v>
      </c>
      <c r="E558" s="547" t="b">
        <f t="shared" si="17"/>
        <v>1</v>
      </c>
      <c r="F558" s="546"/>
    </row>
    <row r="559" spans="1:6" ht="25.5">
      <c r="A559" s="547" t="s">
        <v>98</v>
      </c>
      <c r="B559" s="547" t="s">
        <v>1315</v>
      </c>
      <c r="C559" s="547" t="str">
        <f>'Instructions-LCR'!B15</f>
        <v>Actifs de niveau 2A - Titres affectés d’une pondération de risque de 20 % garantis par un émetteur souverain </v>
      </c>
      <c r="D559" s="547" t="b">
        <f t="shared" si="16"/>
        <v>1</v>
      </c>
      <c r="E559" s="547" t="b">
        <f t="shared" si="17"/>
        <v>0</v>
      </c>
      <c r="F559" s="546"/>
    </row>
    <row r="560" spans="1:6" ht="51">
      <c r="A560" s="547" t="s">
        <v>99</v>
      </c>
      <c r="B560" s="547" t="s">
        <v>910</v>
      </c>
      <c r="C560" s="547" t="str">
        <f>'Instructions-LCR'!C15</f>
        <v>Valeur marchande (avant décote) des titres de dette négociables éligibles, garantis par un émetteur souverain, affectés d’une pondération de risque de 20 % dans l’approche standard pour le risque de crédit.</v>
      </c>
      <c r="D560" s="547" t="b">
        <f t="shared" si="16"/>
        <v>1</v>
      </c>
      <c r="E560" s="547" t="b">
        <f t="shared" si="17"/>
        <v>0</v>
      </c>
      <c r="F560" s="546"/>
    </row>
    <row r="561" spans="1:6" ht="12.75">
      <c r="A561" s="547" t="s">
        <v>291</v>
      </c>
      <c r="B561" s="547" t="s">
        <v>291</v>
      </c>
      <c r="C561" s="547" t="str">
        <f>'Instructions-LCR'!D15</f>
        <v>52(a)</v>
      </c>
      <c r="D561" s="547" t="b">
        <f t="shared" si="16"/>
        <v>1</v>
      </c>
      <c r="E561" s="547" t="b">
        <f t="shared" si="17"/>
        <v>1</v>
      </c>
      <c r="F561" s="546"/>
    </row>
    <row r="562" spans="1:6" ht="25.5">
      <c r="A562" s="547" t="s">
        <v>100</v>
      </c>
      <c r="B562" s="547" t="s">
        <v>1316</v>
      </c>
      <c r="C562" s="547" t="str">
        <f>'Instructions-LCR'!B16</f>
        <v>Actifs de niveau 2A - Titres affectés d’une pondération de risque de 20 %, émis ou garantis par des banques centrales</v>
      </c>
      <c r="D562" s="547" t="b">
        <f t="shared" si="16"/>
        <v>1</v>
      </c>
      <c r="E562" s="547" t="b">
        <f t="shared" si="17"/>
        <v>0</v>
      </c>
      <c r="F562" s="546"/>
    </row>
    <row r="563" spans="1:6" ht="114.75">
      <c r="A563" s="547" t="s">
        <v>101</v>
      </c>
      <c r="B563" s="547" t="s">
        <v>1326</v>
      </c>
      <c r="C563" s="547" t="str">
        <f>'Instructions-LCR'!C16</f>
        <v>Valeur marchande (avant décote) des titres de dette négociables éligibles, émis ou garantis par des banques centrales, affectés d’une pondération de risque de 20 % dans l’approche standard pour le risque de crédit, et non inclus aux lignes 11009 – Actifs de niveau 1 – Titres de dette affectés d’une pondération de risque autre que 0 %, émis en monnaie locale ou 11010 - Actifs de niveau 1 – Titres de dette affectés d’une pondération de risque autre que 0 %, émis dans une monnaie étrangère.</v>
      </c>
      <c r="D563" s="547" t="b">
        <f t="shared" si="16"/>
        <v>1</v>
      </c>
      <c r="E563" s="547" t="b">
        <f t="shared" si="17"/>
        <v>0</v>
      </c>
      <c r="F563" s="546"/>
    </row>
    <row r="564" spans="1:6" ht="12.75">
      <c r="A564" s="547" t="s">
        <v>291</v>
      </c>
      <c r="B564" s="547" t="s">
        <v>291</v>
      </c>
      <c r="C564" s="547" t="str">
        <f>'Instructions-LCR'!D16</f>
        <v>52(a)</v>
      </c>
      <c r="D564" s="547" t="b">
        <f t="shared" si="16"/>
        <v>1</v>
      </c>
      <c r="E564" s="547" t="b">
        <f t="shared" si="17"/>
        <v>1</v>
      </c>
      <c r="F564" s="546"/>
    </row>
    <row r="565" spans="1:6" ht="25.5">
      <c r="A565" s="547" t="s">
        <v>102</v>
      </c>
      <c r="B565" s="547" t="s">
        <v>1746</v>
      </c>
      <c r="C565" s="547" t="str">
        <f>'Instructions-LCR'!B17</f>
        <v>Actifs de niveau 2A - Titres affectés d’une pondération de risque de 20 %, émis ou garantis par des organismes publics</v>
      </c>
      <c r="D565" s="547" t="b">
        <f t="shared" si="16"/>
        <v>1</v>
      </c>
      <c r="E565" s="547" t="b">
        <f t="shared" si="17"/>
        <v>0</v>
      </c>
      <c r="F565" s="546"/>
    </row>
    <row r="566" spans="1:6" ht="63.75">
      <c r="A566" s="547" t="s">
        <v>103</v>
      </c>
      <c r="B566" s="547" t="s">
        <v>1747</v>
      </c>
      <c r="C566" s="547" t="str">
        <f>'Instructions-LCR'!C17</f>
        <v>Valeur marchande (avant décote) des titres de dette négociables éligibles, émis ou garantis par des organismes publics, affectés d’une pondération de risque de 20 % dans l’approche standard pour le risque de crédit.</v>
      </c>
      <c r="D566" s="547" t="b">
        <f t="shared" si="16"/>
        <v>1</v>
      </c>
      <c r="E566" s="547" t="b">
        <f t="shared" si="17"/>
        <v>0</v>
      </c>
      <c r="F566" s="546"/>
    </row>
    <row r="567" spans="1:6" ht="12.75">
      <c r="A567" s="547" t="s">
        <v>291</v>
      </c>
      <c r="B567" s="547" t="s">
        <v>291</v>
      </c>
      <c r="C567" s="547" t="str">
        <f>'Instructions-LCR'!D17</f>
        <v>52(a)</v>
      </c>
      <c r="D567" s="547" t="b">
        <f t="shared" si="16"/>
        <v>1</v>
      </c>
      <c r="E567" s="547" t="b">
        <f t="shared" si="17"/>
        <v>1</v>
      </c>
      <c r="F567" s="546"/>
    </row>
    <row r="568" spans="1:6" ht="25.5">
      <c r="A568" s="547" t="s">
        <v>104</v>
      </c>
      <c r="B568" s="547" t="s">
        <v>1748</v>
      </c>
      <c r="C568" s="547" t="str">
        <f>'Instructions-LCR'!B18</f>
        <v>Actifs de niveau 2A - Titres affectés d’une pondération de risque de 20 %, émis ou garantis par des BMD</v>
      </c>
      <c r="D568" s="547" t="b">
        <f t="shared" si="16"/>
        <v>1</v>
      </c>
      <c r="E568" s="547" t="b">
        <f t="shared" si="17"/>
        <v>0</v>
      </c>
      <c r="F568" s="546"/>
    </row>
    <row r="569" spans="1:6" ht="63.75">
      <c r="A569" s="547" t="s">
        <v>105</v>
      </c>
      <c r="B569" s="547" t="s">
        <v>911</v>
      </c>
      <c r="C569" s="547" t="str">
        <f>'Instructions-LCR'!C18</f>
        <v>Valeur marchande (avant décote) des titres de dette négociables éligibles, émis ou garantis par des banques multilatérales de développement, affectés d’une pondération de risque de 20 % dans l’approche standard pour le risque de crédit.</v>
      </c>
      <c r="D569" s="547" t="b">
        <f t="shared" si="16"/>
        <v>1</v>
      </c>
      <c r="E569" s="547" t="b">
        <f t="shared" si="17"/>
        <v>0</v>
      </c>
      <c r="F569" s="546"/>
    </row>
    <row r="570" spans="1:6" ht="12.75">
      <c r="A570" s="547" t="s">
        <v>291</v>
      </c>
      <c r="B570" s="547" t="s">
        <v>291</v>
      </c>
      <c r="C570" s="547" t="str">
        <f>'Instructions-LCR'!D18</f>
        <v>52(a)</v>
      </c>
      <c r="D570" s="547" t="b">
        <f t="shared" si="16"/>
        <v>1</v>
      </c>
      <c r="E570" s="547" t="b">
        <f t="shared" si="17"/>
        <v>1</v>
      </c>
      <c r="F570" s="546"/>
    </row>
    <row r="571" spans="1:6" ht="25.5">
      <c r="A571" s="547" t="s">
        <v>106</v>
      </c>
      <c r="B571" s="547" t="s">
        <v>1749</v>
      </c>
      <c r="C571" s="547" t="str">
        <f>'Instructions-LCR'!B19</f>
        <v>Actifs de niveau 2A - Obligations d’entreprises non financières cotées AA- ou mieux</v>
      </c>
      <c r="D571" s="547" t="b">
        <f t="shared" si="16"/>
        <v>1</v>
      </c>
      <c r="E571" s="547" t="b">
        <f t="shared" si="17"/>
        <v>0</v>
      </c>
      <c r="F571" s="546"/>
    </row>
    <row r="572" spans="1:6" ht="38.25">
      <c r="A572" s="547" t="s">
        <v>671</v>
      </c>
      <c r="B572" s="547" t="s">
        <v>1750</v>
      </c>
      <c r="C572" s="547" t="str">
        <f>'Instructions-LCR'!C19</f>
        <v>Valeur marchande (avant décote) des obligations éligibles d’entreprises non financières (y compris le papier commercial), cotées AA- ou mieux.</v>
      </c>
      <c r="D572" s="547" t="b">
        <f t="shared" si="16"/>
        <v>1</v>
      </c>
      <c r="E572" s="547" t="b">
        <f t="shared" si="17"/>
        <v>0</v>
      </c>
      <c r="F572" s="546"/>
    </row>
    <row r="573" spans="1:6" ht="12.75">
      <c r="A573" s="547" t="s">
        <v>292</v>
      </c>
      <c r="B573" s="547" t="s">
        <v>292</v>
      </c>
      <c r="C573" s="547" t="str">
        <f>'Instructions-LCR'!D19</f>
        <v>52(b)</v>
      </c>
      <c r="D573" s="547" t="b">
        <f t="shared" si="16"/>
        <v>1</v>
      </c>
      <c r="E573" s="547" t="b">
        <f t="shared" si="17"/>
        <v>1</v>
      </c>
      <c r="F573" s="546"/>
    </row>
    <row r="574" spans="1:6" ht="25.5">
      <c r="A574" s="547" t="s">
        <v>107</v>
      </c>
      <c r="B574" s="547" t="s">
        <v>1751</v>
      </c>
      <c r="C574" s="547" t="str">
        <f>'Instructions-LCR'!B20</f>
        <v>Actifs de niveau 2A - Obligations sécurisées cotées AA- ou mieux</v>
      </c>
      <c r="D574" s="547" t="b">
        <f t="shared" si="16"/>
        <v>1</v>
      </c>
      <c r="E574" s="547" t="b">
        <f t="shared" si="17"/>
        <v>0</v>
      </c>
      <c r="F574" s="546"/>
    </row>
    <row r="575" spans="1:6" ht="38.25">
      <c r="A575" s="547" t="s">
        <v>672</v>
      </c>
      <c r="B575" s="547" t="s">
        <v>1752</v>
      </c>
      <c r="C575" s="547" t="str">
        <f>'Instructions-LCR'!C20</f>
        <v>Valeur marchande (avant décote) des obligations éligibles sécurisées, émises par un tier, cotées AA- ou mieux.</v>
      </c>
      <c r="D575" s="547" t="b">
        <f t="shared" si="16"/>
        <v>1</v>
      </c>
      <c r="E575" s="547" t="b">
        <f t="shared" si="17"/>
        <v>0</v>
      </c>
      <c r="F575" s="546"/>
    </row>
    <row r="576" spans="1:6" ht="12.75">
      <c r="A576" s="547" t="s">
        <v>292</v>
      </c>
      <c r="B576" s="547" t="s">
        <v>292</v>
      </c>
      <c r="C576" s="547" t="str">
        <f>'Instructions-LCR'!D20</f>
        <v>52(b)</v>
      </c>
      <c r="D576" s="547" t="b">
        <f t="shared" si="16"/>
        <v>1</v>
      </c>
      <c r="E576" s="547" t="b">
        <f t="shared" si="17"/>
        <v>1</v>
      </c>
      <c r="F576" s="546"/>
    </row>
    <row r="577" spans="1:6" ht="12.75">
      <c r="A577" s="547" t="s">
        <v>1755</v>
      </c>
      <c r="B577" s="547" t="s">
        <v>2193</v>
      </c>
      <c r="C577" s="547" t="str">
        <f>'Instructions-LCR'!B21</f>
        <v>Actifs de niveau 2B - RMBS cotés AA ou mieux</v>
      </c>
      <c r="D577" s="547" t="b">
        <f t="shared" si="16"/>
        <v>1</v>
      </c>
      <c r="E577" s="547" t="b">
        <f t="shared" si="17"/>
        <v>0</v>
      </c>
      <c r="F577" s="546"/>
    </row>
    <row r="578" spans="1:6" ht="25.5">
      <c r="A578" s="547" t="s">
        <v>673</v>
      </c>
      <c r="B578" s="547" t="s">
        <v>1753</v>
      </c>
      <c r="C578" s="547" t="str">
        <f>'Instructions-LCR'!C21</f>
        <v>Valeur marchande (avant décote) des RMBS éligibles, cotées AA ou mieux.</v>
      </c>
      <c r="D578" s="547" t="b">
        <f t="shared" si="18" ref="D578:D641">A578=C578</f>
        <v>1</v>
      </c>
      <c r="E578" s="547" t="b">
        <f t="shared" si="19" ref="E578:E641">B578=C578</f>
        <v>0</v>
      </c>
      <c r="F578" s="546"/>
    </row>
    <row r="579" spans="1:6" ht="12.75">
      <c r="A579" s="547" t="s">
        <v>293</v>
      </c>
      <c r="B579" s="547" t="s">
        <v>293</v>
      </c>
      <c r="C579" s="547" t="str">
        <f>'Instructions-LCR'!D21</f>
        <v>54(a)</v>
      </c>
      <c r="D579" s="547" t="b">
        <f t="shared" si="18"/>
        <v>1</v>
      </c>
      <c r="E579" s="547" t="b">
        <f t="shared" si="19"/>
        <v>1</v>
      </c>
      <c r="F579" s="546"/>
    </row>
    <row r="580" spans="1:6" ht="25.5">
      <c r="A580" s="547" t="s">
        <v>108</v>
      </c>
      <c r="B580" s="547" t="s">
        <v>1754</v>
      </c>
      <c r="C580" s="547" t="str">
        <f>'Instructions-LCR'!B22</f>
        <v>Actifs de niveau 2B - Obligations d’entreprises non financières cotées BBB- à A+</v>
      </c>
      <c r="D580" s="547" t="b">
        <f t="shared" si="18"/>
        <v>1</v>
      </c>
      <c r="E580" s="547" t="b">
        <f t="shared" si="19"/>
        <v>0</v>
      </c>
      <c r="F580" s="546"/>
    </row>
    <row r="581" spans="1:6" ht="38.25">
      <c r="A581" s="547" t="s">
        <v>674</v>
      </c>
      <c r="B581" s="547" t="s">
        <v>1756</v>
      </c>
      <c r="C581" s="547" t="str">
        <f>'Instructions-LCR'!C22</f>
        <v>Valeur marchande (avant décote) des titres de dette d’entreprises non financières (y compris le papier commercial), cotés BBB- à A+.</v>
      </c>
      <c r="D581" s="547" t="b">
        <f t="shared" si="18"/>
        <v>1</v>
      </c>
      <c r="E581" s="547" t="b">
        <f t="shared" si="19"/>
        <v>0</v>
      </c>
      <c r="F581" s="546"/>
    </row>
    <row r="582" spans="1:6" ht="12.75">
      <c r="A582" s="547" t="s">
        <v>294</v>
      </c>
      <c r="B582" s="547" t="s">
        <v>294</v>
      </c>
      <c r="C582" s="547" t="str">
        <f>'Instructions-LCR'!D22</f>
        <v>54(b)</v>
      </c>
      <c r="D582" s="547" t="b">
        <f t="shared" si="18"/>
        <v>1</v>
      </c>
      <c r="E582" s="547" t="b">
        <f t="shared" si="19"/>
        <v>1</v>
      </c>
      <c r="F582" s="546"/>
    </row>
    <row r="583" spans="1:6" ht="25.5">
      <c r="A583" s="547" t="s">
        <v>109</v>
      </c>
      <c r="B583" s="547" t="s">
        <v>1134</v>
      </c>
      <c r="C583" s="547" t="str">
        <f>'Instructions-LCR'!B23</f>
        <v>Actifs de niveau 2B – Actions ordinaires d’entreprises non financières</v>
      </c>
      <c r="D583" s="547" t="b">
        <f t="shared" si="18"/>
        <v>1</v>
      </c>
      <c r="E583" s="547" t="b">
        <f t="shared" si="19"/>
        <v>0</v>
      </c>
      <c r="F583" s="546"/>
    </row>
    <row r="584" spans="1:6" ht="25.5">
      <c r="A584" s="547" t="s">
        <v>675</v>
      </c>
      <c r="B584" s="547" t="s">
        <v>912</v>
      </c>
      <c r="C584" s="547" t="str">
        <f>'Instructions-LCR'!C23</f>
        <v>Valeur marchande (avant décote) des actions ordinaires éligibles d’entreprises non financières.</v>
      </c>
      <c r="D584" s="547" t="b">
        <f t="shared" si="18"/>
        <v>1</v>
      </c>
      <c r="E584" s="547" t="b">
        <f t="shared" si="19"/>
        <v>0</v>
      </c>
      <c r="F584" s="546"/>
    </row>
    <row r="585" spans="1:6" ht="12.75">
      <c r="A585" s="547" t="s">
        <v>295</v>
      </c>
      <c r="B585" s="547" t="s">
        <v>295</v>
      </c>
      <c r="C585" s="547" t="str">
        <f>'Instructions-LCR'!D23</f>
        <v>54(c)</v>
      </c>
      <c r="D585" s="547" t="b">
        <f t="shared" si="18"/>
        <v>1</v>
      </c>
      <c r="E585" s="547" t="b">
        <f t="shared" si="19"/>
        <v>1</v>
      </c>
      <c r="F585" s="546"/>
    </row>
    <row r="586" spans="1:6" ht="25.5">
      <c r="A586" s="547" t="s">
        <v>110</v>
      </c>
      <c r="B586" s="547" t="s">
        <v>1757</v>
      </c>
      <c r="C586" s="547" t="str">
        <f>'Instructions-LCR'!B24</f>
        <v>Actifs de niveau 2B - Titres de dette de l’émetteur souverain ou de la banque centrale cotés BBB- à BBB+</v>
      </c>
      <c r="D586" s="547" t="b">
        <f t="shared" si="18"/>
        <v>1</v>
      </c>
      <c r="E586" s="547" t="b">
        <f t="shared" si="19"/>
        <v>0</v>
      </c>
      <c r="F586" s="546"/>
    </row>
    <row r="587" spans="1:6" ht="89.25">
      <c r="A587" s="547" t="s">
        <v>111</v>
      </c>
      <c r="B587" s="547" t="s">
        <v>1758</v>
      </c>
      <c r="C587" s="547" t="str">
        <f>'Instructions-LCR'!C24</f>
        <v>Valeur marchande (avant décote) des titres de dette éligibles émis par un émetteur souverain ou la banque centrale cotés de BBB- à BBB+ qui ne sont pas déjà compris dans les codes 11009, Actifs de niveau 1 - Titres émis en monnaie locale lorsque la pondération de risque est autre que 0 %, ou 11010, Actifs de niveau 1 - Titres émis en monnaie étrangère lorsque la pondération de risque est autre que 0 %.</v>
      </c>
      <c r="D587" s="547" t="b">
        <f t="shared" si="18"/>
        <v>1</v>
      </c>
      <c r="E587" s="547" t="b">
        <f t="shared" si="19"/>
        <v>0</v>
      </c>
      <c r="F587" s="546"/>
    </row>
    <row r="588" spans="1:6" ht="12.75">
      <c r="A588" s="547" t="s">
        <v>295</v>
      </c>
      <c r="B588" s="547" t="s">
        <v>295</v>
      </c>
      <c r="C588" s="547" t="str">
        <f>'Instructions-LCR'!D24</f>
        <v>54(c)</v>
      </c>
      <c r="D588" s="547" t="b">
        <f t="shared" si="18"/>
        <v>1</v>
      </c>
      <c r="E588" s="547" t="b">
        <f t="shared" si="19"/>
        <v>1</v>
      </c>
      <c r="F588" s="546"/>
    </row>
    <row r="589" spans="1:6" ht="25.5">
      <c r="A589" s="547" t="s">
        <v>112</v>
      </c>
      <c r="B589" s="547" t="s">
        <v>913</v>
      </c>
      <c r="C589" s="547" t="str">
        <f>'Instructions-LCR'!B25</f>
        <v>Actifs de niveau 1 - exclusions imputables à des restrictions imposées à l’entité juridique</v>
      </c>
      <c r="D589" s="547" t="b">
        <f t="shared" si="18"/>
        <v>1</v>
      </c>
      <c r="E589" s="547" t="b">
        <f t="shared" si="19"/>
        <v>0</v>
      </c>
      <c r="F589" s="546"/>
    </row>
    <row r="590" spans="1:6" ht="76.5">
      <c r="A590" s="547" t="s">
        <v>319</v>
      </c>
      <c r="B590" s="547" t="s">
        <v>1400</v>
      </c>
      <c r="C590" s="547" t="str">
        <f>'Instructions-LCR'!C25</f>
        <v>Valeur marchande (avant décote) de l’excédent des actifs de niveau 1 détenus par l’entité juridique, qui sont exclus de l’encours des ALHQ consolidés à cause d’un doute raisonnable selon lequel l’entité consolidée (société mère) y aurait facilement accès en situation de crise.</v>
      </c>
      <c r="D590" s="547" t="b">
        <f t="shared" si="18"/>
        <v>1</v>
      </c>
      <c r="E590" s="547" t="b">
        <f t="shared" si="19"/>
        <v>0</v>
      </c>
      <c r="F590" s="546"/>
    </row>
    <row r="591" spans="1:6" ht="12.75">
      <c r="A591" s="547" t="s">
        <v>296</v>
      </c>
      <c r="B591" s="547" t="s">
        <v>296</v>
      </c>
      <c r="C591" s="547" t="str">
        <f>'Instructions-LCR'!D25</f>
        <v>36-37; 171-172</v>
      </c>
      <c r="D591" s="547" t="b">
        <f t="shared" si="18"/>
        <v>1</v>
      </c>
      <c r="E591" s="547" t="b">
        <f t="shared" si="19"/>
        <v>1</v>
      </c>
      <c r="F591" s="546"/>
    </row>
    <row r="592" spans="1:6" ht="25.5">
      <c r="A592" s="547" t="s">
        <v>113</v>
      </c>
      <c r="B592" s="547" t="s">
        <v>1088</v>
      </c>
      <c r="C592" s="547" t="str">
        <f>'Instructions-LCR'!B26</f>
        <v>Actifs de niveau 2A - exclusions imputables à des restrictions imposées à l’entité juridique </v>
      </c>
      <c r="D592" s="547" t="b">
        <f t="shared" si="18"/>
        <v>1</v>
      </c>
      <c r="E592" s="547" t="b">
        <f t="shared" si="19"/>
        <v>0</v>
      </c>
      <c r="F592" s="546"/>
    </row>
    <row r="593" spans="1:6" ht="76.5">
      <c r="A593" s="547" t="s">
        <v>320</v>
      </c>
      <c r="B593" s="547" t="s">
        <v>1401</v>
      </c>
      <c r="C593" s="547" t="str">
        <f>'Instructions-LCR'!C26</f>
        <v>Valeur marchande (avant décote) de l’excédent des actifs de niveau 2A détenus par l’entité juridique, qui sont exclus de l’encours des ALHQ consolidés à cause d’un doute raisonnable selon lequel l’entité consolidée (société mère) y aurait facilement accès en situation de crise.</v>
      </c>
      <c r="D593" s="547" t="b">
        <f t="shared" si="18"/>
        <v>1</v>
      </c>
      <c r="E593" s="547" t="b">
        <f t="shared" si="19"/>
        <v>0</v>
      </c>
      <c r="F593" s="546"/>
    </row>
    <row r="594" spans="1:6" ht="12.75">
      <c r="A594" s="547" t="s">
        <v>296</v>
      </c>
      <c r="B594" s="547" t="s">
        <v>296</v>
      </c>
      <c r="C594" s="547" t="str">
        <f>'Instructions-LCR'!D26</f>
        <v>36-37; 171-172</v>
      </c>
      <c r="D594" s="547" t="b">
        <f t="shared" si="18"/>
        <v>1</v>
      </c>
      <c r="E594" s="547" t="b">
        <f t="shared" si="19"/>
        <v>1</v>
      </c>
      <c r="F594" s="546"/>
    </row>
    <row r="595" spans="1:6" ht="25.5">
      <c r="A595" s="547" t="s">
        <v>114</v>
      </c>
      <c r="B595" s="547" t="s">
        <v>1225</v>
      </c>
      <c r="C595" s="547" t="str">
        <f>'Instructions-LCR'!B27</f>
        <v>Actifs RMBS de niveau 2B - exclusions imputables à des restrictions imposées à l’entité juridique </v>
      </c>
      <c r="D595" s="547" t="b">
        <f t="shared" si="18"/>
        <v>1</v>
      </c>
      <c r="E595" s="547" t="b">
        <f t="shared" si="19"/>
        <v>0</v>
      </c>
      <c r="F595" s="546"/>
    </row>
    <row r="596" spans="1:6" ht="76.5">
      <c r="A596" s="547" t="s">
        <v>321</v>
      </c>
      <c r="B596" s="547" t="s">
        <v>1402</v>
      </c>
      <c r="C596" s="547" t="str">
        <f>'Instructions-LCR'!C27</f>
        <v>Valeur marchande (avant décote) de l’excédent des actifs de niveau 2B RMBS détenus par l’entité juridique, qui sont exclus de l’encours des ALHQ consolidés à cause d’un doute raisonnable selon lequel l’entité consolidée (société mère) y aurait facilement accès en situation de crise.</v>
      </c>
      <c r="D596" s="547" t="b">
        <f t="shared" si="18"/>
        <v>1</v>
      </c>
      <c r="E596" s="547" t="b">
        <f t="shared" si="19"/>
        <v>0</v>
      </c>
      <c r="F596" s="546"/>
    </row>
    <row r="597" spans="1:6" ht="12.75">
      <c r="A597" s="547" t="s">
        <v>296</v>
      </c>
      <c r="B597" s="547" t="s">
        <v>296</v>
      </c>
      <c r="C597" s="547" t="str">
        <f>'Instructions-LCR'!D27</f>
        <v>36-37; 171-172</v>
      </c>
      <c r="D597" s="547" t="b">
        <f t="shared" si="18"/>
        <v>1</v>
      </c>
      <c r="E597" s="547" t="b">
        <f t="shared" si="19"/>
        <v>1</v>
      </c>
      <c r="F597" s="546"/>
    </row>
    <row r="598" spans="1:6" ht="25.5">
      <c r="A598" s="547" t="s">
        <v>115</v>
      </c>
      <c r="B598" s="547" t="s">
        <v>1226</v>
      </c>
      <c r="C598" s="547" t="str">
        <f>'Instructions-LCR'!B28</f>
        <v>Actifs de niveau 2B non RMBS - exclusions imputables à des restrictions imposées à l’entité juridique </v>
      </c>
      <c r="D598" s="547" t="b">
        <f t="shared" si="18"/>
        <v>1</v>
      </c>
      <c r="E598" s="547" t="b">
        <f t="shared" si="19"/>
        <v>0</v>
      </c>
      <c r="F598" s="546"/>
    </row>
    <row r="599" spans="1:6" ht="76.5">
      <c r="A599" s="547" t="s">
        <v>322</v>
      </c>
      <c r="B599" s="547" t="s">
        <v>1403</v>
      </c>
      <c r="C599" s="547" t="str">
        <f>'Instructions-LCR'!C28</f>
        <v>Valeur marchande (avant décote) de l’excédent des actifs de niveau 2B non RMBS détenus par l’entité juridique, qui sont exclus de l’encours des ALHQ consolidés à cause d’un doute raisonnable selon lequel l’entité consolidée (société mère) y aurait facilement accès en situation de crise.</v>
      </c>
      <c r="D599" s="547" t="b">
        <f t="shared" si="18"/>
        <v>1</v>
      </c>
      <c r="E599" s="547" t="b">
        <f t="shared" si="19"/>
        <v>0</v>
      </c>
      <c r="F599" s="546"/>
    </row>
    <row r="600" spans="1:6" ht="12.75">
      <c r="A600" s="547" t="s">
        <v>296</v>
      </c>
      <c r="B600" s="547" t="s">
        <v>296</v>
      </c>
      <c r="C600" s="547" t="str">
        <f>'Instructions-LCR'!D28</f>
        <v>36-37; 171-172</v>
      </c>
      <c r="D600" s="547" t="b">
        <f t="shared" si="18"/>
        <v>1</v>
      </c>
      <c r="E600" s="547" t="b">
        <f t="shared" si="19"/>
        <v>1</v>
      </c>
      <c r="F600" s="546"/>
    </row>
    <row r="601" spans="1:6" ht="25.5">
      <c r="A601" s="547" t="s">
        <v>116</v>
      </c>
      <c r="B601" s="547" t="s">
        <v>914</v>
      </c>
      <c r="C601" s="547" t="str">
        <f>'Instructions-LCR'!B29</f>
        <v>Actifs de niveau 1 - exclusions en raison de restrictions opérationnelles</v>
      </c>
      <c r="D601" s="547" t="b">
        <f t="shared" si="18"/>
        <v>1</v>
      </c>
      <c r="E601" s="547" t="b">
        <f t="shared" si="19"/>
        <v>0</v>
      </c>
      <c r="F601" s="546"/>
    </row>
    <row r="602" spans="1:6" ht="51">
      <c r="A602" s="547" t="s">
        <v>323</v>
      </c>
      <c r="B602" s="547" t="s">
        <v>1404</v>
      </c>
      <c r="C602" s="547" t="str">
        <f>'Instructions-LCR'!C29</f>
        <v>Valeur marchande (avant décote) des actifs de niveau 1 détenus par l’institution, qui ne sont pas inclus dans l’encours des ALHQ en raison de restrictions opérationnelles imposées aux ALHQ.</v>
      </c>
      <c r="D602" s="547" t="b">
        <f t="shared" si="18"/>
        <v>1</v>
      </c>
      <c r="E602" s="547" t="b">
        <f t="shared" si="19"/>
        <v>0</v>
      </c>
      <c r="F602" s="546"/>
    </row>
    <row r="603" spans="1:6" ht="12.75">
      <c r="A603" s="547" t="s">
        <v>297</v>
      </c>
      <c r="B603" s="547" t="s">
        <v>540</v>
      </c>
      <c r="C603" s="547" t="str">
        <f>'Instructions-LCR'!D29</f>
        <v>31-34, 38-40</v>
      </c>
      <c r="D603" s="547" t="b">
        <f t="shared" si="18"/>
        <v>1</v>
      </c>
      <c r="E603" s="547" t="b">
        <f t="shared" si="19"/>
        <v>0</v>
      </c>
      <c r="F603" s="546"/>
    </row>
    <row r="604" spans="1:6" ht="25.5">
      <c r="A604" s="547" t="s">
        <v>117</v>
      </c>
      <c r="B604" s="547" t="s">
        <v>1089</v>
      </c>
      <c r="C604" s="547" t="str">
        <f>'Instructions-LCR'!B30</f>
        <v>Actifs de niveau 2A - exclusions en raison de restrictions opérationnelles</v>
      </c>
      <c r="D604" s="547" t="b">
        <f t="shared" si="18"/>
        <v>1</v>
      </c>
      <c r="E604" s="547" t="b">
        <f t="shared" si="19"/>
        <v>0</v>
      </c>
      <c r="F604" s="546"/>
    </row>
    <row r="605" spans="1:6" ht="51">
      <c r="A605" s="547" t="s">
        <v>316</v>
      </c>
      <c r="B605" s="547" t="s">
        <v>1405</v>
      </c>
      <c r="C605" s="547" t="str">
        <f>'Instructions-LCR'!C30</f>
        <v>La valeur marchande (avant décote) des actifs de niveau 2A détenus par l’institution, qui ne sont pas inclus dans l’encours des ALHQ en raison de restrictions opérationnelles imposées aux ALHQ. </v>
      </c>
      <c r="D605" s="547" t="b">
        <f t="shared" si="18"/>
        <v>1</v>
      </c>
      <c r="E605" s="547" t="b">
        <f t="shared" si="19"/>
        <v>0</v>
      </c>
      <c r="F605" s="546"/>
    </row>
    <row r="606" spans="1:6" ht="12.75">
      <c r="A606" s="547" t="s">
        <v>297</v>
      </c>
      <c r="B606" s="547" t="s">
        <v>540</v>
      </c>
      <c r="C606" s="547" t="str">
        <f>'Instructions-LCR'!D30</f>
        <v>31-34, 38-40</v>
      </c>
      <c r="D606" s="547" t="b">
        <f t="shared" si="18"/>
        <v>1</v>
      </c>
      <c r="E606" s="547" t="b">
        <f t="shared" si="19"/>
        <v>0</v>
      </c>
      <c r="F606" s="546"/>
    </row>
    <row r="607" spans="1:6" ht="25.5">
      <c r="A607" s="547" t="s">
        <v>118</v>
      </c>
      <c r="B607" s="547" t="s">
        <v>1227</v>
      </c>
      <c r="C607" s="547" t="str">
        <f>'Instructions-LCR'!B31</f>
        <v>Actifs de niveau 2B RMBS - exclusions en raison de restrictions opérationnelles</v>
      </c>
      <c r="D607" s="547" t="b">
        <f t="shared" si="18"/>
        <v>1</v>
      </c>
      <c r="E607" s="547" t="b">
        <f t="shared" si="19"/>
        <v>0</v>
      </c>
      <c r="F607" s="546"/>
    </row>
    <row r="608" spans="1:6" ht="51">
      <c r="A608" s="547" t="s">
        <v>317</v>
      </c>
      <c r="B608" s="547" t="s">
        <v>1406</v>
      </c>
      <c r="C608" s="547" t="str">
        <f>'Instructions-LCR'!C31</f>
        <v>La valeur marchande (avant décote) des actifs de niveau 2B RMBS détenus par l’institution, qui ne sont pas inclus dans l’encours des ALHQ en raison de restrictions opérationnelles imposées aux ALHQ.</v>
      </c>
      <c r="D608" s="547" t="b">
        <f t="shared" si="18"/>
        <v>1</v>
      </c>
      <c r="E608" s="547" t="b">
        <f t="shared" si="19"/>
        <v>0</v>
      </c>
      <c r="F608" s="546"/>
    </row>
    <row r="609" spans="1:6" ht="12.75">
      <c r="A609" s="547" t="s">
        <v>297</v>
      </c>
      <c r="B609" s="547" t="s">
        <v>540</v>
      </c>
      <c r="C609" s="547" t="str">
        <f>'Instructions-LCR'!D31</f>
        <v>31-34, 38-40</v>
      </c>
      <c r="D609" s="547" t="b">
        <f t="shared" si="18"/>
        <v>1</v>
      </c>
      <c r="E609" s="547" t="b">
        <f t="shared" si="19"/>
        <v>0</v>
      </c>
      <c r="F609" s="546"/>
    </row>
    <row r="610" spans="1:6" ht="25.5">
      <c r="A610" s="547" t="s">
        <v>119</v>
      </c>
      <c r="B610" s="547" t="s">
        <v>1228</v>
      </c>
      <c r="C610" s="547" t="str">
        <f>'Instructions-LCR'!B32</f>
        <v>Actifs de niveau 2B non RMBS - exclusions en raison de restrictions opérationnelles</v>
      </c>
      <c r="D610" s="547" t="b">
        <f t="shared" si="18"/>
        <v>1</v>
      </c>
      <c r="E610" s="547" t="b">
        <f t="shared" si="19"/>
        <v>0</v>
      </c>
      <c r="F610" s="546"/>
    </row>
    <row r="611" spans="1:6" ht="51">
      <c r="A611" s="547" t="s">
        <v>324</v>
      </c>
      <c r="B611" s="547" t="s">
        <v>1407</v>
      </c>
      <c r="C611" s="547" t="str">
        <f>'Instructions-LCR'!C32</f>
        <v>La valeur marchande (avant décote) des actifs de niveau 2B non RMBS détenus par l’institution, qui ne sont pas inclus dans l’encours des ALHQ en raison de restrictions opérationnelles imposées aux ALHQ.</v>
      </c>
      <c r="D611" s="547" t="b">
        <f t="shared" si="18"/>
        <v>1</v>
      </c>
      <c r="E611" s="547" t="b">
        <f t="shared" si="19"/>
        <v>0</v>
      </c>
      <c r="F611" s="546"/>
    </row>
    <row r="612" spans="1:6" ht="12.75">
      <c r="A612" s="547" t="s">
        <v>540</v>
      </c>
      <c r="B612" s="547" t="s">
        <v>540</v>
      </c>
      <c r="C612" s="547" t="str">
        <f>'Instructions-LCR'!D32</f>
        <v>31-34; 38-40</v>
      </c>
      <c r="D612" s="547" t="b">
        <f t="shared" si="18"/>
        <v>1</v>
      </c>
      <c r="E612" s="547" t="b">
        <f t="shared" si="19"/>
        <v>1</v>
      </c>
      <c r="F612" s="546"/>
    </row>
    <row r="613" spans="1:6" ht="25.5">
      <c r="A613" s="547" t="s">
        <v>1768</v>
      </c>
      <c r="B613" s="547" t="s">
        <v>1759</v>
      </c>
      <c r="C613" s="547" t="str">
        <f>'Instructions-LCR'!B33</f>
        <v>Dépôts de détail – assurés, éligibles à un taux de retrait de 3 % sur comptes courants (Canada)</v>
      </c>
      <c r="D613" s="547" t="b">
        <f t="shared" si="18"/>
        <v>1</v>
      </c>
      <c r="E613" s="547" t="b">
        <f t="shared" si="19"/>
        <v>0</v>
      </c>
      <c r="F613" s="546"/>
    </row>
    <row r="614" spans="1:6" ht="38.25">
      <c r="A614" s="547" t="s">
        <v>120</v>
      </c>
      <c r="B614" s="547" t="s">
        <v>1028</v>
      </c>
      <c r="C614" s="547" t="str">
        <f>'Instructions-LCR'!C33</f>
        <v>Total des dépôts de détail entièrement garantis par un dispositif efficace d'assurance-_x001E_dépôts sur des comptes courants au Canada.</v>
      </c>
      <c r="D614" s="547" t="b">
        <f t="shared" si="18"/>
        <v>1</v>
      </c>
      <c r="E614" s="547" t="b">
        <f t="shared" si="19"/>
        <v>0</v>
      </c>
      <c r="F614" s="546"/>
    </row>
    <row r="615" spans="1:6" ht="25.5">
      <c r="A615" s="547" t="s">
        <v>1769</v>
      </c>
      <c r="B615" s="547" t="s">
        <v>1760</v>
      </c>
      <c r="C615" s="547" t="str">
        <f>'Instructions-LCR'!B34</f>
        <v>Dépôts de détail – assurés, éligibles à un taux de retrait de 3 % sur comptes courants (à l’étranger)</v>
      </c>
      <c r="D615" s="547" t="b">
        <f t="shared" si="18"/>
        <v>1</v>
      </c>
      <c r="E615" s="547" t="b">
        <f t="shared" si="19"/>
        <v>0</v>
      </c>
      <c r="F615" s="546"/>
    </row>
    <row r="616" spans="1:6" ht="76.5">
      <c r="A616" s="547" t="s">
        <v>121</v>
      </c>
      <c r="B616" s="547" t="s">
        <v>1017</v>
      </c>
      <c r="C616" s="547" t="str">
        <f>'Instructions-LCR'!C34</f>
        <v>Total des dépôts de détail entièrement garantis par un dispositif efficace d'assurance-_x001E_dépôts sur des comptes courants dans des pays autres que le Canada, dans la mesure où l’autorité de contrôle décide d’appliquer à ces dépôts un taux de retrait de 3 %.</v>
      </c>
      <c r="D616" s="547" t="b">
        <f t="shared" si="18"/>
        <v>1</v>
      </c>
      <c r="E616" s="547" t="b">
        <f t="shared" si="19"/>
        <v>0</v>
      </c>
      <c r="F616" s="546"/>
    </row>
    <row r="617" spans="1:6" ht="25.5">
      <c r="A617" s="547" t="s">
        <v>1770</v>
      </c>
      <c r="B617" s="547" t="s">
        <v>915</v>
      </c>
      <c r="C617" s="547" t="str">
        <f>'Instructions-LCR'!B35</f>
        <v>Dépôts de détail – assurés, éligibles à un taux de retrait de 5 % sur comptes courants </v>
      </c>
      <c r="D617" s="547" t="b">
        <f t="shared" si="18"/>
        <v>1</v>
      </c>
      <c r="E617" s="547" t="b">
        <f t="shared" si="19"/>
        <v>0</v>
      </c>
      <c r="F617" s="546"/>
    </row>
    <row r="618" spans="1:6" ht="76.5">
      <c r="A618" s="547" t="s">
        <v>122</v>
      </c>
      <c r="B618" s="547" t="s">
        <v>1761</v>
      </c>
      <c r="C618" s="547" t="str">
        <f>'Instructions-LCR'!C35</f>
        <v>Total des dépôts de détail entièrement garantis par un dispositif efficace d'assurance-dépôts sur des comptes courants dans des pays autres que le Canada, dans la mesure où l’autorité de contrôle décide d’appliquer à ces dépôts un taux de retrait de 5 %.</v>
      </c>
      <c r="D618" s="547" t="b">
        <f t="shared" si="18"/>
        <v>1</v>
      </c>
      <c r="E618" s="547" t="b">
        <f t="shared" si="19"/>
        <v>0</v>
      </c>
      <c r="F618" s="546"/>
    </row>
    <row r="619" spans="1:6" ht="38.25">
      <c r="A619" s="547" t="s">
        <v>1771</v>
      </c>
      <c r="B619" s="547" t="s">
        <v>1762</v>
      </c>
      <c r="C619" s="547" t="str">
        <f>'Instructions-LCR'!B36</f>
        <v>Dépôts de détail – assurés, éligibles à un taux de retrait de 3 % sur comptes autres que courants – le déposant entretient des relations avec l’institution (Canada).</v>
      </c>
      <c r="D619" s="547" t="b">
        <f t="shared" si="18"/>
        <v>1</v>
      </c>
      <c r="E619" s="547" t="b">
        <f t="shared" si="19"/>
        <v>0</v>
      </c>
      <c r="F619" s="546"/>
    </row>
    <row r="620" spans="1:6" ht="51">
      <c r="A620" s="547" t="s">
        <v>123</v>
      </c>
      <c r="B620" s="547" t="s">
        <v>1763</v>
      </c>
      <c r="C620" s="547" t="str">
        <f>'Instructions-LCR'!C36</f>
        <v>Total des dépôts de détail entièrement garantis par un dispositif efficace d'assurance-dépôts sur des comptes autres que courants - le déposant entretient des relations avec l’institution au Canada.</v>
      </c>
      <c r="D620" s="547" t="b">
        <f t="shared" si="18"/>
        <v>1</v>
      </c>
      <c r="E620" s="547" t="b">
        <f t="shared" si="19"/>
        <v>0</v>
      </c>
      <c r="F620" s="546"/>
    </row>
    <row r="621" spans="1:6" ht="38.25">
      <c r="A621" s="547" t="s">
        <v>1772</v>
      </c>
      <c r="B621" s="547" t="s">
        <v>1764</v>
      </c>
      <c r="C621" s="547" t="str">
        <f>'Instructions-LCR'!B37</f>
        <v>Dépôts de détail – assurés, éligibles à un taux de retrait de 3 % sur comptes autres que courants - le déposant entretient des relations avec l’institution (à l’étranger).</v>
      </c>
      <c r="D621" s="547" t="b">
        <f t="shared" si="18"/>
        <v>1</v>
      </c>
      <c r="E621" s="547" t="b">
        <f t="shared" si="19"/>
        <v>0</v>
      </c>
      <c r="F621" s="546"/>
    </row>
    <row r="622" spans="1:6" ht="89.25">
      <c r="A622" s="547" t="s">
        <v>124</v>
      </c>
      <c r="B622" s="547" t="s">
        <v>1765</v>
      </c>
      <c r="C622" s="547" t="str">
        <f>'Instructions-LCR'!C37</f>
        <v>Total des dépôts de détail entièrement garantis par un dispositif efficace d’assurance-dépôts sur des comptes autres que courants dans des pays autres que le Canada, dans la mesure où l’autorité de contrôle décide d’appliquer à ces dépôts un taux de retrait de 3 % - le déposant entretient des relations avec l’institution hors Canada.</v>
      </c>
      <c r="D622" s="547" t="b">
        <f t="shared" si="18"/>
        <v>1</v>
      </c>
      <c r="E622" s="547" t="b">
        <f t="shared" si="19"/>
        <v>0</v>
      </c>
      <c r="F622" s="546"/>
    </row>
    <row r="623" spans="1:6" ht="38.25">
      <c r="A623" s="547" t="s">
        <v>1773</v>
      </c>
      <c r="B623" s="547" t="s">
        <v>916</v>
      </c>
      <c r="C623" s="547" t="str">
        <f>'Instructions-LCR'!B38</f>
        <v>Dépôts de détail – assurés, éligibles à un taux de retrait de 5 % sur comptes autres que courants – le déposant entretient des relations avec l’institution.</v>
      </c>
      <c r="D623" s="547" t="b">
        <f t="shared" si="18"/>
        <v>1</v>
      </c>
      <c r="E623" s="547" t="b">
        <f t="shared" si="19"/>
        <v>0</v>
      </c>
      <c r="F623" s="546"/>
    </row>
    <row r="624" spans="1:6" ht="89.25">
      <c r="A624" s="547" t="s">
        <v>125</v>
      </c>
      <c r="B624" s="547" t="s">
        <v>1766</v>
      </c>
      <c r="C624" s="547" t="str">
        <f>'Instructions-LCR'!C38</f>
        <v>Total des dépôts de détail entièrement garantis par un dispositif efficace d’assurance-dépôts sur des comptes autres que courants dans des pays autres que le Canada, dans la mesure où l’autorité de contrôle décide d’appliquer à ces dépôts un taux de retrait de 5 % - le déposant entretient des relations avec l’institution hors Canada.</v>
      </c>
      <c r="D624" s="547" t="b">
        <f t="shared" si="18"/>
        <v>1</v>
      </c>
      <c r="E624" s="547" t="b">
        <f t="shared" si="19"/>
        <v>0</v>
      </c>
      <c r="F624" s="546"/>
    </row>
    <row r="625" spans="1:6" ht="25.5">
      <c r="A625" s="547" t="s">
        <v>1774</v>
      </c>
      <c r="B625" s="547" t="s">
        <v>917</v>
      </c>
      <c r="C625" s="547" t="str">
        <f>'Instructions-LCR'!B39</f>
        <v>Dépôts de détail – assurés, sur comptes autres que courants – le déposant n’entretient pas de relations avec l’institution.</v>
      </c>
      <c r="D625" s="547" t="b">
        <f t="shared" si="18"/>
        <v>1</v>
      </c>
      <c r="E625" s="547" t="b">
        <f t="shared" si="19"/>
        <v>0</v>
      </c>
      <c r="F625" s="546"/>
    </row>
    <row r="626" spans="1:6" ht="63.75">
      <c r="A626" s="547" t="s">
        <v>126</v>
      </c>
      <c r="B626" s="547" t="s">
        <v>918</v>
      </c>
      <c r="C626" s="547" t="str">
        <f>'Instructions-LCR'!C39</f>
        <v>Total des dépôts de détail entièrement garantis par un dispositif efficace d’assurance-dépôts sur des comptes autres que courants – le déposant n’entretient pas avec l’institution d’autres relations durables qui rendent un retrait très improbable.</v>
      </c>
      <c r="D626" s="547" t="b">
        <f t="shared" si="18"/>
        <v>1</v>
      </c>
      <c r="E626" s="547" t="b">
        <f t="shared" si="19"/>
        <v>0</v>
      </c>
      <c r="F626" s="546"/>
    </row>
    <row r="627" spans="1:6" ht="38.25">
      <c r="A627" s="547" t="s">
        <v>699</v>
      </c>
      <c r="B627" s="547" t="s">
        <v>1775</v>
      </c>
      <c r="C627" s="547" t="str">
        <f>'Instructions-LCR'!B40</f>
        <v>Dépôts de détail – Dépôts assurés qui n'est pas dans un compte transactionnel, dont le déposant n'a pas de relation durable avec l'institution</v>
      </c>
      <c r="D627" s="547" t="b">
        <f t="shared" si="18"/>
        <v>1</v>
      </c>
      <c r="E627" s="547" t="b">
        <f t="shared" si="19"/>
        <v>0</v>
      </c>
      <c r="F627" s="546"/>
    </row>
    <row r="628" spans="1:6" ht="58.9" customHeight="1">
      <c r="A628" s="547" t="s">
        <v>126</v>
      </c>
      <c r="B628" s="547" t="s">
        <v>918</v>
      </c>
      <c r="C628" s="547" t="str">
        <f>'Instructions-LCR'!C40</f>
        <v>Total des dépôts de détail entièrement garantis par un dispositif efficace d’assurance-dépôts sur des comptes autres que courants – le déposant n’entretient pas avec l’institution d’autres relations durables qui rendent un retrait très improbable.</v>
      </c>
      <c r="D628" s="547" t="b">
        <f t="shared" si="18"/>
        <v>1</v>
      </c>
      <c r="E628" s="547" t="b">
        <f t="shared" si="19"/>
        <v>0</v>
      </c>
      <c r="F628" s="546"/>
    </row>
    <row r="629" spans="1:6" ht="38.25">
      <c r="A629" s="547" t="s">
        <v>1778</v>
      </c>
      <c r="B629" s="547" t="s">
        <v>1779</v>
      </c>
      <c r="C629" s="547" t="str">
        <f>'Instructions-LCR'!B41</f>
        <v>Dépôts de détail – Dépôts assurés qui proviennent de fonds et de fiducies dont le solde est contrôlé uniquement par le client de détail sous-jacent</v>
      </c>
      <c r="D629" s="547" t="b">
        <f t="shared" si="18"/>
        <v>1</v>
      </c>
      <c r="E629" s="547" t="b">
        <f t="shared" si="19"/>
        <v>0</v>
      </c>
      <c r="F629" s="546"/>
    </row>
    <row r="630" spans="1:6" ht="76.5">
      <c r="A630" s="547" t="s">
        <v>1776</v>
      </c>
      <c r="B630" s="547" t="s">
        <v>1777</v>
      </c>
      <c r="C630" s="547" t="str">
        <f>'Instructions-LCR'!C41</f>
        <v>Dépôts de détail garantis provenant d'un fonds ou d'une fiducie, à condition que le solde soit contrôlé uniquement par le client de détail sous-jacent, c'est-à-dire que le fonds ou la fiducie n'influence pas le solde placé ni l'institution dans laquelle ce solde est placé après le placement initial </v>
      </c>
      <c r="D630" s="547" t="b">
        <f t="shared" si="18"/>
        <v>1</v>
      </c>
      <c r="E630" s="547" t="b">
        <f t="shared" si="19"/>
        <v>0</v>
      </c>
      <c r="F630" s="546"/>
    </row>
    <row r="631" spans="1:6" ht="51">
      <c r="A631" s="547" t="s">
        <v>1782</v>
      </c>
      <c r="B631" s="547" t="s">
        <v>1781</v>
      </c>
      <c r="C631" s="547" t="str">
        <f>'Instructions-LCR'!B43</f>
        <v>Dépôts de détail – Dépôts sensibles aux taux d'intérêt dont le client gère directement les fonds dans un compte transactionnel ou que le client a une relation durable avec l'institution</v>
      </c>
      <c r="D631" s="547" t="b">
        <f t="shared" si="18"/>
        <v>1</v>
      </c>
      <c r="E631" s="547" t="b">
        <f t="shared" si="19"/>
        <v>0</v>
      </c>
      <c r="F631" s="546"/>
    </row>
    <row r="632" spans="1:6" ht="70.5" customHeight="1">
      <c r="A632" s="547" t="s">
        <v>1783</v>
      </c>
      <c r="B632" s="547" t="s">
        <v>1784</v>
      </c>
      <c r="C632" s="547" t="str">
        <f>'Instructions-LCR'!C43</f>
        <v>Total des dépôts sensibles aux taux d'intérêt dont le client gère directement les fonds dans un compte transactionnel ou que le client a une relation durable avec l'institution, tel qu'il est défini au paragraphe 74.</v>
      </c>
      <c r="D632" s="547" t="b">
        <f t="shared" si="18"/>
        <v>1</v>
      </c>
      <c r="E632" s="547" t="b">
        <f t="shared" si="19"/>
        <v>0</v>
      </c>
      <c r="F632" s="546"/>
    </row>
    <row r="633" spans="1:6" ht="45" customHeight="1">
      <c r="A633" s="547" t="s">
        <v>2163</v>
      </c>
      <c r="B633" s="547" t="s">
        <v>2197</v>
      </c>
      <c r="C633" s="547" t="str">
        <f>'Instructions-LCR'!B44</f>
        <v>Dépôts de détail – Autres dépôts sensibles aux taux d'intérêt dont le client gère directement les fonds, qui ne sont pas dans un compte transactionnel ou que le client n'a pas une relation durable avec l'institution</v>
      </c>
      <c r="D633" s="547" t="b">
        <f t="shared" si="18"/>
        <v>1</v>
      </c>
      <c r="E633" s="547" t="b">
        <f t="shared" si="19"/>
        <v>0</v>
      </c>
      <c r="F633" s="546"/>
    </row>
    <row r="634" spans="1:6" ht="51">
      <c r="A634" s="547" t="s">
        <v>2164</v>
      </c>
      <c r="B634" s="547" t="s">
        <v>2194</v>
      </c>
      <c r="C634" s="547" t="str">
        <f>'Instructions-LCR'!C44</f>
        <v>Total des autres dépôts sensibles aux taux d'intérêt dont le client gère directement les fonds, qui ne sont pas dans un compte transactionnel ou que le client n'a pas une relation durable avec l'institution</v>
      </c>
      <c r="D634" s="547" t="b">
        <f t="shared" si="18"/>
        <v>1</v>
      </c>
      <c r="E634" s="547" t="b">
        <f t="shared" si="19"/>
        <v>0</v>
      </c>
      <c r="F634" s="546"/>
    </row>
    <row r="635" spans="1:6" ht="25.5">
      <c r="A635" s="547" t="s">
        <v>700</v>
      </c>
      <c r="B635" s="547" t="s">
        <v>919</v>
      </c>
      <c r="C635" s="547" t="str">
        <f>'Instructions-LCR'!B45</f>
        <v>Dépôts de détail – Dépôts à vue gérés directement par un tiers non affilié</v>
      </c>
      <c r="D635" s="547" t="b">
        <f t="shared" si="18"/>
        <v>1</v>
      </c>
      <c r="E635" s="547" t="b">
        <f t="shared" si="19"/>
        <v>0</v>
      </c>
      <c r="F635" s="546"/>
    </row>
    <row r="636" spans="1:6" ht="76.5">
      <c r="A636" s="547" t="s">
        <v>2277</v>
      </c>
      <c r="B636" s="547" t="s">
        <v>2278</v>
      </c>
      <c r="C636" s="547" t="str">
        <f>'Instructions-LCR'!C45</f>
        <v>Total des dépôts à vue gérés directement par un tiers non affilié, tel que défini au paragraphe 74.
Cette catégorie doit également inclure, de manière temporaire, les billets négociables en bourse et les dépôts issus de partenariats classés comme étant moins stables.</v>
      </c>
      <c r="D636" s="547" t="b">
        <f t="shared" si="18"/>
        <v>1</v>
      </c>
      <c r="E636" s="547" t="b">
        <f t="shared" si="19"/>
        <v>0</v>
      </c>
      <c r="F636" s="546"/>
    </row>
    <row r="637" spans="1:6" ht="63.75">
      <c r="A637" s="547" t="s">
        <v>701</v>
      </c>
      <c r="B637" s="547" t="s">
        <v>1780</v>
      </c>
      <c r="C637" s="547" t="str">
        <f>'Instructions-LCR'!B42</f>
        <v>Dépôts de détail – Dépôts non assurés, y compris la portion d'un dépôt excédant qui dépasse la limite de la garantie d'assurance-dépôts et les dépôts qui ne satisfaisaont pas aux critères de la garantie d'assurance-dépôts</v>
      </c>
      <c r="D637" s="547" t="b">
        <f t="shared" si="18"/>
        <v>1</v>
      </c>
      <c r="E637" s="547" t="b">
        <f t="shared" si="19"/>
        <v>0</v>
      </c>
      <c r="F637" s="546"/>
    </row>
    <row r="638" spans="1:6" ht="38.25">
      <c r="A638" s="547" t="s">
        <v>127</v>
      </c>
      <c r="B638" s="547" t="s">
        <v>920</v>
      </c>
      <c r="C638" s="547" t="str">
        <f>'Instructions-LCR'!C42</f>
        <v>Total des dépôts de détail sans échéance ou à échéance d'au plus de 30 jours qui ne sont pas entièrement garantis par un dispositif efficace d'assurance-dépôts.</v>
      </c>
      <c r="D638" s="547" t="b">
        <f t="shared" si="18"/>
        <v>1</v>
      </c>
      <c r="E638" s="547" t="b">
        <f t="shared" si="19"/>
        <v>0</v>
      </c>
      <c r="F638" s="546"/>
    </row>
    <row r="639" spans="1:6" ht="38.25">
      <c r="A639" s="547" t="s">
        <v>696</v>
      </c>
      <c r="B639" s="547" t="s">
        <v>808</v>
      </c>
      <c r="C639" s="547" t="str">
        <f>'Instructions-LCR'!B46</f>
        <v>Dépôts à terme gérés directement par un tiers non affilié qui arriveant à échéance ou encaissables dans les 30 prochains jours</v>
      </c>
      <c r="D639" s="547" t="b">
        <f t="shared" si="18"/>
        <v>1</v>
      </c>
      <c r="E639" s="547" t="b">
        <f t="shared" si="19"/>
        <v>0</v>
      </c>
      <c r="F639" s="546"/>
    </row>
    <row r="640" spans="1:6" ht="51">
      <c r="A640" s="547" t="s">
        <v>128</v>
      </c>
      <c r="B640" s="547" t="s">
        <v>1785</v>
      </c>
      <c r="C640" s="547" t="str">
        <f>'Instructions-LCR'!C46</f>
        <v>Total des dépôts de détail provenant d’un tiers non affilié (c.-à-d. une entité qui n’appartient pas à la même famille que l’institution ou qui n’est pas une filiale de l’institution).</v>
      </c>
      <c r="D640" s="547" t="b">
        <f t="shared" si="18"/>
        <v>1</v>
      </c>
      <c r="E640" s="547" t="b">
        <f t="shared" si="19"/>
        <v>0</v>
      </c>
      <c r="F640" s="546"/>
    </row>
    <row r="641" spans="1:6" ht="25.5">
      <c r="A641" s="547" t="s">
        <v>702</v>
      </c>
      <c r="B641" s="547" t="s">
        <v>921</v>
      </c>
      <c r="C641" s="547" t="str">
        <f>'Instructions-LCR'!B47</f>
        <v>Dépôts de détail – Dépôts canadiens libellés en devises étrangères</v>
      </c>
      <c r="D641" s="547" t="b">
        <f t="shared" si="18"/>
        <v>1</v>
      </c>
      <c r="E641" s="547" t="b">
        <f t="shared" si="19"/>
        <v>0</v>
      </c>
      <c r="F641" s="546"/>
    </row>
    <row r="642" spans="1:6" ht="63.75">
      <c r="A642" s="547" t="s">
        <v>544</v>
      </c>
      <c r="B642" s="547" t="s">
        <v>1786</v>
      </c>
      <c r="C642" s="547" t="str">
        <f>'Instructions-LCR'!C47</f>
        <v>Total des dépôts de détail libellés en devises étrangères (c.-à-d. les dépôts libellés dans une monnaie autre que celle de l’administration où l’institution exerce ses activités).</v>
      </c>
      <c r="D642" s="547" t="b">
        <f t="shared" si="20" ref="D642:D705">A642=C642</f>
        <v>1</v>
      </c>
      <c r="E642" s="547" t="b">
        <f t="shared" si="21" ref="E642:E705">B642=C642</f>
        <v>0</v>
      </c>
      <c r="F642" s="546"/>
    </row>
    <row r="643" spans="1:6" ht="25.5">
      <c r="A643" s="547" t="s">
        <v>1787</v>
      </c>
      <c r="B643" s="547" t="s">
        <v>922</v>
      </c>
      <c r="C643" s="547" t="str">
        <f>'Instructions-LCR'!B48</f>
        <v>Dépôts de détail – dépôts à terme – échéance résiduelle de &gt; 30 jours</v>
      </c>
      <c r="D643" s="547" t="b">
        <f t="shared" si="20"/>
        <v>1</v>
      </c>
      <c r="E643" s="547" t="b">
        <f t="shared" si="21"/>
        <v>0</v>
      </c>
      <c r="F643" s="546"/>
    </row>
    <row r="644" spans="1:6" ht="89.25">
      <c r="A644" s="547" t="s">
        <v>706</v>
      </c>
      <c r="B644" s="547" t="s">
        <v>923</v>
      </c>
      <c r="C644" s="547" t="str">
        <f>'Instructions-LCR'!C48</f>
        <v>Total des dépôts de détail à échéance résiduelle ou à préavis de plus de 30 jours, si le déposant n’est pas légalement autorisé à les retirer dans les 30 jours, ou si un retrait anticipé engendre une pénalité sensiblement supérieure à la perte d’intérêt.</v>
      </c>
      <c r="D644" s="547" t="b">
        <f t="shared" si="20"/>
        <v>1</v>
      </c>
      <c r="E644" s="547" t="b">
        <f t="shared" si="21"/>
        <v>0</v>
      </c>
      <c r="F644" s="546"/>
    </row>
    <row r="645" spans="1:6" ht="25.5">
      <c r="A645" s="547" t="s">
        <v>768</v>
      </c>
      <c r="B645" s="547" t="s">
        <v>810</v>
      </c>
      <c r="C645" s="547" t="str">
        <f>'Instructions-LCR'!B49</f>
        <v>Depôts de détail moins stables soumis aux exigences des juridictions d'accueil</v>
      </c>
      <c r="D645" s="547" t="b">
        <f t="shared" si="20"/>
        <v>1</v>
      </c>
      <c r="E645" s="547" t="b">
        <f t="shared" si="21"/>
        <v>0</v>
      </c>
      <c r="F645" s="546"/>
    </row>
    <row r="646" spans="1:6" ht="139.9" customHeight="1">
      <c r="A646" s="547" t="s">
        <v>924</v>
      </c>
      <c r="B646" s="547" t="s">
        <v>1030</v>
      </c>
      <c r="C646" s="547" t="str">
        <f>'Instructions-LCR'!C49</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46" s="547" t="b">
        <f t="shared" si="20"/>
        <v>1</v>
      </c>
      <c r="E646" s="547" t="b">
        <f t="shared" si="21"/>
        <v>0</v>
      </c>
      <c r="F646" s="546"/>
    </row>
    <row r="647" spans="1:6" ht="25.5">
      <c r="A647" s="547" t="s">
        <v>1794</v>
      </c>
      <c r="B647" s="547" t="s">
        <v>1788</v>
      </c>
      <c r="C647" s="547" t="str">
        <f>'Instructions-LCR'!B50</f>
        <v>Dépôts assurés, taux de retrait de 3 % sur comptes transactionnels (Canada)</v>
      </c>
      <c r="D647" s="547" t="b">
        <f t="shared" si="20"/>
        <v>1</v>
      </c>
      <c r="E647" s="547" t="b">
        <f t="shared" si="21"/>
        <v>0</v>
      </c>
      <c r="F647" s="546"/>
    </row>
    <row r="648" spans="1:6" ht="38.25">
      <c r="A648" s="547" t="s">
        <v>1789</v>
      </c>
      <c r="B648" s="547" t="s">
        <v>1790</v>
      </c>
      <c r="C648" s="547" t="str">
        <f>'Instructions-LCR'!C50</f>
        <v>Total des dépôts entièrement garanti par un dispositif efficace d'assurance-dépôts sur comptes transactionnels au Canada.</v>
      </c>
      <c r="D648" s="547" t="b">
        <f t="shared" si="20"/>
        <v>1</v>
      </c>
      <c r="E648" s="547" t="b">
        <f t="shared" si="21"/>
        <v>0</v>
      </c>
      <c r="F648" s="546"/>
    </row>
    <row r="649" spans="1:6" ht="25.5">
      <c r="A649" s="547" t="s">
        <v>1792</v>
      </c>
      <c r="B649" s="547" t="s">
        <v>1791</v>
      </c>
      <c r="C649" s="547" t="str">
        <f>'Instructions-LCR'!B51</f>
        <v>Dépôts garantis, taux de retrait de 3 % sur comptes transactionnels (à l’étranger)</v>
      </c>
      <c r="D649" s="547" t="b">
        <f t="shared" si="20"/>
        <v>1</v>
      </c>
      <c r="E649" s="547" t="b">
        <f t="shared" si="21"/>
        <v>0</v>
      </c>
      <c r="F649" s="546"/>
    </row>
    <row r="650" spans="1:6" ht="89.25">
      <c r="A650" s="547" t="s">
        <v>1793</v>
      </c>
      <c r="B650" s="547" t="s">
        <v>2201</v>
      </c>
      <c r="C650" s="547" t="str">
        <f>'Instructions-LCR'!C51</f>
        <v>Total des dépôts entièrement garanti par un dispositif efficace d’assurance-dépôts sur des comptes transactionnels dans des pays autres que le Canada, dans la mesure où l’autorité de contrôle décide d’appliquer à ce financement un taux de retrait de 3 %.</v>
      </c>
      <c r="D650" s="547" t="b">
        <f t="shared" si="20"/>
        <v>1</v>
      </c>
      <c r="E650" s="547" t="b">
        <f t="shared" si="21"/>
        <v>0</v>
      </c>
      <c r="F650" s="546"/>
    </row>
    <row r="651" spans="1:6" ht="25.5">
      <c r="A651" s="547" t="s">
        <v>1795</v>
      </c>
      <c r="B651" s="547" t="s">
        <v>1796</v>
      </c>
      <c r="C651" s="547" t="str">
        <f>'Instructions-LCR'!B52</f>
        <v>Dépôts assurés, taux de retrait de 5 % sur comptes courants (à l’étranger)</v>
      </c>
      <c r="D651" s="547" t="b">
        <f t="shared" si="20"/>
        <v>1</v>
      </c>
      <c r="E651" s="547" t="b">
        <f t="shared" si="21"/>
        <v>0</v>
      </c>
      <c r="F651" s="546"/>
    </row>
    <row r="652" spans="1:6" ht="89.25">
      <c r="A652" s="547" t="s">
        <v>1797</v>
      </c>
      <c r="B652" s="547" t="s">
        <v>2198</v>
      </c>
      <c r="C652" s="547" t="str">
        <f>'Instructions-LCR'!C52</f>
        <v>Total des dépôts entièrement garanti par un dispositif efficace d’assurance-dépôts sur comptes transactionnels dans des pays autres que le Canada, dans la mesure où l’autorité de contrôle décide d’appliquer à ce financement un taux de retrait de 5 %.</v>
      </c>
      <c r="D652" s="547" t="b">
        <f t="shared" si="20"/>
        <v>1</v>
      </c>
      <c r="E652" s="547" t="b">
        <f t="shared" si="21"/>
        <v>0</v>
      </c>
      <c r="F652" s="546"/>
    </row>
    <row r="653" spans="1:6" ht="38.25">
      <c r="A653" s="547" t="s">
        <v>1805</v>
      </c>
      <c r="B653" s="547" t="s">
        <v>1798</v>
      </c>
      <c r="C653" s="547" t="str">
        <f>'Instructions-LCR'!B53</f>
        <v>Dépôts assurés, sur comptes autres que transactionnels – le déposant entretient des relations avec l’institution, taux de retrait de 3 % (Canada)</v>
      </c>
      <c r="D653" s="547" t="b">
        <f t="shared" si="20"/>
        <v>1</v>
      </c>
      <c r="E653" s="547" t="b">
        <f t="shared" si="21"/>
        <v>0</v>
      </c>
      <c r="F653" s="546"/>
    </row>
    <row r="654" spans="1:6" ht="51">
      <c r="A654" s="547" t="s">
        <v>1800</v>
      </c>
      <c r="B654" s="547" t="s">
        <v>1799</v>
      </c>
      <c r="C654" s="547" t="str">
        <f>'Instructions-LCR'!C53</f>
        <v>Total des dépôts entièrement garanti par un dispositif efficace d’assurance-dépôts sur comptes autres que transactionnels – le déposant entretient des relations avec l’institution au Canada.</v>
      </c>
      <c r="D654" s="547" t="b">
        <f t="shared" si="20"/>
        <v>1</v>
      </c>
      <c r="E654" s="547" t="b">
        <f t="shared" si="21"/>
        <v>0</v>
      </c>
      <c r="F654" s="546"/>
    </row>
    <row r="655" spans="1:6" ht="38.25">
      <c r="A655" s="547" t="s">
        <v>1801</v>
      </c>
      <c r="B655" s="547" t="s">
        <v>1802</v>
      </c>
      <c r="C655" s="547" t="str">
        <f>'Instructions-LCR'!B54</f>
        <v>Dépôts garanti, sur comptes autres que transactionnels – le déposant entretient des relations avec l’institution, taux de retrait de 3 % (à l’étranger)</v>
      </c>
      <c r="D655" s="547" t="b">
        <f t="shared" si="20"/>
        <v>1</v>
      </c>
      <c r="E655" s="547" t="b">
        <f t="shared" si="21"/>
        <v>0</v>
      </c>
      <c r="F655" s="546"/>
    </row>
    <row r="656" spans="1:6" ht="89.25">
      <c r="A656" s="547" t="s">
        <v>624</v>
      </c>
      <c r="B656" s="547" t="s">
        <v>1803</v>
      </c>
      <c r="C656" s="547" t="str">
        <f>'Instructions-LCR'!C54</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3 %.</v>
      </c>
      <c r="D656" s="547" t="b">
        <f t="shared" si="20"/>
        <v>1</v>
      </c>
      <c r="E656" s="547" t="b">
        <f t="shared" si="21"/>
        <v>0</v>
      </c>
      <c r="F656" s="546"/>
    </row>
    <row r="657" spans="1:6" ht="38.25">
      <c r="A657" s="547" t="s">
        <v>1804</v>
      </c>
      <c r="B657" s="547" t="s">
        <v>925</v>
      </c>
      <c r="C657" s="547" t="str">
        <f>'Instructions-LCR'!B55</f>
        <v>Dépôts garantis, sur comptes autres que transactionnels – le déposant entretient une relation durable avec l’institution, taux de retrait de 5 % </v>
      </c>
      <c r="D657" s="547" t="b">
        <f t="shared" si="20"/>
        <v>1</v>
      </c>
      <c r="E657" s="547" t="b">
        <f t="shared" si="21"/>
        <v>0</v>
      </c>
      <c r="F657" s="546"/>
    </row>
    <row r="658" spans="1:6" ht="89.25">
      <c r="A658" s="547" t="s">
        <v>625</v>
      </c>
      <c r="B658" s="547" t="s">
        <v>2202</v>
      </c>
      <c r="C658" s="547" t="str">
        <f>'Instructions-LCR'!C55</f>
        <v>Total des dépôts entièrement garanti par un dispositif efficace d’assurance-dépôts sur comptes autres que courants  - le déposant entretient des relations avec l’institution dans des pays autres que le Canada, dans la mesure où l’autorité de contrôle décide d’appliquer à ce financement un taux de retrait de 5 %.</v>
      </c>
      <c r="D658" s="547" t="b">
        <f t="shared" si="20"/>
        <v>1</v>
      </c>
      <c r="E658" s="547" t="b">
        <f t="shared" si="21"/>
        <v>0</v>
      </c>
      <c r="F658" s="546"/>
    </row>
    <row r="659" spans="1:6" ht="38.25">
      <c r="A659" s="547" t="s">
        <v>743</v>
      </c>
      <c r="B659" s="547" t="s">
        <v>1806</v>
      </c>
      <c r="C659" s="547" t="str">
        <f>'Instructions-LCR'!B56</f>
        <v>Dépôts assurés qui ne sont pas dans un compte transactionnel, dont le déposant n'a pas de relation durable avec l'institution</v>
      </c>
      <c r="D659" s="547" t="b">
        <f t="shared" si="20"/>
        <v>1</v>
      </c>
      <c r="E659" s="547" t="b">
        <f t="shared" si="21"/>
        <v>0</v>
      </c>
      <c r="F659" s="546"/>
    </row>
    <row r="660" spans="1:6" ht="61.5" customHeight="1">
      <c r="A660" s="547" t="s">
        <v>771</v>
      </c>
      <c r="B660" s="547" t="s">
        <v>1807</v>
      </c>
      <c r="C660" s="547" t="str">
        <f>'Instructions-LCR'!C56</f>
        <v>Total des dépôts entièrement garanti par un dispositif efficace d’assurance-dépôts sur comptes qui ne sont pas des comptes transactionnels – le déposant n’entretient pas avec l’institution des relation durable avec l'insitution, ce qui rend un retrait très improbable.</v>
      </c>
      <c r="D660" s="547" t="b">
        <f t="shared" si="20"/>
        <v>1</v>
      </c>
      <c r="E660" s="547" t="b">
        <f t="shared" si="21"/>
        <v>0</v>
      </c>
      <c r="F660" s="546"/>
    </row>
    <row r="661" spans="1:6" ht="51">
      <c r="A661" s="547" t="s">
        <v>1163</v>
      </c>
      <c r="B661" s="547" t="s">
        <v>2204</v>
      </c>
      <c r="C661" s="547" t="str">
        <f>'Instructions-LCR'!B57</f>
        <v>Dépôts assurés qui proviennent de fonds et de fiducies dont le solde est contrôlé uniquement par le client de détail sous-jacent</v>
      </c>
      <c r="D661" s="547" t="b">
        <f t="shared" si="20"/>
        <v>1</v>
      </c>
      <c r="E661" s="547" t="b">
        <f t="shared" si="21"/>
        <v>0</v>
      </c>
      <c r="F661" s="546"/>
    </row>
    <row r="662" spans="1:6" ht="89.25">
      <c r="A662" s="547" t="s">
        <v>772</v>
      </c>
      <c r="B662" s="547" t="s">
        <v>1808</v>
      </c>
      <c r="C662" s="547" t="str">
        <f>'Instructions-LCR'!C57</f>
        <v>Total des dépôts garantis fournis par des petites entreprises et provenant d'un fonds ou d'une fiducie, à condition que le solde soit contrôlé uniquement par le client de détail sous-jacent, c'est-à-dire que le fonds ou la fiducie n'influence pas le solde placé ou l'institution dans laquelle ce solde est placé après le placement initial </v>
      </c>
      <c r="D662" s="547" t="b">
        <f t="shared" si="20"/>
        <v>1</v>
      </c>
      <c r="E662" s="547" t="b">
        <f t="shared" si="21"/>
        <v>0</v>
      </c>
      <c r="F662" s="546"/>
    </row>
    <row r="663" spans="1:6" ht="25.5">
      <c r="A663" s="547" t="s">
        <v>626</v>
      </c>
      <c r="B663" s="547" t="s">
        <v>926</v>
      </c>
      <c r="C663" s="547" t="str">
        <f>'Instructions-LCR'!B58</f>
        <v>Dépôts fournis en devises étrangères</v>
      </c>
      <c r="D663" s="547" t="b">
        <f t="shared" si="20"/>
        <v>1</v>
      </c>
      <c r="E663" s="547" t="b">
        <f t="shared" si="21"/>
        <v>0</v>
      </c>
      <c r="F663" s="546"/>
    </row>
    <row r="664" spans="1:6" ht="63.75">
      <c r="A664" s="547" t="s">
        <v>628</v>
      </c>
      <c r="B664" s="547" t="s">
        <v>1809</v>
      </c>
      <c r="C664" s="547" t="str">
        <f>'Instructions-LCR'!C58</f>
        <v>Total des dépôts libellé en devises étrangères(c.-à-d., les dépôts dans une monnaie autre que celle de l’administration où l’institution exerce ses activités).</v>
      </c>
      <c r="D664" s="547" t="b">
        <f t="shared" si="20"/>
        <v>1</v>
      </c>
      <c r="E664" s="547" t="b">
        <f t="shared" si="21"/>
        <v>0</v>
      </c>
      <c r="F664" s="546"/>
    </row>
    <row r="665" spans="1:6" ht="12.75">
      <c r="A665" s="547" t="s">
        <v>541</v>
      </c>
      <c r="B665" s="547" t="s">
        <v>541</v>
      </c>
      <c r="C665" s="547" t="str">
        <f>'Instructions-LCR'!D58</f>
        <v>79-89</v>
      </c>
      <c r="D665" s="547" t="b">
        <f t="shared" si="20"/>
        <v>1</v>
      </c>
      <c r="E665" s="547" t="b">
        <f t="shared" si="21"/>
        <v>1</v>
      </c>
      <c r="F665" s="546"/>
    </row>
    <row r="666" spans="1:6" ht="38.25">
      <c r="A666" s="547" t="s">
        <v>731</v>
      </c>
      <c r="B666" s="547" t="s">
        <v>806</v>
      </c>
      <c r="C666" s="547" t="str">
        <f>'Instructions-LCR'!B59</f>
        <v>Dépôts sensibles aux taux d'intérêt dont le client gère directement les fonds dans un compte transactionnel ou que le client a une relation durable avec l'institution</v>
      </c>
      <c r="D666" s="547" t="b">
        <f t="shared" si="20"/>
        <v>1</v>
      </c>
      <c r="E666" s="547" t="b">
        <f t="shared" si="21"/>
        <v>0</v>
      </c>
      <c r="F666" s="546"/>
    </row>
    <row r="667" spans="1:6" ht="63.75">
      <c r="A667" s="547" t="s">
        <v>770</v>
      </c>
      <c r="B667" s="547" t="s">
        <v>1810</v>
      </c>
      <c r="C667" s="547" t="str">
        <f>'Instructions-LCR'!C59</f>
        <v>Total des dépôts provenant des petites entreprises  et sensibles au taux d'intérêt et dont le client gère directement les fonds dans un compte transactionnel ou que le client a une relation durable avec l'institution</v>
      </c>
      <c r="D667" s="547" t="b">
        <f t="shared" si="20"/>
        <v>1</v>
      </c>
      <c r="E667" s="547" t="b">
        <f t="shared" si="21"/>
        <v>0</v>
      </c>
      <c r="F667" s="546"/>
    </row>
    <row r="668" spans="1:6" ht="51">
      <c r="A668" s="547" t="s">
        <v>2166</v>
      </c>
      <c r="B668" s="547" t="s">
        <v>2167</v>
      </c>
      <c r="C668" s="547" t="str">
        <f>'Instructions-LCR'!B60</f>
        <v>Dépôts provenant de petites entreprises - Autres dépôts sensibles aux taux d'intérêt dont le client gère directement les fonds, qui ne sont pas dans un compte transactionnel ou que le client n'a pas une relation durable avec l'institution</v>
      </c>
      <c r="D668" s="547" t="b">
        <f t="shared" si="20"/>
        <v>1</v>
      </c>
      <c r="E668" s="547" t="b">
        <f t="shared" si="21"/>
        <v>0</v>
      </c>
      <c r="F668" s="546"/>
    </row>
    <row r="669" spans="1:6" ht="89.25">
      <c r="A669" s="547" t="s">
        <v>769</v>
      </c>
      <c r="B669" s="547" t="s">
        <v>1811</v>
      </c>
      <c r="C669" s="547" t="str">
        <f>'Instructions-LCR'!C60</f>
        <v>Total des dépôts provenant des petites entreprises et sensibles au taux d'intérêt et dont le client gère directement les fonds, mais n'entretient pas de relation durable avec l'institution et le dépôt n'est pas dans un compte transactionnel(tel que défini au paragraphe 74 du chapitre 2 de la Ligne directrice sur les normes relatives à la suffisance des liquidités). </v>
      </c>
      <c r="D669" s="547" t="b">
        <f t="shared" si="20"/>
        <v>1</v>
      </c>
      <c r="E669" s="547" t="b">
        <f t="shared" si="21"/>
        <v>0</v>
      </c>
      <c r="F669" s="546"/>
    </row>
    <row r="670" spans="1:6" ht="38.25">
      <c r="A670" s="547" t="s">
        <v>729</v>
      </c>
      <c r="B670" s="547" t="s">
        <v>808</v>
      </c>
      <c r="C670" s="547" t="str">
        <f>'Instructions-LCR'!B61</f>
        <v>Dépôts à terme gérés directement par un tiers non affilié qui arrivent à échéance ou encaissables dans les 30 prochains jours</v>
      </c>
      <c r="D670" s="547" t="b">
        <f t="shared" si="20"/>
        <v>1</v>
      </c>
      <c r="E670" s="547" t="b">
        <f t="shared" si="21"/>
        <v>0</v>
      </c>
      <c r="F670" s="546"/>
    </row>
    <row r="671" spans="1:6" ht="63.75">
      <c r="A671" s="547" t="s">
        <v>927</v>
      </c>
      <c r="B671" s="547" t="s">
        <v>1812</v>
      </c>
      <c r="C671" s="547" t="str">
        <f>'Instructions-LCR'!C61</f>
        <v>Total des dépôts à terme provenant de petites entreprises et  gérés directement par  un tiers non affilié (tel que défini au paragraphe 74 du chapitre 2 de la Ligne directrice sur les normes relatives à la suffisance des liquidités) qui arrivent à échéance ou encaissables dans les 30 prochains jours.</v>
      </c>
      <c r="D671" s="547" t="b">
        <f t="shared" si="20"/>
        <v>1</v>
      </c>
      <c r="E671" s="547" t="b">
        <f t="shared" si="21"/>
        <v>0</v>
      </c>
      <c r="F671" s="546"/>
    </row>
    <row r="672" spans="1:6" ht="25.5">
      <c r="A672" s="547" t="s">
        <v>727</v>
      </c>
      <c r="B672" s="547" t="s">
        <v>807</v>
      </c>
      <c r="C672" s="547" t="str">
        <f>'Instructions-LCR'!B62</f>
        <v>Dépôts à vue gérés par un tiers non affilié</v>
      </c>
      <c r="D672" s="547" t="b">
        <f t="shared" si="20"/>
        <v>1</v>
      </c>
      <c r="E672" s="547" t="b">
        <f t="shared" si="21"/>
        <v>0</v>
      </c>
      <c r="F672" s="546"/>
    </row>
    <row r="673" spans="1:6" ht="51">
      <c r="A673" s="547" t="s">
        <v>928</v>
      </c>
      <c r="B673" s="547" t="s">
        <v>1813</v>
      </c>
      <c r="C673" s="547" t="str">
        <f>'Instructions-LCR'!C62</f>
        <v>Total des dépôts à vue provenant de petites entreprises et  gérés directement par  un tiers non affilié (tel que défini au paragraphe 74 du chapitre 2 de la Ligne directrice sur les normes relatives à la suffisance des liquidités).</v>
      </c>
      <c r="D673" s="547" t="b">
        <f t="shared" si="20"/>
        <v>1</v>
      </c>
      <c r="E673" s="547" t="b">
        <f t="shared" si="21"/>
        <v>0</v>
      </c>
      <c r="F673" s="546"/>
    </row>
    <row r="674" spans="1:6" ht="25.5">
      <c r="A674" s="547" t="s">
        <v>728</v>
      </c>
      <c r="B674" s="547" t="s">
        <v>813</v>
      </c>
      <c r="C674" s="547" t="str">
        <f>'Instructions-LCR'!B63</f>
        <v>Dépôts moins stables de petites entreprises soumis aux exigences de juridiction d'accueil</v>
      </c>
      <c r="D674" s="547" t="b">
        <f t="shared" si="20"/>
        <v>1</v>
      </c>
      <c r="E674" s="547" t="b">
        <f t="shared" si="21"/>
        <v>0</v>
      </c>
      <c r="F674" s="546"/>
    </row>
    <row r="675" spans="1:6" ht="165.75">
      <c r="A675" s="547" t="s">
        <v>924</v>
      </c>
      <c r="B675" s="547" t="s">
        <v>1814</v>
      </c>
      <c r="C675" s="547" t="str">
        <f>'Instructions-LCR'!C63</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 total des montants et des montants pondérés de ces dépôts de détail (les dépôts fournis par des petites entreprises sont déclarés séparément à la section 2.2  du formulaire LCR) doit être déclaré ici, tandis que leur ventilation est déclarée à la section 6.</v>
      </c>
      <c r="D675" s="547" t="b">
        <f t="shared" si="20"/>
        <v>1</v>
      </c>
      <c r="E675" s="547" t="b">
        <f t="shared" si="21"/>
        <v>0</v>
      </c>
      <c r="F675" s="546"/>
    </row>
    <row r="676" spans="1:6" ht="25.5">
      <c r="A676" s="547" t="s">
        <v>627</v>
      </c>
      <c r="B676" s="547" t="s">
        <v>929</v>
      </c>
      <c r="C676" s="547" t="str">
        <f>'Instructions-LCR'!B64</f>
        <v>Dépôts à terme à échéance résiduelle de &gt; 30 jours</v>
      </c>
      <c r="D676" s="547" t="b">
        <f t="shared" si="20"/>
        <v>1</v>
      </c>
      <c r="E676" s="547" t="b">
        <f t="shared" si="21"/>
        <v>0</v>
      </c>
      <c r="F676" s="546"/>
    </row>
    <row r="677" spans="1:6" ht="89.25">
      <c r="A677" s="547" t="s">
        <v>629</v>
      </c>
      <c r="B677" s="547" t="s">
        <v>930</v>
      </c>
      <c r="C677" s="547" t="str">
        <f>'Instructions-LCR'!C64</f>
        <v>Total des dépôts dont l’échéance résiduelle ou le préavis de retrait dépasse 30 jours, si le déposant n’est pas légalement autorisé à les retirer dans les 30 jours, ou si un retrait anticipé engendre une pénalité sensiblement supérieure à la perte d’intérêt.</v>
      </c>
      <c r="D677" s="547" t="b">
        <f t="shared" si="20"/>
        <v>1</v>
      </c>
      <c r="E677" s="547" t="b">
        <f t="shared" si="21"/>
        <v>0</v>
      </c>
      <c r="F677" s="546"/>
    </row>
    <row r="678" spans="1:6" ht="12.75">
      <c r="A678" s="547" t="s">
        <v>542</v>
      </c>
      <c r="B678" s="547" t="s">
        <v>542</v>
      </c>
      <c r="C678" s="547" t="str">
        <f>'Instructions-LCR'!D64</f>
        <v>82;89</v>
      </c>
      <c r="D678" s="547" t="b">
        <f t="shared" si="20"/>
        <v>1</v>
      </c>
      <c r="E678" s="547" t="b">
        <f t="shared" si="21"/>
        <v>1</v>
      </c>
      <c r="F678" s="546"/>
    </row>
    <row r="679" spans="1:6" ht="25.5">
      <c r="A679" s="547" t="s">
        <v>1817</v>
      </c>
      <c r="B679" s="547" t="s">
        <v>931</v>
      </c>
      <c r="C679" s="547" t="str">
        <f>'Instructions-LCR'!B65</f>
        <v>Dépôts provenant d'entreprises non-financières– sur comptes transactionnels, garantis, à un taux de retrait de 3 %</v>
      </c>
      <c r="D679" s="547" t="b">
        <f t="shared" si="20"/>
        <v>1</v>
      </c>
      <c r="E679" s="547" t="b">
        <f t="shared" si="21"/>
        <v>0</v>
      </c>
      <c r="F679" s="546"/>
    </row>
    <row r="680" spans="1:6" ht="89.25">
      <c r="A680" s="547" t="s">
        <v>1815</v>
      </c>
      <c r="B680" s="547" t="s">
        <v>932</v>
      </c>
      <c r="C680" s="547" t="str">
        <f>'Instructions-LCR'!C65</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3 %.</v>
      </c>
      <c r="D680" s="547" t="b">
        <f t="shared" si="20"/>
        <v>1</v>
      </c>
      <c r="E680" s="547" t="b">
        <f t="shared" si="21"/>
        <v>0</v>
      </c>
      <c r="F680" s="546"/>
    </row>
    <row r="681" spans="1:6" ht="38.25">
      <c r="A681" s="547" t="s">
        <v>1816</v>
      </c>
      <c r="B681" s="547" t="s">
        <v>933</v>
      </c>
      <c r="C681" s="547" t="str">
        <f>'Instructions-LCR'!B66</f>
        <v>Dépôts provenant d’entreprises non financières – sur comptes transactionnels, garantis, à un taux de retrait de 5 %</v>
      </c>
      <c r="D681" s="547" t="b">
        <f t="shared" si="20"/>
        <v>1</v>
      </c>
      <c r="E681" s="547" t="b">
        <f t="shared" si="21"/>
        <v>0</v>
      </c>
      <c r="F681" s="546"/>
    </row>
    <row r="682" spans="1:6" ht="89.25">
      <c r="A682" s="547" t="s">
        <v>1818</v>
      </c>
      <c r="B682" s="547" t="s">
        <v>934</v>
      </c>
      <c r="C682" s="547" t="str">
        <f>'Instructions-LCR'!C66</f>
        <v>Total des dépôts d’entreprises non financières sur comptes transactionnels (découlant d’activités de compensation, de garde et de gestion de trésorerie) et qui sont entièrement sécurisés par un dispositif efficace d’assurance-dépôts, dans un pays où l’autorité de contrôle choisit un taux de retrait de 5 %.</v>
      </c>
      <c r="D682" s="547" t="b">
        <f t="shared" si="20"/>
        <v>1</v>
      </c>
      <c r="E682" s="547" t="b">
        <f t="shared" si="21"/>
        <v>0</v>
      </c>
      <c r="F682" s="546"/>
    </row>
    <row r="683" spans="1:6" ht="25.5">
      <c r="A683" s="547" t="s">
        <v>1819</v>
      </c>
      <c r="B683" s="547" t="s">
        <v>935</v>
      </c>
      <c r="C683" s="547" t="str">
        <f>'Instructions-LCR'!B67</f>
        <v>Dépôts provenant d’entreprises non financières – sur comptes transactionnels, non garantis</v>
      </c>
      <c r="D683" s="547" t="b">
        <f t="shared" si="20"/>
        <v>1</v>
      </c>
      <c r="E683" s="547" t="b">
        <f t="shared" si="21"/>
        <v>0</v>
      </c>
      <c r="F683" s="546"/>
    </row>
    <row r="684" spans="1:6" ht="63.75">
      <c r="A684" s="547" t="s">
        <v>1820</v>
      </c>
      <c r="B684" s="547" t="s">
        <v>936</v>
      </c>
      <c r="C684" s="547" t="str">
        <f>'Instructions-LCR'!C67</f>
        <v>Total des dépôts d’entreprises non financières sur comptes transactionnels (découlant d’activités de compensation, de garde et de gestion de trésorerie) et qui ne sont pas entièrement sécurisés par un dispositif efficace d’assurance-dépôts.</v>
      </c>
      <c r="D684" s="547" t="b">
        <f t="shared" si="20"/>
        <v>1</v>
      </c>
      <c r="E684" s="547" t="b">
        <f t="shared" si="21"/>
        <v>0</v>
      </c>
      <c r="F684" s="546"/>
    </row>
    <row r="685" spans="1:6" ht="12.75">
      <c r="A685" s="547" t="s">
        <v>298</v>
      </c>
      <c r="B685" s="547" t="s">
        <v>298</v>
      </c>
      <c r="C685" s="547" t="str">
        <f>'Instructions-LCR'!D67</f>
        <v>93-103</v>
      </c>
      <c r="D685" s="547" t="b">
        <f t="shared" si="20"/>
        <v>1</v>
      </c>
      <c r="E685" s="547" t="b">
        <f t="shared" si="21"/>
        <v>1</v>
      </c>
      <c r="F685" s="546"/>
    </row>
    <row r="686" spans="1:6" ht="38.25">
      <c r="A686" s="547" t="s">
        <v>1821</v>
      </c>
      <c r="B686" s="547" t="s">
        <v>937</v>
      </c>
      <c r="C686" s="547" t="str">
        <f>'Instructions-LCR'!B68</f>
        <v>Dépôts d’entreprises non financières sur des comptes autres que transactionnels, dont le montant est entièrement sécurisé par l’assurance-dépôts</v>
      </c>
      <c r="D686" s="547" t="b">
        <f t="shared" si="20"/>
        <v>1</v>
      </c>
      <c r="E686" s="547" t="b">
        <f t="shared" si="21"/>
        <v>0</v>
      </c>
      <c r="F686" s="546"/>
    </row>
    <row r="687" spans="1:6" ht="51">
      <c r="A687" s="547" t="s">
        <v>1822</v>
      </c>
      <c r="B687" s="547" t="s">
        <v>938</v>
      </c>
      <c r="C687" s="547" t="str">
        <f>'Instructions-LCR'!C68</f>
        <v>Total des dépôts d’entreprises non financières sur des comptes autres que transactionels, dont le montant total est  entièrement sécurisé par un dispositif efficace d’assurance-dépôts.</v>
      </c>
      <c r="D687" s="547" t="b">
        <f t="shared" si="20"/>
        <v>1</v>
      </c>
      <c r="E687" s="547" t="b">
        <f t="shared" si="21"/>
        <v>0</v>
      </c>
      <c r="F687" s="546"/>
    </row>
    <row r="688" spans="1:6" ht="38.25">
      <c r="A688" s="547" t="s">
        <v>1823</v>
      </c>
      <c r="B688" s="547" t="s">
        <v>939</v>
      </c>
      <c r="C688" s="547" t="str">
        <f>'Instructions-LCR'!B69</f>
        <v>Dépôts d’entreprises non financières sur des comptes autres que transactionnels, dont le montant n’est pas entièrement sécurisé par l’assurance-dépôts</v>
      </c>
      <c r="D688" s="547" t="b">
        <f t="shared" si="20"/>
        <v>1</v>
      </c>
      <c r="E688" s="547" t="b">
        <f t="shared" si="21"/>
        <v>0</v>
      </c>
      <c r="F688" s="546"/>
    </row>
    <row r="689" spans="1:6" ht="51">
      <c r="A689" s="547" t="s">
        <v>1824</v>
      </c>
      <c r="B689" s="547" t="s">
        <v>940</v>
      </c>
      <c r="C689" s="547" t="str">
        <f>'Instructions-LCR'!C69</f>
        <v>Total des dépôts d’entreprises non financières sur des comptes autres que transactionnels dont le montant total n’est pas entièrement sécurisé par un dispositif efficace d’assurance-dépôts.</v>
      </c>
      <c r="D689" s="547" t="b">
        <f t="shared" si="20"/>
        <v>1</v>
      </c>
      <c r="E689" s="547" t="b">
        <f t="shared" si="21"/>
        <v>0</v>
      </c>
      <c r="F689" s="546"/>
    </row>
    <row r="690" spans="1:6" ht="38.25">
      <c r="A690" s="547" t="s">
        <v>1826</v>
      </c>
      <c r="B690" s="547" t="s">
        <v>1825</v>
      </c>
      <c r="C690" s="547" t="str">
        <f>'Instructions-LCR'!B70</f>
        <v>Dépôts provenant d’entités souveraines, de banques centrales, d’organismes publics et de BMD – sur comptes transactionnels, garantis, à un taux de retrait de 3 %</v>
      </c>
      <c r="D690" s="547" t="b">
        <f t="shared" si="20"/>
        <v>1</v>
      </c>
      <c r="E690" s="547" t="b">
        <f t="shared" si="21"/>
        <v>0</v>
      </c>
      <c r="F690" s="546"/>
    </row>
    <row r="691" spans="1:6" ht="89.25">
      <c r="A691" s="547" t="s">
        <v>1827</v>
      </c>
      <c r="B691" s="547" t="s">
        <v>1828</v>
      </c>
      <c r="C691" s="547" t="str">
        <f>'Instructions-LCR'!C70</f>
        <v>Total des dépôts sur comptes transactionnels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3 %.</v>
      </c>
      <c r="D691" s="547" t="b">
        <f t="shared" si="20"/>
        <v>1</v>
      </c>
      <c r="E691" s="547" t="b">
        <f t="shared" si="21"/>
        <v>0</v>
      </c>
      <c r="F691" s="546"/>
    </row>
    <row r="692" spans="1:6" ht="38.25">
      <c r="A692" s="547" t="s">
        <v>129</v>
      </c>
      <c r="B692" s="547" t="s">
        <v>1829</v>
      </c>
      <c r="C692" s="547" t="str">
        <f>'Instructions-LCR'!B71</f>
        <v>Dépôts provenant d’entités souveraines, de banques centrales, d’organismes publics et de BMD – sur comptes courants, garantis, à un taux de retrait de 5 %</v>
      </c>
      <c r="D692" s="547" t="b">
        <f t="shared" si="20"/>
        <v>1</v>
      </c>
      <c r="E692" s="547" t="b">
        <f t="shared" si="21"/>
        <v>0</v>
      </c>
      <c r="F692" s="546"/>
    </row>
    <row r="693" spans="1:6" ht="89.25">
      <c r="A693" s="547" t="s">
        <v>130</v>
      </c>
      <c r="B693" s="547" t="s">
        <v>1889</v>
      </c>
      <c r="C693" s="547" t="str">
        <f>'Instructions-LCR'!C71</f>
        <v>Total des dépôts sur comptes courants (découlant d’activités de compensation, de garde et de gestion de trésorerie) provenant d’entités souveraines, de banques centrales, d’organismes publics et de BMD, qui sont entièrement sécurisés par un dispositif efficace d’assurance-dépôts, dans des pays où l’autorité de contrôle décide d’appliquer à ces dépôts un taux de retrait de 5 %.</v>
      </c>
      <c r="D693" s="547" t="b">
        <f t="shared" si="20"/>
        <v>1</v>
      </c>
      <c r="E693" s="547" t="b">
        <f t="shared" si="21"/>
        <v>0</v>
      </c>
      <c r="F693" s="546"/>
    </row>
    <row r="694" spans="1:6" ht="38.25">
      <c r="A694" s="547" t="s">
        <v>131</v>
      </c>
      <c r="B694" s="547" t="s">
        <v>1831</v>
      </c>
      <c r="C694" s="547" t="str">
        <f>'Instructions-LCR'!B72</f>
        <v>Dépôts provenant d’entités souveraines, de banques centrales, d’organismes publics et de BMD – sur comptes courants, non garantis</v>
      </c>
      <c r="D694" s="547" t="b">
        <f t="shared" si="20"/>
        <v>1</v>
      </c>
      <c r="E694" s="547" t="b">
        <f t="shared" si="21"/>
        <v>0</v>
      </c>
      <c r="F694" s="546"/>
    </row>
    <row r="695" spans="1:6" ht="76.5">
      <c r="A695" s="547" t="s">
        <v>1834</v>
      </c>
      <c r="B695" s="547" t="s">
        <v>1830</v>
      </c>
      <c r="C695" s="547" t="str">
        <f>'Instructions-LCR'!C72</f>
        <v>Total des dépôts sur comptes transactionnels (découlant d’activités de compensation, de garde et de gestion de trésorerie) provenant d’entités souveraines, de banques centrales, d’organismes publics et de BMD, qui ne sont pas entièrement garantis par un dispositif efficace d’assurance-dépôts.</v>
      </c>
      <c r="D695" s="547" t="b">
        <f t="shared" si="20"/>
        <v>1</v>
      </c>
      <c r="E695" s="547" t="b">
        <f t="shared" si="21"/>
        <v>0</v>
      </c>
      <c r="F695" s="546"/>
    </row>
    <row r="696" spans="1:6" ht="12.75">
      <c r="A696" s="547" t="s">
        <v>298</v>
      </c>
      <c r="B696" s="547" t="s">
        <v>298</v>
      </c>
      <c r="C696" s="547" t="str">
        <f>'Instructions-LCR'!D72</f>
        <v>93-103</v>
      </c>
      <c r="D696" s="547" t="b">
        <f t="shared" si="20"/>
        <v>1</v>
      </c>
      <c r="E696" s="547" t="b">
        <f t="shared" si="21"/>
        <v>1</v>
      </c>
      <c r="F696" s="546"/>
    </row>
    <row r="697" spans="1:6" ht="51">
      <c r="A697" s="547" t="s">
        <v>1832</v>
      </c>
      <c r="B697" s="547" t="s">
        <v>1838</v>
      </c>
      <c r="C697" s="547" t="str">
        <f>'Instructions-LCR'!B73</f>
        <v>Dépôts sur comptes autres que transactionnels, provenant d’entités souveraines, de banques centrales, d’organismes publics et de BMD, montant entièrement sécurisé par un dispositif efficace d’assurance-dépôts</v>
      </c>
      <c r="D697" s="547" t="b">
        <f t="shared" si="20"/>
        <v>1</v>
      </c>
      <c r="E697" s="547" t="b">
        <f t="shared" si="21"/>
        <v>0</v>
      </c>
      <c r="F697" s="546"/>
    </row>
    <row r="698" spans="1:6" ht="63.75">
      <c r="A698" s="547" t="s">
        <v>1835</v>
      </c>
      <c r="B698" s="547" t="s">
        <v>1833</v>
      </c>
      <c r="C698" s="547" t="str">
        <f>'Instructions-LCR'!C73</f>
        <v>Total des dépôts sur comptes autres que transactionnels provenant d’entités souveraines, de banques centrales, d’organismes publics et de BMD, dont le montant intégral est entièrement garanti par un dispositif efficace d’assurance-dépôts.</v>
      </c>
      <c r="D698" s="547" t="b">
        <f t="shared" si="20"/>
        <v>1</v>
      </c>
      <c r="E698" s="547" t="b">
        <f t="shared" si="21"/>
        <v>0</v>
      </c>
      <c r="F698" s="546"/>
    </row>
    <row r="699" spans="1:6" ht="51">
      <c r="A699" s="547" t="s">
        <v>1836</v>
      </c>
      <c r="B699" s="547" t="s">
        <v>1839</v>
      </c>
      <c r="C699" s="547" t="str">
        <f>'Instructions-LCR'!B74</f>
        <v>Dépôts sur comptes autres que transactionnels, provenant d’entités souveraines, de banques centrales, d’organismes publics et de BMD, montant non entièrement garanti par un dispositif efficace d’assurance-dépôts</v>
      </c>
      <c r="D699" s="547" t="b">
        <f t="shared" si="20"/>
        <v>1</v>
      </c>
      <c r="E699" s="547" t="b">
        <f t="shared" si="21"/>
        <v>0</v>
      </c>
      <c r="F699" s="546"/>
    </row>
    <row r="700" spans="1:6" ht="384.6" customHeight="1">
      <c r="A700" s="547" t="s">
        <v>1837</v>
      </c>
      <c r="B700" s="547" t="s">
        <v>2136</v>
      </c>
      <c r="C700" s="547" t="str">
        <f>'Instructions-LCR'!C74</f>
        <v>Total des dépôts sur comptes autres que transactionnels, provenant d’entités souveraines, de banques centrales, d’organismes publics et de BMD, dont le montant intégral n’est pas entièrement garanti par un dispositif efficace d’assurance-dépôts.
Dans le cas de projets d’infrastructure, lorsque les municipalités et administrations locales placent des fonds excédentaires résultant d’une émission d’obligations dans des contrats de placement garanti auprès d’une institution, l’institution doit considérer tout retrait prévu au cours de la prochaine période de 30 jours comme étant une sortie de trésorerie au titre du LCR, si le contrat est assorti d’un calendrier d’amortissement fixe. Si les retraits sont fonction des progrès du projet d’infrastructure (c. à d., le contrat est assorti d’un calendrier flexible), l’institution doit présumer une sortie de trésorerie qui est égale à sa prévision prudente de déboursement attendu au cours des 45 prochains jours.
Puisque l’APD 21221 est multipliée par une pondération de 40 %, l’institution doit majorer la somme non pondérée en conséquence.
Sur demande, l’institution doit pouvoir remettre à l'AMF une copie du contrat obligataire qui régit le placement des fonds excédentaires, ainsi que le contrat de placement. L’institution est tenue de suivre l’écart entre les déboursements prévus et réels, et d’effectuer un contrôle ex post de la justesse des prévisions. Elle doit aussi rendre compte à son chargé de surveillance de l'AMF tout cas de dépassement des déboursements prévus. Si ces prévisions s’avèrent peu fiables, l’institution sera tenue de considérer ces sorties comme étant du financement de gros fourni par des entreprises autres que financières, conformément au paragraphe 108 du chapitre 2 de la Ligne directrice</v>
      </c>
      <c r="D700" s="547" t="b">
        <f t="shared" si="20"/>
        <v>1</v>
      </c>
      <c r="E700" s="547" t="b">
        <f t="shared" si="21"/>
        <v>0</v>
      </c>
      <c r="F700" s="546"/>
    </row>
    <row r="701" spans="1:6" ht="25.5">
      <c r="A701" s="547" t="s">
        <v>1840</v>
      </c>
      <c r="B701" s="547" t="s">
        <v>941</v>
      </c>
      <c r="C701" s="547" t="str">
        <f>'Instructions-LCR'!B75</f>
        <v>Dépôts provenant de banques, sur comptes transactionnels, assurés, à un taux de retrait de 3 %</v>
      </c>
      <c r="D701" s="547" t="b">
        <f t="shared" si="20"/>
        <v>1</v>
      </c>
      <c r="E701" s="547" t="b">
        <f t="shared" si="21"/>
        <v>0</v>
      </c>
      <c r="F701" s="546"/>
    </row>
    <row r="702" spans="1:6" ht="89.25">
      <c r="A702" s="547" t="s">
        <v>1842</v>
      </c>
      <c r="B702" s="547" t="s">
        <v>942</v>
      </c>
      <c r="C702" s="547" t="str">
        <f>'Instructions-LCR'!C75</f>
        <v>Total des dépôts sur comptes transactionnels (découlant d’activités de compensation, de garde et de gestion de trésorerie) provenant de banques, qui sont entièrement sécurisés par un dispositif efficace d’assurance-dépôts, dans la mesure où l’autorité de contrôle décide d’appliquer à ces dépôts un taux de retrait de 3%.</v>
      </c>
      <c r="D702" s="547" t="b">
        <f t="shared" si="20"/>
        <v>1</v>
      </c>
      <c r="E702" s="547" t="b">
        <f t="shared" si="21"/>
        <v>0</v>
      </c>
      <c r="F702" s="546"/>
    </row>
    <row r="703" spans="1:6" ht="25.5">
      <c r="A703" s="547" t="s">
        <v>1841</v>
      </c>
      <c r="B703" s="547" t="s">
        <v>943</v>
      </c>
      <c r="C703" s="547" t="str">
        <f>'Instructions-LCR'!B76</f>
        <v>Dépôts provenant de banques, sur comptes transactionnels, assurés, à un taux de retrait de 5 %</v>
      </c>
      <c r="D703" s="547" t="b">
        <f t="shared" si="20"/>
        <v>1</v>
      </c>
      <c r="E703" s="547" t="b">
        <f t="shared" si="21"/>
        <v>0</v>
      </c>
      <c r="F703" s="546"/>
    </row>
    <row r="704" spans="1:6" ht="89.25">
      <c r="A704" s="547" t="s">
        <v>1844</v>
      </c>
      <c r="B704" s="547" t="s">
        <v>944</v>
      </c>
      <c r="C704" s="547" t="str">
        <f>'Instructions-LCR'!C76</f>
        <v>Total des dépôts sur comptes transactionnels (découlant d’activités de compensation, de garde et de gestion de trésorerie) provenant de banques, qui sont entièrement garantis par un dispositif efficace d’assurance-dépôts, dans la mesure où l’autorité de contrôle décide d’appliquer à ces dépôts un taux de retrait de 5%.</v>
      </c>
      <c r="D704" s="547" t="b">
        <f t="shared" si="20"/>
        <v>1</v>
      </c>
      <c r="E704" s="547" t="b">
        <f t="shared" si="21"/>
        <v>0</v>
      </c>
      <c r="F704" s="546"/>
    </row>
    <row r="705" spans="1:6" ht="25.5">
      <c r="A705" s="547" t="s">
        <v>1845</v>
      </c>
      <c r="B705" s="547" t="s">
        <v>945</v>
      </c>
      <c r="C705" s="547" t="str">
        <f>'Instructions-LCR'!B77</f>
        <v>Dépôts provenant de banques, sur comptes transactionnels, non garantis</v>
      </c>
      <c r="D705" s="547" t="b">
        <f t="shared" si="20"/>
        <v>1</v>
      </c>
      <c r="E705" s="547" t="b">
        <f t="shared" si="21"/>
        <v>0</v>
      </c>
      <c r="F705" s="546"/>
    </row>
    <row r="706" spans="1:6" ht="63.75">
      <c r="A706" s="547" t="s">
        <v>1843</v>
      </c>
      <c r="B706" s="547" t="s">
        <v>946</v>
      </c>
      <c r="C706" s="547" t="str">
        <f>'Instructions-LCR'!C77</f>
        <v>Total des dépôts sur comptes transactionnels (découlant d’activités de compensation, de garde et de gestion de trésorerie) provenant de banques, qui ne sont pas entièrement garantis par un dispositif efficace d’assurance-dépôts.</v>
      </c>
      <c r="D706" s="547" t="b">
        <f t="shared" si="22" ref="D706:D769">A706=C706</f>
        <v>1</v>
      </c>
      <c r="E706" s="547" t="b">
        <f t="shared" si="23" ref="E706:E769">B706=C706</f>
        <v>0</v>
      </c>
      <c r="F706" s="546"/>
    </row>
    <row r="707" spans="1:6" ht="12.75">
      <c r="A707" s="547" t="s">
        <v>298</v>
      </c>
      <c r="B707" s="547" t="s">
        <v>298</v>
      </c>
      <c r="C707" s="547" t="str">
        <f>'Instructions-LCR'!D77</f>
        <v>93-103</v>
      </c>
      <c r="D707" s="547" t="b">
        <f t="shared" si="22"/>
        <v>1</v>
      </c>
      <c r="E707" s="547" t="b">
        <f t="shared" si="23"/>
        <v>1</v>
      </c>
      <c r="F707" s="546"/>
    </row>
    <row r="708" spans="1:6" ht="25.5">
      <c r="A708" s="547" t="s">
        <v>1846</v>
      </c>
      <c r="B708" s="547" t="s">
        <v>947</v>
      </c>
      <c r="C708" s="547" t="str">
        <f>'Instructions-LCR'!B78</f>
        <v>Dépôts provenant de banques, sur comptes autres que transactionnels</v>
      </c>
      <c r="D708" s="547" t="b">
        <f t="shared" si="22"/>
        <v>1</v>
      </c>
      <c r="E708" s="547" t="b">
        <f t="shared" si="23"/>
        <v>0</v>
      </c>
      <c r="F708" s="546"/>
    </row>
    <row r="709" spans="1:6" ht="25.5">
      <c r="A709" s="547" t="s">
        <v>1847</v>
      </c>
      <c r="B709" s="547" t="s">
        <v>948</v>
      </c>
      <c r="C709" s="547" t="str">
        <f>'Instructions-LCR'!C78</f>
        <v>Total des dépôts provenant d’autres banques, sur comptes autres que transactionnels.</v>
      </c>
      <c r="D709" s="547" t="b">
        <f t="shared" si="22"/>
        <v>1</v>
      </c>
      <c r="E709" s="547" t="b">
        <f t="shared" si="23"/>
        <v>0</v>
      </c>
      <c r="F709" s="546"/>
    </row>
    <row r="710" spans="1:6" ht="38.25">
      <c r="A710" s="547" t="s">
        <v>1848</v>
      </c>
      <c r="B710" s="547" t="s">
        <v>1849</v>
      </c>
      <c r="C710" s="547" t="str">
        <f>'Instructions-LCR'!B79</f>
        <v>Dépôts provenant d’autres institutions financières et d’autres entités, sur comptestransactionnels, assurés, à un taux de retrait de 3 %</v>
      </c>
      <c r="D710" s="547" t="b">
        <f t="shared" si="22"/>
        <v>1</v>
      </c>
      <c r="E710" s="547" t="b">
        <f t="shared" si="23"/>
        <v>0</v>
      </c>
      <c r="F710" s="546"/>
    </row>
    <row r="711" spans="1:6" ht="102">
      <c r="A711" s="547" t="s">
        <v>1850</v>
      </c>
      <c r="B711" s="547" t="s">
        <v>949</v>
      </c>
      <c r="C711" s="547" t="str">
        <f>'Instructions-LCR'!C79</f>
        <v>Total des dépôts sur comptes transactionnels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3 %.</v>
      </c>
      <c r="D711" s="547" t="b">
        <f t="shared" si="22"/>
        <v>1</v>
      </c>
      <c r="E711" s="547" t="b">
        <f t="shared" si="23"/>
        <v>0</v>
      </c>
      <c r="F711" s="546"/>
    </row>
    <row r="712" spans="1:6" ht="38.25">
      <c r="A712" s="547" t="s">
        <v>132</v>
      </c>
      <c r="B712" s="547" t="s">
        <v>1851</v>
      </c>
      <c r="C712" s="547" t="str">
        <f>'Instructions-LCR'!B80</f>
        <v>Dépôts provenant d’autres institutions financières et d’autres entités, sur comptes courants, garantis, à un taux de retrait de 5 %</v>
      </c>
      <c r="D712" s="547" t="b">
        <f t="shared" si="22"/>
        <v>1</v>
      </c>
      <c r="E712" s="547" t="b">
        <f t="shared" si="23"/>
        <v>0</v>
      </c>
      <c r="F712" s="546"/>
    </row>
    <row r="713" spans="1:6" ht="102">
      <c r="A713" s="547" t="s">
        <v>1852</v>
      </c>
      <c r="B713" s="547" t="s">
        <v>950</v>
      </c>
      <c r="C713" s="547" t="str">
        <f>'Instructions-LCR'!C80</f>
        <v>Total des dépôts sur comptes courants (découlant d’activités de compensation, de garde et de gestion de trésorerie) provenant d’institutions financières (sauf des banques) et d’autres entités juridiques, qui sont entièrement garantis par un dispositif efficace d’assurance-dépôts, dans la mesure où l’autorité de contrôle décide d’appliquer à ces dépôts un taux de retrait de 5 %.</v>
      </c>
      <c r="D713" s="547" t="b">
        <f t="shared" si="22"/>
        <v>1</v>
      </c>
      <c r="E713" s="547" t="b">
        <f t="shared" si="23"/>
        <v>0</v>
      </c>
      <c r="F713" s="546"/>
    </row>
    <row r="714" spans="1:6" ht="25.5">
      <c r="A714" s="547" t="s">
        <v>1854</v>
      </c>
      <c r="B714" s="547" t="s">
        <v>1853</v>
      </c>
      <c r="C714" s="547" t="str">
        <f>'Instructions-LCR'!B81</f>
        <v>Dépôts provenant d’autres institutions financières et d’autres entités, sur comptes transactionnels, non garantis</v>
      </c>
      <c r="D714" s="547" t="b">
        <f t="shared" si="22"/>
        <v>1</v>
      </c>
      <c r="E714" s="547" t="b">
        <f t="shared" si="23"/>
        <v>0</v>
      </c>
      <c r="F714" s="546"/>
    </row>
    <row r="715" spans="1:6" ht="76.5">
      <c r="A715" s="547" t="s">
        <v>1855</v>
      </c>
      <c r="B715" s="547" t="s">
        <v>951</v>
      </c>
      <c r="C715" s="547" t="str">
        <f>'Instructions-LCR'!C81</f>
        <v>Total des dépôts sur comptes transactionnels (découlant d’activités de compensation, de garde et de gestion de trésorerie) provenant d’institutions financières (sauf des banques) et d’autres entités juridiques, qui ne sont pas entièrement garantis par un dispositif efficace d’assurance-dépôts.</v>
      </c>
      <c r="D715" s="547" t="b">
        <f t="shared" si="22"/>
        <v>1</v>
      </c>
      <c r="E715" s="547" t="b">
        <f t="shared" si="23"/>
        <v>0</v>
      </c>
      <c r="F715" s="546"/>
    </row>
    <row r="716" spans="1:6" ht="12.75">
      <c r="A716" s="547" t="s">
        <v>298</v>
      </c>
      <c r="B716" s="547" t="s">
        <v>298</v>
      </c>
      <c r="C716" s="547" t="str">
        <f>'Instructions-LCR'!D81</f>
        <v>93-103</v>
      </c>
      <c r="D716" s="547" t="b">
        <f t="shared" si="22"/>
        <v>1</v>
      </c>
      <c r="E716" s="547" t="b">
        <f t="shared" si="23"/>
        <v>1</v>
      </c>
      <c r="F716" s="546"/>
    </row>
    <row r="717" spans="1:6" ht="25.5">
      <c r="A717" s="547" t="s">
        <v>1857</v>
      </c>
      <c r="B717" s="547" t="s">
        <v>1856</v>
      </c>
      <c r="C717" s="547" t="str">
        <f>'Instructions-LCR'!B82</f>
        <v>Dépôts provenant d’autres institutions financières et d’autres entités, sur comptes autres que transactionnels</v>
      </c>
      <c r="D717" s="547" t="b">
        <f t="shared" si="22"/>
        <v>1</v>
      </c>
      <c r="E717" s="547" t="b">
        <f t="shared" si="23"/>
        <v>0</v>
      </c>
      <c r="F717" s="546"/>
    </row>
    <row r="718" spans="1:6" ht="38.25">
      <c r="A718" s="547" t="s">
        <v>1858</v>
      </c>
      <c r="B718" s="547" t="s">
        <v>952</v>
      </c>
      <c r="C718" s="547" t="str">
        <f>'Instructions-LCR'!C82</f>
        <v>Total des dépôts sur comptes autres que transactionnels provenant d’institutions financières (sauf des banques) et d’autres entités juridiques.</v>
      </c>
      <c r="D718" s="547" t="b">
        <f t="shared" si="22"/>
        <v>1</v>
      </c>
      <c r="E718" s="547" t="b">
        <f t="shared" si="23"/>
        <v>0</v>
      </c>
      <c r="F718" s="546"/>
    </row>
    <row r="719" spans="1:6" ht="12.75">
      <c r="A719" s="547" t="s">
        <v>133</v>
      </c>
      <c r="B719" s="547" t="s">
        <v>823</v>
      </c>
      <c r="C719" s="547" t="str">
        <f>'Instructions-LCR'!B83</f>
        <v>Émission de créances non garanties</v>
      </c>
      <c r="D719" s="547" t="b">
        <f t="shared" si="22"/>
        <v>1</v>
      </c>
      <c r="E719" s="547" t="b">
        <f t="shared" si="23"/>
        <v>0</v>
      </c>
      <c r="F719" s="546"/>
    </row>
    <row r="720" spans="1:6" ht="63.75">
      <c r="A720" s="547" t="s">
        <v>630</v>
      </c>
      <c r="B720" s="547" t="s">
        <v>953</v>
      </c>
      <c r="C720" s="547" t="str">
        <f>'Instructions-LCR'!C83</f>
        <v>Total de tous les billets, obligations et autres titres de dette (à l’exception des obligations vendues exclusivement sur le marché de détail et sauf les sorties de trésorerie sur obligations sécurisées). </v>
      </c>
      <c r="D720" s="547" t="b">
        <f t="shared" si="22"/>
        <v>1</v>
      </c>
      <c r="E720" s="547" t="b">
        <f t="shared" si="23"/>
        <v>0</v>
      </c>
      <c r="F720" s="546"/>
    </row>
    <row r="721" spans="1:6" ht="25.5">
      <c r="A721" s="547" t="s">
        <v>134</v>
      </c>
      <c r="B721" s="547" t="s">
        <v>824</v>
      </c>
      <c r="C721" s="547" t="str">
        <f>'Instructions-LCR'!B84</f>
        <v>Soldes additionnels devant être maintenus dans les réserves des banques centrales</v>
      </c>
      <c r="D721" s="547" t="b">
        <f t="shared" si="22"/>
        <v>1</v>
      </c>
      <c r="E721" s="547" t="b">
        <f t="shared" si="23"/>
        <v>0</v>
      </c>
      <c r="F721" s="546"/>
    </row>
    <row r="722" spans="1:6" ht="25.5">
      <c r="A722" s="547" t="s">
        <v>649</v>
      </c>
      <c r="B722" s="547" t="s">
        <v>954</v>
      </c>
      <c r="C722" s="547" t="str">
        <f>'Instructions-LCR'!C84</f>
        <v>Montants à verser dans les réserves des banques centrales dans les 30 jours.</v>
      </c>
      <c r="D722" s="547" t="b">
        <f t="shared" si="22"/>
        <v>1</v>
      </c>
      <c r="E722" s="547" t="b">
        <f t="shared" si="23"/>
        <v>0</v>
      </c>
      <c r="F722" s="546"/>
    </row>
    <row r="723" spans="1:6" ht="12.75">
      <c r="A723" s="547" t="s">
        <v>299</v>
      </c>
      <c r="B723" s="547" t="s">
        <v>955</v>
      </c>
      <c r="C723" s="547" t="str">
        <f>'Instructions-LCR'!D84</f>
        <v>Note de bas de page 50(b)</v>
      </c>
      <c r="D723" s="547" t="b">
        <f t="shared" si="22"/>
        <v>1</v>
      </c>
      <c r="E723" s="547" t="b">
        <f t="shared" si="23"/>
        <v>0</v>
      </c>
      <c r="F723" s="546"/>
    </row>
    <row r="724" spans="1:6" ht="38.25">
      <c r="A724" s="547" t="s">
        <v>1859</v>
      </c>
      <c r="B724" s="547" t="s">
        <v>1408</v>
      </c>
      <c r="C724" s="547" t="str">
        <f>'Instructions-LCR'!B85</f>
        <v>Financements garantis, avec la banque centrale du pays de l’institution – Actifs de niveau 1 (opérations impliquant des ALHQ admissibles) – montant reçu</v>
      </c>
      <c r="D724" s="547" t="b">
        <f t="shared" si="22"/>
        <v>1</v>
      </c>
      <c r="E724" s="547" t="b">
        <f t="shared" si="23"/>
        <v>0</v>
      </c>
      <c r="F724" s="546"/>
    </row>
    <row r="725" spans="1:6" ht="98.45" customHeight="1">
      <c r="A725" s="547" t="s">
        <v>325</v>
      </c>
      <c r="B725" s="547" t="s">
        <v>1692</v>
      </c>
      <c r="C725" s="547" t="str">
        <f>'Instructions-LCR'!C85</f>
        <v>Montant reçu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725" s="547" t="b">
        <f t="shared" si="22"/>
        <v>1</v>
      </c>
      <c r="E725" s="547" t="b">
        <f t="shared" si="23"/>
        <v>0</v>
      </c>
      <c r="F725" s="546"/>
    </row>
    <row r="726" spans="1:6" ht="12.75">
      <c r="A726" s="547" t="s">
        <v>300</v>
      </c>
      <c r="B726" s="547" t="s">
        <v>300</v>
      </c>
      <c r="C726" s="547" t="str">
        <f>'Instructions-LCR'!D86</f>
        <v>114-115</v>
      </c>
      <c r="D726" s="547" t="b">
        <f t="shared" si="22"/>
        <v>1</v>
      </c>
      <c r="E726" s="547" t="b">
        <f t="shared" si="23"/>
        <v>1</v>
      </c>
      <c r="F726" s="546"/>
    </row>
    <row r="727" spans="1:6" ht="38.25">
      <c r="A727" s="547" t="s">
        <v>1860</v>
      </c>
      <c r="B727" s="547" t="s">
        <v>1409</v>
      </c>
      <c r="C727" s="547" t="str">
        <f>'Instructions-LCR'!B86</f>
        <v>Financements garantis, avec la banque centrale du pays de l’institution – Actifs de niveau 1 (opérations impliquant des ALHQ admissibles) – valeur marchande de la sûreté donnée</v>
      </c>
      <c r="D727" s="547" t="b">
        <f t="shared" si="22"/>
        <v>1</v>
      </c>
      <c r="E727" s="547" t="b">
        <f t="shared" si="23"/>
        <v>0</v>
      </c>
      <c r="F727" s="546"/>
    </row>
    <row r="728" spans="1:6" ht="140.25">
      <c r="A728" s="547" t="s">
        <v>326</v>
      </c>
      <c r="B728" s="547" t="s">
        <v>1693</v>
      </c>
      <c r="C728" s="547" t="str">
        <f>'Instructions-LCR'!C86</f>
        <v>Valeur marchande de la sûreté donnée uniquement des financements garantis ou prises en pension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 (ii) satisferaient aux exigences opérationnelles des ALHQ.</v>
      </c>
      <c r="D728" s="547" t="b">
        <f t="shared" si="22"/>
        <v>1</v>
      </c>
      <c r="E728" s="547" t="b">
        <f t="shared" si="23"/>
        <v>0</v>
      </c>
      <c r="F728" s="546"/>
    </row>
    <row r="729" spans="1:6" ht="12.75">
      <c r="A729" s="547" t="s">
        <v>300</v>
      </c>
      <c r="B729" s="547" t="s">
        <v>300</v>
      </c>
      <c r="C729" s="547" t="str">
        <f>'Instructions-LCR'!D87</f>
        <v>114-115</v>
      </c>
      <c r="D729" s="547" t="b">
        <f t="shared" si="22"/>
        <v>1</v>
      </c>
      <c r="E729" s="547" t="b">
        <f t="shared" si="23"/>
        <v>1</v>
      </c>
      <c r="F729" s="546"/>
    </row>
    <row r="730" spans="1:6" ht="38.25">
      <c r="A730" s="547" t="s">
        <v>1861</v>
      </c>
      <c r="B730" s="547" t="s">
        <v>1410</v>
      </c>
      <c r="C730" s="547" t="str">
        <f>'Instructions-LCR'!B87</f>
        <v>Financements garantis, avec la banque centrale du pays de l’institution – Actifs de niveau 1 (opérations n'impliquant pas des ALHQ admissibles) – montant reçu</v>
      </c>
      <c r="D730" s="547" t="b">
        <f t="shared" si="22"/>
        <v>1</v>
      </c>
      <c r="E730" s="547" t="b">
        <f t="shared" si="23"/>
        <v>0</v>
      </c>
      <c r="F730" s="546"/>
    </row>
    <row r="731" spans="1:6" ht="140.25">
      <c r="A731" s="547" t="s">
        <v>327</v>
      </c>
      <c r="B731" s="547" t="s">
        <v>1694</v>
      </c>
      <c r="C731" s="547" t="str">
        <f>'Instructions-LCR'!C87</f>
        <v>Montant reçu uniquement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31" s="547" t="b">
        <f t="shared" si="22"/>
        <v>1</v>
      </c>
      <c r="E731" s="547" t="b">
        <f t="shared" si="23"/>
        <v>0</v>
      </c>
      <c r="F731" s="546"/>
    </row>
    <row r="732" spans="1:6" ht="12.75">
      <c r="A732" s="547" t="s">
        <v>300</v>
      </c>
      <c r="B732" s="547" t="s">
        <v>300</v>
      </c>
      <c r="C732" s="547" t="str">
        <f>'Instructions-LCR'!D88</f>
        <v>114-115</v>
      </c>
      <c r="D732" s="547" t="b">
        <f t="shared" si="22"/>
        <v>1</v>
      </c>
      <c r="E732" s="547" t="b">
        <f t="shared" si="23"/>
        <v>1</v>
      </c>
      <c r="F732" s="546"/>
    </row>
    <row r="733" spans="1:6" ht="51">
      <c r="A733" s="547" t="s">
        <v>1862</v>
      </c>
      <c r="B733" s="547" t="s">
        <v>1411</v>
      </c>
      <c r="C733" s="547" t="str">
        <f>'Instructions-LCR'!B88</f>
        <v>Financements garantis, avec la banque centrale du pays de l’institution banque – Actifs de niveau 1 (opérations n'impliquant pas des ALHQ admissibles) - valeur marchande de la sûreté donnée</v>
      </c>
      <c r="D733" s="547" t="b">
        <f t="shared" si="22"/>
        <v>1</v>
      </c>
      <c r="E733" s="547" t="b">
        <f t="shared" si="23"/>
        <v>0</v>
      </c>
      <c r="F733" s="546"/>
    </row>
    <row r="734" spans="1:6" ht="140.25">
      <c r="A734" s="547" t="s">
        <v>328</v>
      </c>
      <c r="B734" s="547" t="s">
        <v>1695</v>
      </c>
      <c r="C734" s="547" t="str">
        <f>'Instructions-LCR'!C88</f>
        <v>Valeur marchande de la sûreté donnée uniquement au titre des financements garantis ou prises en pension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34" s="547" t="b">
        <f t="shared" si="22"/>
        <v>1</v>
      </c>
      <c r="E734" s="547" t="b">
        <f t="shared" si="23"/>
        <v>0</v>
      </c>
      <c r="F734" s="546"/>
    </row>
    <row r="735" spans="1:6" ht="12.75">
      <c r="A735" s="547" t="s">
        <v>300</v>
      </c>
      <c r="B735" s="547" t="s">
        <v>300</v>
      </c>
      <c r="C735" s="547" t="str">
        <f>'Instructions-LCR'!D89</f>
        <v>114-115</v>
      </c>
      <c r="D735" s="547" t="b">
        <f t="shared" si="22"/>
        <v>1</v>
      </c>
      <c r="E735" s="547" t="b">
        <f t="shared" si="23"/>
        <v>1</v>
      </c>
      <c r="F735" s="546"/>
    </row>
    <row r="736" spans="1:6" ht="38.25">
      <c r="A736" s="547" t="s">
        <v>1863</v>
      </c>
      <c r="B736" s="547" t="s">
        <v>1412</v>
      </c>
      <c r="C736" s="547" t="str">
        <f>'Instructions-LCR'!B89</f>
        <v>Financements garantis, avec la banque centrale du pays de l’institution – Actifs de niveau 2A (opérations impliquant des ALHQ admissibles) – montant reçu</v>
      </c>
      <c r="D736" s="547" t="b">
        <f t="shared" si="22"/>
        <v>1</v>
      </c>
      <c r="E736" s="547" t="b">
        <f t="shared" si="23"/>
        <v>0</v>
      </c>
      <c r="F736" s="546"/>
    </row>
    <row r="737" spans="1:6" ht="140.25">
      <c r="A737" s="547" t="s">
        <v>329</v>
      </c>
      <c r="B737" s="547" t="s">
        <v>1696</v>
      </c>
      <c r="C737" s="547" t="str">
        <f>'Instructions-LCR'!C89</f>
        <v>Montant reçu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737" s="547" t="b">
        <f t="shared" si="22"/>
        <v>1</v>
      </c>
      <c r="E737" s="547" t="b">
        <f t="shared" si="23"/>
        <v>0</v>
      </c>
      <c r="F737" s="546"/>
    </row>
    <row r="738" spans="1:6" ht="12.75">
      <c r="A738" s="547" t="s">
        <v>300</v>
      </c>
      <c r="B738" s="547" t="s">
        <v>300</v>
      </c>
      <c r="C738" s="547" t="str">
        <f>'Instructions-LCR'!D90</f>
        <v>114-115</v>
      </c>
      <c r="D738" s="547" t="b">
        <f t="shared" si="22"/>
        <v>1</v>
      </c>
      <c r="E738" s="547" t="b">
        <f t="shared" si="23"/>
        <v>1</v>
      </c>
      <c r="F738" s="546"/>
    </row>
    <row r="739" spans="1:6" ht="38.25">
      <c r="A739" s="547" t="s">
        <v>1864</v>
      </c>
      <c r="B739" s="547" t="s">
        <v>1413</v>
      </c>
      <c r="C739" s="547" t="str">
        <f>'Instructions-LCR'!B90</f>
        <v>Financements garantis, avec la banque centrale du pays de l’institution – Actifs de niveau 2A (opérations impliquant des ALHQ admissibles) – valeur marchande de la sûreté donnée</v>
      </c>
      <c r="D739" s="547" t="b">
        <f t="shared" si="22"/>
        <v>1</v>
      </c>
      <c r="E739" s="547" t="b">
        <f t="shared" si="23"/>
        <v>0</v>
      </c>
      <c r="F739" s="546"/>
    </row>
    <row r="740" spans="1:6" ht="140.25">
      <c r="A740" s="547" t="s">
        <v>545</v>
      </c>
      <c r="B740" s="547" t="s">
        <v>1697</v>
      </c>
      <c r="C740" s="547" t="str">
        <f>'Instructions-LCR'!C90</f>
        <v>Valeur marchande des sûretés données uniquement des financements garantis ou prises en pension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 (ii) satisferaient aux exigences opérationnelles des ALHQ.</v>
      </c>
      <c r="D740" s="547" t="b">
        <f t="shared" si="22"/>
        <v>1</v>
      </c>
      <c r="E740" s="547" t="b">
        <f t="shared" si="23"/>
        <v>0</v>
      </c>
      <c r="F740" s="546"/>
    </row>
    <row r="741" spans="1:6" ht="12.75">
      <c r="A741" s="547" t="s">
        <v>300</v>
      </c>
      <c r="B741" s="547" t="s">
        <v>300</v>
      </c>
      <c r="C741" s="547" t="str">
        <f>'Instructions-LCR'!D91</f>
        <v>114-115</v>
      </c>
      <c r="D741" s="547" t="b">
        <f t="shared" si="22"/>
        <v>1</v>
      </c>
      <c r="E741" s="547" t="b">
        <f t="shared" si="23"/>
        <v>1</v>
      </c>
      <c r="F741" s="546"/>
    </row>
    <row r="742" spans="1:6" ht="38.25">
      <c r="A742" s="547" t="s">
        <v>1865</v>
      </c>
      <c r="B742" s="547" t="s">
        <v>1414</v>
      </c>
      <c r="C742" s="547" t="str">
        <f>'Instructions-LCR'!B91</f>
        <v>Financements garantis, avec la banque centrale du pays de l’institution – Actifs de niveau 2A (opérations n'impliquant pas des ALHQ admissibles) – montant reçu</v>
      </c>
      <c r="D742" s="547" t="b">
        <f t="shared" si="22"/>
        <v>1</v>
      </c>
      <c r="E742" s="547" t="b">
        <f t="shared" si="23"/>
        <v>0</v>
      </c>
      <c r="F742" s="546"/>
    </row>
    <row r="743" spans="1:6" ht="153">
      <c r="A743" s="547" t="s">
        <v>330</v>
      </c>
      <c r="B743" s="547" t="s">
        <v>1698</v>
      </c>
      <c r="C743" s="547" t="str">
        <f>'Instructions-LCR'!C91</f>
        <v>Montant reçu uniquement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43" s="547" t="b">
        <f t="shared" si="22"/>
        <v>1</v>
      </c>
      <c r="E743" s="547" t="b">
        <f t="shared" si="23"/>
        <v>0</v>
      </c>
      <c r="F743" s="546"/>
    </row>
    <row r="744" spans="1:6" ht="12.75">
      <c r="A744" s="547" t="s">
        <v>300</v>
      </c>
      <c r="B744" s="547" t="s">
        <v>300</v>
      </c>
      <c r="C744" s="547" t="str">
        <f>'Instructions-LCR'!D92</f>
        <v>114-115</v>
      </c>
      <c r="D744" s="547" t="b">
        <f t="shared" si="22"/>
        <v>1</v>
      </c>
      <c r="E744" s="547" t="b">
        <f t="shared" si="23"/>
        <v>1</v>
      </c>
      <c r="F744" s="546"/>
    </row>
    <row r="745" spans="1:6" ht="51">
      <c r="A745" s="547" t="s">
        <v>1866</v>
      </c>
      <c r="B745" s="547" t="s">
        <v>1415</v>
      </c>
      <c r="C745" s="547" t="str">
        <f>'Instructions-LCR'!B92</f>
        <v>Financements garantis, avec la banque centrale du pays de l’institution banque – Actifs de niveau 2A (opérations n'impliquant pas des ALHQ admissibles) - valeur marchande de la sûreté donnée</v>
      </c>
      <c r="D745" s="547" t="b">
        <f t="shared" si="22"/>
        <v>1</v>
      </c>
      <c r="E745" s="547" t="b">
        <f t="shared" si="23"/>
        <v>0</v>
      </c>
      <c r="F745" s="546"/>
    </row>
    <row r="746" spans="1:6" ht="153">
      <c r="A746" s="547" t="s">
        <v>331</v>
      </c>
      <c r="B746" s="547" t="s">
        <v>1699</v>
      </c>
      <c r="C746" s="547" t="str">
        <f>'Instructions-LCR'!C92</f>
        <v>Valeur marchande de la sûreté donnée uniquement au titre des financements garantis ou prises en pension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46" s="547" t="b">
        <f t="shared" si="22"/>
        <v>1</v>
      </c>
      <c r="E746" s="547" t="b">
        <f t="shared" si="23"/>
        <v>0</v>
      </c>
      <c r="F746" s="546"/>
    </row>
    <row r="747" spans="1:6" ht="12.75">
      <c r="A747" s="547" t="s">
        <v>300</v>
      </c>
      <c r="B747" s="547" t="s">
        <v>300</v>
      </c>
      <c r="C747" s="547" t="str">
        <f>'Instructions-LCR'!D93</f>
        <v>114-115</v>
      </c>
      <c r="D747" s="547" t="b">
        <f t="shared" si="22"/>
        <v>1</v>
      </c>
      <c r="E747" s="547" t="b">
        <f t="shared" si="23"/>
        <v>1</v>
      </c>
      <c r="F747" s="546"/>
    </row>
    <row r="748" spans="1:6" ht="38.25">
      <c r="A748" s="547" t="s">
        <v>1867</v>
      </c>
      <c r="B748" s="547" t="s">
        <v>1416</v>
      </c>
      <c r="C748" s="547" t="str">
        <f>'Instructions-LCR'!B93</f>
        <v>Financements garantis, avec la banque centrale du pays de l’institution – Actifs de niveau 2B RMBS (opérations impliquant des ALHQ admissibles) – montant reçu</v>
      </c>
      <c r="D748" s="547" t="b">
        <f t="shared" si="22"/>
        <v>1</v>
      </c>
      <c r="E748" s="547" t="b">
        <f t="shared" si="23"/>
        <v>0</v>
      </c>
      <c r="F748" s="546"/>
    </row>
    <row r="749" spans="1:6" ht="140.25">
      <c r="A749" s="547" t="s">
        <v>332</v>
      </c>
      <c r="B749" s="547" t="s">
        <v>1700</v>
      </c>
      <c r="C749" s="547" t="str">
        <f>'Instructions-LCR'!C93</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749" s="547" t="b">
        <f t="shared" si="22"/>
        <v>1</v>
      </c>
      <c r="E749" s="547" t="b">
        <f t="shared" si="23"/>
        <v>0</v>
      </c>
      <c r="F749" s="546"/>
    </row>
    <row r="750" spans="1:6" ht="12.75">
      <c r="A750" s="547" t="s">
        <v>300</v>
      </c>
      <c r="B750" s="547" t="s">
        <v>300</v>
      </c>
      <c r="C750" s="547" t="str">
        <f>'Instructions-LCR'!D94</f>
        <v>114-115</v>
      </c>
      <c r="D750" s="547" t="b">
        <f t="shared" si="22"/>
        <v>1</v>
      </c>
      <c r="E750" s="547" t="b">
        <f t="shared" si="23"/>
        <v>1</v>
      </c>
      <c r="F750" s="546"/>
    </row>
    <row r="751" spans="1:6" ht="51">
      <c r="A751" s="547" t="s">
        <v>1868</v>
      </c>
      <c r="B751" s="547" t="s">
        <v>1417</v>
      </c>
      <c r="C751" s="547" t="str">
        <f>'Instructions-LCR'!B94</f>
        <v>Financements garantis, avec la banque centrale du pays de l’institution – Actifs de niveau 2B RMBS (opérations impliquant des ALHQ admissibles) – valeur marchande de la sûreté donnée</v>
      </c>
      <c r="D751" s="547" t="b">
        <f t="shared" si="22"/>
        <v>1</v>
      </c>
      <c r="E751" s="547" t="b">
        <f t="shared" si="23"/>
        <v>0</v>
      </c>
      <c r="F751" s="546"/>
    </row>
    <row r="752" spans="1:6" ht="153">
      <c r="A752" s="547" t="s">
        <v>333</v>
      </c>
      <c r="B752" s="547" t="s">
        <v>1701</v>
      </c>
      <c r="C752" s="547" t="str">
        <f>'Instructions-LCR'!C94</f>
        <v>Valeur marchande de la sûreté donnée uniquement des financements garantis ou prises en pension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 (ii) satisferaient aux exigences opérationnelles des ALHQ.</v>
      </c>
      <c r="D752" s="547" t="b">
        <f t="shared" si="22"/>
        <v>1</v>
      </c>
      <c r="E752" s="547" t="b">
        <f t="shared" si="23"/>
        <v>0</v>
      </c>
      <c r="F752" s="546"/>
    </row>
    <row r="753" spans="1:6" ht="12.75">
      <c r="A753" s="547" t="s">
        <v>300</v>
      </c>
      <c r="B753" s="547" t="s">
        <v>300</v>
      </c>
      <c r="C753" s="547" t="str">
        <f>'Instructions-LCR'!D95</f>
        <v>114-115</v>
      </c>
      <c r="D753" s="547" t="b">
        <f t="shared" si="22"/>
        <v>1</v>
      </c>
      <c r="E753" s="547" t="b">
        <f t="shared" si="23"/>
        <v>1</v>
      </c>
      <c r="F753" s="546"/>
    </row>
    <row r="754" spans="1:6" ht="38.25">
      <c r="A754" s="547" t="s">
        <v>1869</v>
      </c>
      <c r="B754" s="547" t="s">
        <v>1418</v>
      </c>
      <c r="C754" s="547" t="str">
        <f>'Instructions-LCR'!B95</f>
        <v>Financements garantis, avec la banque centrale du pays de l’institution – Actifs de niveau 2B RMBS (opérations n'impliquant pas des ALHQ admissibles) – montant reçu</v>
      </c>
      <c r="D754" s="547" t="b">
        <f t="shared" si="22"/>
        <v>1</v>
      </c>
      <c r="E754" s="547" t="b">
        <f t="shared" si="23"/>
        <v>0</v>
      </c>
      <c r="F754" s="546"/>
    </row>
    <row r="755" spans="1:6" ht="153">
      <c r="A755" s="547" t="s">
        <v>334</v>
      </c>
      <c r="B755" s="547" t="s">
        <v>1702</v>
      </c>
      <c r="C755" s="547" t="str">
        <f>'Instructions-LCR'!C95</f>
        <v>Montant reçu uniquement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755" s="547" t="b">
        <f t="shared" si="22"/>
        <v>1</v>
      </c>
      <c r="E755" s="547" t="b">
        <f t="shared" si="23"/>
        <v>0</v>
      </c>
      <c r="F755" s="546"/>
    </row>
    <row r="756" spans="1:6" ht="12.75">
      <c r="A756" s="547" t="s">
        <v>300</v>
      </c>
      <c r="B756" s="547" t="s">
        <v>300</v>
      </c>
      <c r="C756" s="547" t="str">
        <f>'Instructions-LCR'!D96</f>
        <v>114-115</v>
      </c>
      <c r="D756" s="547" t="b">
        <f t="shared" si="22"/>
        <v>1</v>
      </c>
      <c r="E756" s="547" t="b">
        <f t="shared" si="23"/>
        <v>1</v>
      </c>
      <c r="F756" s="546"/>
    </row>
    <row r="757" spans="1:6" ht="51">
      <c r="A757" s="547" t="s">
        <v>1870</v>
      </c>
      <c r="B757" s="547" t="s">
        <v>1419</v>
      </c>
      <c r="C757" s="547" t="str">
        <f>'Instructions-LCR'!B96</f>
        <v>Financements garantis, avec la banque centrale du pays de l’institution banque – Actifs de niveau 2B RMBS (opérations n'impliquant pas des ALHQ admissibles) - valeur marchande de la sûreté donnée</v>
      </c>
      <c r="D757" s="547" t="b">
        <f t="shared" si="22"/>
        <v>1</v>
      </c>
      <c r="E757" s="547" t="b">
        <f t="shared" si="23"/>
        <v>0</v>
      </c>
      <c r="F757" s="546"/>
    </row>
    <row r="758" spans="1:6" ht="153">
      <c r="A758" s="547" t="s">
        <v>335</v>
      </c>
      <c r="B758" s="547" t="s">
        <v>1703</v>
      </c>
      <c r="C758" s="547" t="str">
        <f>'Instructions-LCR'!C96</f>
        <v>Valeur marchande de la sûreté donnée uniquement au titre des financements garantis ou prises en pension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758" s="547" t="b">
        <f t="shared" si="22"/>
        <v>1</v>
      </c>
      <c r="E758" s="547" t="b">
        <f t="shared" si="23"/>
        <v>0</v>
      </c>
      <c r="F758" s="546"/>
    </row>
    <row r="759" spans="1:6" ht="12.75">
      <c r="A759" s="547" t="s">
        <v>300</v>
      </c>
      <c r="B759" s="547" t="s">
        <v>300</v>
      </c>
      <c r="C759" s="547" t="str">
        <f>'Instructions-LCR'!D97</f>
        <v>114-115</v>
      </c>
      <c r="D759" s="547" t="b">
        <f t="shared" si="22"/>
        <v>1</v>
      </c>
      <c r="E759" s="547" t="b">
        <f t="shared" si="23"/>
        <v>1</v>
      </c>
      <c r="F759" s="546"/>
    </row>
    <row r="760" spans="1:6" ht="38.25">
      <c r="A760" s="547" t="s">
        <v>1871</v>
      </c>
      <c r="B760" s="547" t="s">
        <v>1420</v>
      </c>
      <c r="C760" s="547" t="str">
        <f>'Instructions-LCR'!B97</f>
        <v>Financements garantis, avec la banque centrale du pays de l’institution – Actifs de niveau 2B non RMBS (opérations impliquant des ALHQ admissibles) – montant reçu</v>
      </c>
      <c r="D760" s="547" t="b">
        <f t="shared" si="22"/>
        <v>1</v>
      </c>
      <c r="E760" s="547" t="b">
        <f t="shared" si="23"/>
        <v>0</v>
      </c>
      <c r="F760" s="546"/>
    </row>
    <row r="761" spans="1:6" ht="153">
      <c r="A761" s="547" t="s">
        <v>336</v>
      </c>
      <c r="B761" s="547" t="s">
        <v>1704</v>
      </c>
      <c r="C761" s="547" t="str">
        <f>'Instructions-LCR'!C97</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761" s="547" t="b">
        <f t="shared" si="22"/>
        <v>1</v>
      </c>
      <c r="E761" s="547" t="b">
        <f t="shared" si="23"/>
        <v>0</v>
      </c>
      <c r="F761" s="546"/>
    </row>
    <row r="762" spans="1:6" ht="12.75">
      <c r="A762" s="547" t="s">
        <v>300</v>
      </c>
      <c r="B762" s="547" t="s">
        <v>300</v>
      </c>
      <c r="C762" s="547" t="str">
        <f>'Instructions-LCR'!D98</f>
        <v>114-115</v>
      </c>
      <c r="D762" s="547" t="b">
        <f t="shared" si="22"/>
        <v>1</v>
      </c>
      <c r="E762" s="547" t="b">
        <f t="shared" si="23"/>
        <v>1</v>
      </c>
      <c r="F762" s="546"/>
    </row>
    <row r="763" spans="1:6" ht="51">
      <c r="A763" s="547" t="s">
        <v>1872</v>
      </c>
      <c r="B763" s="547" t="s">
        <v>1421</v>
      </c>
      <c r="C763" s="547" t="str">
        <f>'Instructions-LCR'!B98</f>
        <v>Financements garantis, avec la banque centrale du pays de l’institution – Actifs de niveau 2B non RMBS (opérations impliquant des ALHQ admissibles) -  valeur marchande de la sûreté donnée</v>
      </c>
      <c r="D763" s="547" t="b">
        <f t="shared" si="22"/>
        <v>1</v>
      </c>
      <c r="E763" s="547" t="b">
        <f t="shared" si="23"/>
        <v>0</v>
      </c>
      <c r="F763" s="546"/>
    </row>
    <row r="764" spans="1:6" ht="153">
      <c r="A764" s="547" t="s">
        <v>337</v>
      </c>
      <c r="B764" s="547" t="s">
        <v>1705</v>
      </c>
      <c r="C764" s="547" t="str">
        <f>'Instructions-LCR'!C98</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 (ii) satisferaient aux exigences opérationnelles des ALHQ.</v>
      </c>
      <c r="D764" s="547" t="b">
        <f t="shared" si="22"/>
        <v>1</v>
      </c>
      <c r="E764" s="547" t="b">
        <f t="shared" si="23"/>
        <v>0</v>
      </c>
      <c r="F764" s="546"/>
    </row>
    <row r="765" spans="1:6" ht="12.75">
      <c r="A765" s="547" t="s">
        <v>300</v>
      </c>
      <c r="B765" s="547" t="s">
        <v>300</v>
      </c>
      <c r="C765" s="547" t="str">
        <f>'Instructions-LCR'!D99</f>
        <v>114-115</v>
      </c>
      <c r="D765" s="547" t="b">
        <f t="shared" si="22"/>
        <v>1</v>
      </c>
      <c r="E765" s="547" t="b">
        <f t="shared" si="23"/>
        <v>1</v>
      </c>
      <c r="F765" s="546"/>
    </row>
    <row r="766" spans="1:6" ht="51">
      <c r="A766" s="547" t="s">
        <v>1873</v>
      </c>
      <c r="B766" s="547" t="s">
        <v>1422</v>
      </c>
      <c r="C766" s="547" t="str">
        <f>'Instructions-LCR'!B99</f>
        <v>Financements garantis, avec la banque centrale du pays de l’institution – Actifs de niveau 2B non RMBS (opérations n'impliquant pas des ALHQ admissibles) – valeur marchande de la sûreté donnée</v>
      </c>
      <c r="D766" s="547" t="b">
        <f t="shared" si="22"/>
        <v>1</v>
      </c>
      <c r="E766" s="547" t="b">
        <f t="shared" si="23"/>
        <v>0</v>
      </c>
      <c r="F766" s="546"/>
    </row>
    <row r="767" spans="1:6" ht="153">
      <c r="A767" s="547" t="s">
        <v>338</v>
      </c>
      <c r="B767" s="547" t="s">
        <v>1706</v>
      </c>
      <c r="C767" s="547" t="str">
        <f>'Instructions-LCR'!C99</f>
        <v>Montant reçu uniquement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767" s="547" t="b">
        <f t="shared" si="22"/>
        <v>1</v>
      </c>
      <c r="E767" s="547" t="b">
        <f t="shared" si="23"/>
        <v>0</v>
      </c>
      <c r="F767" s="546"/>
    </row>
    <row r="768" spans="1:6" ht="12.75">
      <c r="A768" s="547" t="s">
        <v>300</v>
      </c>
      <c r="B768" s="547" t="s">
        <v>300</v>
      </c>
      <c r="C768" s="547" t="str">
        <f>'Instructions-LCR'!D100</f>
        <v>114-115</v>
      </c>
      <c r="D768" s="547" t="b">
        <f t="shared" si="22"/>
        <v>1</v>
      </c>
      <c r="E768" s="547" t="b">
        <f t="shared" si="23"/>
        <v>1</v>
      </c>
      <c r="F768" s="546"/>
    </row>
    <row r="769" spans="1:6" ht="51">
      <c r="A769" s="547" t="s">
        <v>1874</v>
      </c>
      <c r="B769" s="547" t="s">
        <v>1423</v>
      </c>
      <c r="C769" s="547" t="str">
        <f>'Instructions-LCR'!B100</f>
        <v>Financements garantis, avec la banque centrale du pays de l’institution – Actifs de niveau 2B non RMBS (opérations n'impliquant pas des ALHQ admissibles) - valeur marchande de la sûreté donnée</v>
      </c>
      <c r="D769" s="547" t="b">
        <f t="shared" si="22"/>
        <v>1</v>
      </c>
      <c r="E769" s="547" t="b">
        <f t="shared" si="23"/>
        <v>0</v>
      </c>
      <c r="F769" s="546"/>
    </row>
    <row r="770" spans="1:6" ht="165.75">
      <c r="A770" s="547" t="s">
        <v>339</v>
      </c>
      <c r="B770" s="547" t="s">
        <v>1707</v>
      </c>
      <c r="C770" s="547" t="str">
        <f>'Instructions-LCR'!C100</f>
        <v>Valeur marchande de la sûreté donnée uniquement au titre des financements garantis ou prises en pension conclus avec la banque centrale du pays de l’institution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770" s="547" t="b">
        <f t="shared" si="24" ref="D770:D833">A770=C770</f>
        <v>1</v>
      </c>
      <c r="E770" s="547" t="b">
        <f t="shared" si="25" ref="E770:E833">B770=C770</f>
        <v>0</v>
      </c>
      <c r="F770" s="546"/>
    </row>
    <row r="771" spans="1:6" ht="12.75">
      <c r="A771" s="547" t="s">
        <v>300</v>
      </c>
      <c r="B771" s="547" t="s">
        <v>300</v>
      </c>
      <c r="C771" s="547" t="str">
        <f>'Instructions-LCR'!D101</f>
        <v>114-115</v>
      </c>
      <c r="D771" s="547" t="b">
        <f t="shared" si="24"/>
        <v>1</v>
      </c>
      <c r="E771" s="547" t="b">
        <f t="shared" si="25"/>
        <v>1</v>
      </c>
      <c r="F771" s="546"/>
    </row>
    <row r="772" spans="1:6" ht="38.25">
      <c r="A772" s="547" t="s">
        <v>340</v>
      </c>
      <c r="B772" s="547" t="s">
        <v>1424</v>
      </c>
      <c r="C772" s="547" t="str">
        <f>'Instructions-LCR'!B101</f>
        <v>Financements garantis, avec la banque centrale du pays de l’institution – actifs non ALHQ (toutes les opérations) – montant reçu</v>
      </c>
      <c r="D772" s="547" t="b">
        <f t="shared" si="24"/>
        <v>1</v>
      </c>
      <c r="E772" s="547" t="b">
        <f t="shared" si="25"/>
        <v>0</v>
      </c>
      <c r="F772" s="546"/>
    </row>
    <row r="773" spans="1:6" ht="51">
      <c r="A773" s="547" t="s">
        <v>341</v>
      </c>
      <c r="B773" s="547" t="s">
        <v>1708</v>
      </c>
      <c r="C773" s="547" t="str">
        <f>'Instructions-LCR'!C101</f>
        <v>Montant reçu de tous les financements garantis ou prises en pension conclus avec la banque centrale du pays de l’institution, qui viennent à échéance dans les 30 jours et qui sont adossés à des actifs non ALHQ.</v>
      </c>
      <c r="D773" s="547" t="b">
        <f t="shared" si="24"/>
        <v>1</v>
      </c>
      <c r="E773" s="547" t="b">
        <f t="shared" si="25"/>
        <v>0</v>
      </c>
      <c r="F773" s="546"/>
    </row>
    <row r="774" spans="1:6" ht="12.75">
      <c r="A774" s="547" t="s">
        <v>300</v>
      </c>
      <c r="B774" s="547" t="s">
        <v>300</v>
      </c>
      <c r="C774" s="547" t="str">
        <f>'Instructions-LCR'!D102</f>
        <v>114-115</v>
      </c>
      <c r="D774" s="547" t="b">
        <f t="shared" si="24"/>
        <v>1</v>
      </c>
      <c r="E774" s="547" t="b">
        <f t="shared" si="25"/>
        <v>1</v>
      </c>
      <c r="F774" s="546"/>
    </row>
    <row r="775" spans="1:6" ht="38.25">
      <c r="A775" s="547" t="s">
        <v>342</v>
      </c>
      <c r="B775" s="547" t="s">
        <v>1425</v>
      </c>
      <c r="C775" s="547" t="str">
        <f>'Instructions-LCR'!B102</f>
        <v>Financements garantis, avec la banque centrale du pays de l’institution – actifs non ALHQ (toutes les opérations) – valeur marchande de la sûreté donnée</v>
      </c>
      <c r="D775" s="547" t="b">
        <f t="shared" si="24"/>
        <v>1</v>
      </c>
      <c r="E775" s="547" t="b">
        <f t="shared" si="25"/>
        <v>0</v>
      </c>
      <c r="F775" s="546"/>
    </row>
    <row r="776" spans="1:6" ht="63.75">
      <c r="A776" s="547" t="s">
        <v>343</v>
      </c>
      <c r="B776" s="547" t="s">
        <v>1709</v>
      </c>
      <c r="C776" s="547" t="str">
        <f>'Instructions-LCR'!C102</f>
        <v>Valeur marchande de la sûreté donnée au titre de tous les financements garantis ou prises en pension conclus avec la banque centrale du pays de l’institution, qui viennent à échéance dans les 30 jours et qui sont adossées d’actifs non ALHQ.</v>
      </c>
      <c r="D776" s="547" t="b">
        <f t="shared" si="24"/>
        <v>1</v>
      </c>
      <c r="E776" s="547" t="b">
        <f t="shared" si="25"/>
        <v>0</v>
      </c>
      <c r="F776" s="546"/>
    </row>
    <row r="777" spans="1:6" ht="12.75">
      <c r="A777" s="547" t="s">
        <v>300</v>
      </c>
      <c r="B777" s="547" t="s">
        <v>300</v>
      </c>
      <c r="C777" s="547" t="str">
        <f>'Instructions-LCR'!D103</f>
        <v>114-115</v>
      </c>
      <c r="D777" s="547" t="b">
        <f t="shared" si="24"/>
        <v>1</v>
      </c>
      <c r="E777" s="547" t="b">
        <f t="shared" si="25"/>
        <v>1</v>
      </c>
      <c r="F777" s="546"/>
    </row>
    <row r="778" spans="1:6" ht="38.25">
      <c r="A778" s="547" t="s">
        <v>1875</v>
      </c>
      <c r="B778" s="547" t="s">
        <v>1426</v>
      </c>
      <c r="C778" s="547" t="str">
        <f>'Instructions-LCR'!B103</f>
        <v>Financements garantis, non conclus avec la banque centrale du pays de l’institution – actifs de niveau 1 (opérations impliquant des ALHQ admissibles) – montant reçu</v>
      </c>
      <c r="D778" s="547" t="b">
        <f t="shared" si="24"/>
        <v>1</v>
      </c>
      <c r="E778" s="547" t="b">
        <f t="shared" si="25"/>
        <v>0</v>
      </c>
      <c r="F778" s="546"/>
    </row>
    <row r="779" spans="1:6" ht="153">
      <c r="A779" s="547" t="s">
        <v>344</v>
      </c>
      <c r="B779" s="547" t="s">
        <v>1710</v>
      </c>
      <c r="C779" s="547" t="str">
        <f>'Instructions-LCR'!C103</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demeureraient non grevés et/ou (ii) satisferaient aux exigences opérationnelles des ALHQ.</v>
      </c>
      <c r="D779" s="547" t="b">
        <f t="shared" si="24"/>
        <v>1</v>
      </c>
      <c r="E779" s="547" t="b">
        <f t="shared" si="25"/>
        <v>0</v>
      </c>
      <c r="F779" s="546"/>
    </row>
    <row r="780" spans="1:6" ht="12.75">
      <c r="A780" s="547" t="s">
        <v>300</v>
      </c>
      <c r="B780" s="547" t="s">
        <v>300</v>
      </c>
      <c r="C780" s="547" t="str">
        <f>'Instructions-LCR'!D104</f>
        <v>114-115</v>
      </c>
      <c r="D780" s="547" t="b">
        <f t="shared" si="24"/>
        <v>1</v>
      </c>
      <c r="E780" s="547" t="b">
        <f t="shared" si="25"/>
        <v>1</v>
      </c>
      <c r="F780" s="546"/>
    </row>
    <row r="781" spans="1:6" ht="51">
      <c r="A781" s="547" t="s">
        <v>1876</v>
      </c>
      <c r="B781" s="547" t="s">
        <v>1427</v>
      </c>
      <c r="C781" s="547" t="str">
        <f>'Instructions-LCR'!B104</f>
        <v>Financements garantis, non conclus avec la banque centrale du pays de l’institution – actifs de niveau 1 (opérations impliquant des ALHQ admissibles) – valeur marchande de la sûreté donnée</v>
      </c>
      <c r="D781" s="547" t="b">
        <f t="shared" si="24"/>
        <v>1</v>
      </c>
      <c r="E781" s="547" t="b">
        <f t="shared" si="25"/>
        <v>0</v>
      </c>
      <c r="F781" s="546"/>
    </row>
    <row r="782" spans="1:6" ht="153">
      <c r="A782" s="547" t="s">
        <v>345</v>
      </c>
      <c r="B782" s="547" t="s">
        <v>1711</v>
      </c>
      <c r="C782" s="547" t="str">
        <f>'Instructions-LCR'!C104</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auraient par ailleurs été déclarés dans les actifs de niveau 1 admissibles (s’ils ne garantissaient pas déjà l’opération en question) parce qu’ils (i) demeureraient non grevés et/ou (ii) satisferaient aux exigences opérationnelles des ALHQ.</v>
      </c>
      <c r="D782" s="547" t="b">
        <f t="shared" si="24"/>
        <v>1</v>
      </c>
      <c r="E782" s="547" t="b">
        <f t="shared" si="25"/>
        <v>0</v>
      </c>
      <c r="F782" s="546"/>
    </row>
    <row r="783" spans="1:6" ht="12.75">
      <c r="A783" s="547" t="s">
        <v>300</v>
      </c>
      <c r="B783" s="547" t="s">
        <v>300</v>
      </c>
      <c r="C783" s="547" t="str">
        <f>'Instructions-LCR'!D105</f>
        <v>114-115</v>
      </c>
      <c r="D783" s="547" t="b">
        <f t="shared" si="24"/>
        <v>1</v>
      </c>
      <c r="E783" s="547" t="b">
        <f t="shared" si="25"/>
        <v>1</v>
      </c>
      <c r="F783" s="546"/>
    </row>
    <row r="784" spans="1:6" ht="38.25">
      <c r="A784" s="547" t="s">
        <v>1877</v>
      </c>
      <c r="B784" s="547" t="s">
        <v>1428</v>
      </c>
      <c r="C784" s="547" t="str">
        <f>'Instructions-LCR'!B105</f>
        <v>Financements garantis, non conclus avec la banque centrale du pays de l’institution – actifs de niveau 1 (opérations n'impliquant pas des ALHQ admissibles) – montant reçu</v>
      </c>
      <c r="D784" s="547" t="b">
        <f t="shared" si="24"/>
        <v>1</v>
      </c>
      <c r="E784" s="547" t="b">
        <f t="shared" si="25"/>
        <v>0</v>
      </c>
      <c r="F784" s="546"/>
    </row>
    <row r="785" spans="1:6" ht="153">
      <c r="A785" s="547" t="s">
        <v>346</v>
      </c>
      <c r="B785" s="547" t="s">
        <v>1712</v>
      </c>
      <c r="C785" s="547" t="str">
        <f>'Instructions-LCR'!C105</f>
        <v>Montant reçu uniquement des financements garantis ou prises en pension non conclus avec la banque centrale du pays de l’institution, qui viennent à échéance dans les 30 jours et qui sont adossés à des actifs de niveau 1 (s’ils ne garantissaient pas déjà l’opération en question) parce qu’ils (i) ne demeureraient pas non grevés et/ou (ii) ne satisferaient pas aux exigences opérationnelles des ALHQ.</v>
      </c>
      <c r="D785" s="547" t="b">
        <f t="shared" si="24"/>
        <v>1</v>
      </c>
      <c r="E785" s="547" t="b">
        <f t="shared" si="25"/>
        <v>0</v>
      </c>
      <c r="F785" s="546"/>
    </row>
    <row r="786" spans="1:6" ht="12.75">
      <c r="A786" s="547" t="s">
        <v>300</v>
      </c>
      <c r="B786" s="547" t="s">
        <v>300</v>
      </c>
      <c r="C786" s="547" t="str">
        <f>'Instructions-LCR'!D106</f>
        <v>114-115</v>
      </c>
      <c r="D786" s="547" t="b">
        <f t="shared" si="24"/>
        <v>1</v>
      </c>
      <c r="E786" s="547" t="b">
        <f t="shared" si="25"/>
        <v>1</v>
      </c>
      <c r="F786" s="546"/>
    </row>
    <row r="787" spans="1:6" ht="51">
      <c r="A787" s="547" t="s">
        <v>1878</v>
      </c>
      <c r="B787" s="547" t="s">
        <v>1429</v>
      </c>
      <c r="C787" s="547" t="str">
        <f>'Instructions-LCR'!B106</f>
        <v>Financements garantis, non conclus avec la banque centrale du pays de l’institution – actifs de niveau 1 (opérations n'impliquant pas sur des ALHQ admissibles) – valeur marchande de la sûreté donnée</v>
      </c>
      <c r="D787" s="547" t="b">
        <f t="shared" si="24"/>
        <v>1</v>
      </c>
      <c r="E787" s="547" t="b">
        <f t="shared" si="25"/>
        <v>0</v>
      </c>
      <c r="F787" s="546"/>
    </row>
    <row r="788" spans="1:6" ht="153">
      <c r="A788" s="547" t="s">
        <v>347</v>
      </c>
      <c r="B788" s="547" t="s">
        <v>1713</v>
      </c>
      <c r="C788" s="547" t="str">
        <f>'Instructions-LCR'!C106</f>
        <v>Valeur marchande de la sûreté donnée uniquement au titre des financements garantis ou prises en pension non conclus avec la banque centrale du pays de l’institution, qui viennent à échéance dans les 30 jours et qui sont adossés à des actifs de niveau 1 et, dans la mesure où les actifs de niveau 1 n’auraient par ailleurs pas été déclarés dans les actifs de niveau 1 admissibles (s’ils ne garantissaient pas déjà l’opération en question) parce qu’ils (i) ne demeureraient pas non grevés et/ou (ii) ne satisferaient pas aux exigences opérationnelles des ALHQ.</v>
      </c>
      <c r="D788" s="547" t="b">
        <f t="shared" si="24"/>
        <v>1</v>
      </c>
      <c r="E788" s="547" t="b">
        <f t="shared" si="25"/>
        <v>0</v>
      </c>
      <c r="F788" s="546"/>
    </row>
    <row r="789" spans="1:6" ht="12.75">
      <c r="A789" s="547" t="s">
        <v>300</v>
      </c>
      <c r="B789" s="547" t="s">
        <v>300</v>
      </c>
      <c r="C789" s="547" t="str">
        <f>'Instructions-LCR'!D107</f>
        <v>114-115</v>
      </c>
      <c r="D789" s="547" t="b">
        <f t="shared" si="24"/>
        <v>1</v>
      </c>
      <c r="E789" s="547" t="b">
        <f t="shared" si="25"/>
        <v>1</v>
      </c>
      <c r="F789" s="546"/>
    </row>
    <row r="790" spans="1:6" ht="38.25">
      <c r="A790" s="547" t="s">
        <v>1879</v>
      </c>
      <c r="B790" s="547" t="s">
        <v>1430</v>
      </c>
      <c r="C790" s="547" t="str">
        <f>'Instructions-LCR'!B107</f>
        <v>Financements garantis, non conclus avec la banque centrale du pays de l’institution – actifs de niveau 2A (opérations impliquant des ALHQ admissibles) – montant reçu</v>
      </c>
      <c r="D790" s="547" t="b">
        <f t="shared" si="24"/>
        <v>1</v>
      </c>
      <c r="E790" s="547" t="b">
        <f t="shared" si="25"/>
        <v>0</v>
      </c>
      <c r="F790" s="546"/>
    </row>
    <row r="791" spans="1:6" ht="153">
      <c r="A791" s="547" t="s">
        <v>348</v>
      </c>
      <c r="B791" s="547" t="s">
        <v>1714</v>
      </c>
      <c r="C791" s="547" t="str">
        <f>'Instructions-LCR'!C107</f>
        <v>Montant reçu uniquement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791" s="547" t="b">
        <f t="shared" si="24"/>
        <v>1</v>
      </c>
      <c r="E791" s="547" t="b">
        <f t="shared" si="25"/>
        <v>0</v>
      </c>
      <c r="F791" s="546"/>
    </row>
    <row r="792" spans="1:6" ht="12.75">
      <c r="A792" s="547" t="s">
        <v>300</v>
      </c>
      <c r="B792" s="547" t="s">
        <v>300</v>
      </c>
      <c r="C792" s="547" t="str">
        <f>'Instructions-LCR'!D108</f>
        <v>114-115</v>
      </c>
      <c r="D792" s="547" t="b">
        <f t="shared" si="24"/>
        <v>1</v>
      </c>
      <c r="E792" s="547" t="b">
        <f t="shared" si="25"/>
        <v>1</v>
      </c>
      <c r="F792" s="546"/>
    </row>
    <row r="793" spans="1:6" ht="51">
      <c r="A793" s="547" t="s">
        <v>1880</v>
      </c>
      <c r="B793" s="547" t="s">
        <v>1431</v>
      </c>
      <c r="C793" s="547" t="str">
        <f>'Instructions-LCR'!B108</f>
        <v>Financements garantis, non conclus avec la banque centrale du pays de l’institution – actifs de niveau 2A (opérations impliquant sur des ALHQ admissibles) – valeur marchande de la sûreté donnée</v>
      </c>
      <c r="D793" s="547" t="b">
        <f t="shared" si="24"/>
        <v>1</v>
      </c>
      <c r="E793" s="547" t="b">
        <f t="shared" si="25"/>
        <v>0</v>
      </c>
      <c r="F793" s="546"/>
    </row>
    <row r="794" spans="1:6" ht="153">
      <c r="A794" s="547" t="s">
        <v>349</v>
      </c>
      <c r="B794" s="547" t="s">
        <v>1715</v>
      </c>
      <c r="C794" s="547" t="str">
        <f>'Instructions-LCR'!C108</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auraient par ailleurs été déclarés dans les actifs de niveau 2A admissibles (s’ils ne garantissaient pas déjà l’opération en question) parce qu’ils (i) demeureraient non grevés et/ou (ii) satisferaient aux exigences opérationnelles des ALHQ.</v>
      </c>
      <c r="D794" s="547" t="b">
        <f t="shared" si="24"/>
        <v>1</v>
      </c>
      <c r="E794" s="547" t="b">
        <f t="shared" si="25"/>
        <v>0</v>
      </c>
      <c r="F794" s="546"/>
    </row>
    <row r="795" spans="1:6" ht="12.75">
      <c r="A795" s="547" t="s">
        <v>300</v>
      </c>
      <c r="B795" s="547" t="s">
        <v>300</v>
      </c>
      <c r="C795" s="547" t="str">
        <f>'Instructions-LCR'!D109</f>
        <v>114-115</v>
      </c>
      <c r="D795" s="547" t="b">
        <f t="shared" si="24"/>
        <v>1</v>
      </c>
      <c r="E795" s="547" t="b">
        <f t="shared" si="25"/>
        <v>1</v>
      </c>
      <c r="F795" s="546"/>
    </row>
    <row r="796" spans="1:6" ht="38.25">
      <c r="A796" s="547" t="s">
        <v>1881</v>
      </c>
      <c r="B796" s="547" t="s">
        <v>1432</v>
      </c>
      <c r="C796" s="547" t="str">
        <f>'Instructions-LCR'!B109</f>
        <v>Financements garantis, non conclus avec la banque centrale du pays de l’institution – actifs de niveau 2A (opérations n'impliquant pas des ALHQ admissibles) – montant reçu</v>
      </c>
      <c r="D796" s="547" t="b">
        <f t="shared" si="24"/>
        <v>1</v>
      </c>
      <c r="E796" s="547" t="b">
        <f t="shared" si="25"/>
        <v>0</v>
      </c>
      <c r="F796" s="546"/>
    </row>
    <row r="797" spans="1:6" ht="153">
      <c r="A797" s="547" t="s">
        <v>350</v>
      </c>
      <c r="B797" s="547" t="s">
        <v>1716</v>
      </c>
      <c r="C797" s="547" t="str">
        <f>'Instructions-LCR'!C109</f>
        <v>Montant reçu uniquement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797" s="547" t="b">
        <f t="shared" si="24"/>
        <v>1</v>
      </c>
      <c r="E797" s="547" t="b">
        <f t="shared" si="25"/>
        <v>0</v>
      </c>
      <c r="F797" s="546"/>
    </row>
    <row r="798" spans="1:6" ht="12.75">
      <c r="A798" s="547" t="s">
        <v>300</v>
      </c>
      <c r="B798" s="547" t="s">
        <v>300</v>
      </c>
      <c r="C798" s="547" t="str">
        <f>'Instructions-LCR'!D110</f>
        <v>114-115</v>
      </c>
      <c r="D798" s="547" t="b">
        <f t="shared" si="24"/>
        <v>1</v>
      </c>
      <c r="E798" s="547" t="b">
        <f t="shared" si="25"/>
        <v>1</v>
      </c>
      <c r="F798" s="546"/>
    </row>
    <row r="799" spans="1:6" ht="51">
      <c r="A799" s="547" t="s">
        <v>1882</v>
      </c>
      <c r="B799" s="547" t="s">
        <v>1433</v>
      </c>
      <c r="C799" s="547" t="str">
        <f>'Instructions-LCR'!B110</f>
        <v>Financements garantis, non conclus avec la banque centrale du pays de l’institution – actifs de niveau 2A (opérations n'impliquant pas sur des ALHQ admissibles) – valeur marchande de la sûreté donnée</v>
      </c>
      <c r="D799" s="547" t="b">
        <f t="shared" si="24"/>
        <v>1</v>
      </c>
      <c r="E799" s="547" t="b">
        <f t="shared" si="25"/>
        <v>0</v>
      </c>
      <c r="F799" s="546"/>
    </row>
    <row r="800" spans="1:6" ht="153">
      <c r="A800" s="547" t="s">
        <v>351</v>
      </c>
      <c r="B800" s="547" t="s">
        <v>1717</v>
      </c>
      <c r="C800" s="547" t="str">
        <f>'Instructions-LCR'!C110</f>
        <v>Valeur marchande de la sûreté donnée uniquement au titre des financements garantis ou prises en pension non conclus avec la banque centrale du pays de l’institution, qui viennent à échéance dans les 30 jours et qui sont adossés à des actifs de niveau 2A et, dans la mesure où les actifs de niveau 2A n’auraient par ailleurs pas été déclarés dans les actifs de niveau 2A admissibles (s’ils ne garantissaient pas déjà l’opération en question) parce qu’ils (i) ne demeureraient pas non grevés et/ou (ii) ne satisferaient pas aux exigences opérationnelles des ALHQ.</v>
      </c>
      <c r="D800" s="547" t="b">
        <f t="shared" si="24"/>
        <v>1</v>
      </c>
      <c r="E800" s="547" t="b">
        <f t="shared" si="25"/>
        <v>0</v>
      </c>
      <c r="F800" s="546"/>
    </row>
    <row r="801" spans="1:6" ht="12.75">
      <c r="A801" s="547" t="s">
        <v>300</v>
      </c>
      <c r="B801" s="547" t="s">
        <v>300</v>
      </c>
      <c r="C801" s="547" t="str">
        <f>'Instructions-LCR'!D111</f>
        <v>114-115</v>
      </c>
      <c r="D801" s="547" t="b">
        <f t="shared" si="24"/>
        <v>1</v>
      </c>
      <c r="E801" s="547" t="b">
        <f t="shared" si="25"/>
        <v>1</v>
      </c>
      <c r="F801" s="546"/>
    </row>
    <row r="802" spans="1:6" ht="51">
      <c r="A802" s="547" t="s">
        <v>1883</v>
      </c>
      <c r="B802" s="547" t="s">
        <v>1434</v>
      </c>
      <c r="C802" s="547" t="str">
        <f>'Instructions-LCR'!B111</f>
        <v>Financements garantis, non conclus avec la banque centrale du pays de l’institution – actifs de niveau 2B RMBS (opérations impliquant des ALHQ admissibles) – montant reçu</v>
      </c>
      <c r="D802" s="547" t="b">
        <f t="shared" si="24"/>
        <v>1</v>
      </c>
      <c r="E802" s="547" t="b">
        <f t="shared" si="25"/>
        <v>0</v>
      </c>
      <c r="F802" s="546"/>
    </row>
    <row r="803" spans="1:6" ht="153">
      <c r="A803" s="547" t="s">
        <v>352</v>
      </c>
      <c r="B803" s="547" t="s">
        <v>1718</v>
      </c>
      <c r="C803" s="547" t="str">
        <f>'Instructions-LCR'!C111</f>
        <v>Montant reçu uniquement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803" s="547" t="b">
        <f t="shared" si="24"/>
        <v>1</v>
      </c>
      <c r="E803" s="547" t="b">
        <f t="shared" si="25"/>
        <v>0</v>
      </c>
      <c r="F803" s="546"/>
    </row>
    <row r="804" spans="1:6" ht="12.75">
      <c r="A804" s="547" t="s">
        <v>300</v>
      </c>
      <c r="B804" s="547" t="s">
        <v>300</v>
      </c>
      <c r="C804" s="547" t="str">
        <f>'Instructions-LCR'!D112</f>
        <v>114-115</v>
      </c>
      <c r="D804" s="547" t="b">
        <f t="shared" si="24"/>
        <v>1</v>
      </c>
      <c r="E804" s="547" t="b">
        <f t="shared" si="25"/>
        <v>1</v>
      </c>
      <c r="F804" s="546"/>
    </row>
    <row r="805" spans="1:6" ht="51">
      <c r="A805" s="547" t="s">
        <v>1884</v>
      </c>
      <c r="B805" s="547" t="s">
        <v>1435</v>
      </c>
      <c r="C805" s="547" t="str">
        <f>'Instructions-LCR'!B112</f>
        <v>Financements garantis, non conclus avec la banque centrale du pays de l’institution – actifs de niveau 2B RMBS (opérations impliquant des ALHQ admissibles) – valeur marchande de la sûreté donnée</v>
      </c>
      <c r="D805" s="547" t="b">
        <f t="shared" si="24"/>
        <v>1</v>
      </c>
      <c r="E805" s="547" t="b">
        <f t="shared" si="25"/>
        <v>0</v>
      </c>
      <c r="F805" s="546"/>
    </row>
    <row r="806" spans="1:6" ht="153">
      <c r="A806" s="547" t="s">
        <v>353</v>
      </c>
      <c r="B806" s="547" t="s">
        <v>1719</v>
      </c>
      <c r="C806" s="547" t="str">
        <f>'Instructions-LCR'!C112</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auraient par ailleurs été déclarés dans les actifs de niveau 2B RMBS admissibles (s’ils ne garantissaient pas déjà l’opération en question) parce qu’ils (i) demeureraient non grevés et/ou (ii) satisferaient aux exigences opérationnelles des ALHQ.</v>
      </c>
      <c r="D806" s="547" t="b">
        <f t="shared" si="24"/>
        <v>1</v>
      </c>
      <c r="E806" s="547" t="b">
        <f t="shared" si="25"/>
        <v>0</v>
      </c>
      <c r="F806" s="546"/>
    </row>
    <row r="807" spans="1:6" ht="12.75">
      <c r="A807" s="547" t="s">
        <v>300</v>
      </c>
      <c r="B807" s="547" t="s">
        <v>300</v>
      </c>
      <c r="C807" s="547" t="str">
        <f>'Instructions-LCR'!D113</f>
        <v>114-115</v>
      </c>
      <c r="D807" s="547" t="b">
        <f t="shared" si="24"/>
        <v>1</v>
      </c>
      <c r="E807" s="547" t="b">
        <f t="shared" si="25"/>
        <v>1</v>
      </c>
      <c r="F807" s="546"/>
    </row>
    <row r="808" spans="1:6" ht="51">
      <c r="A808" s="547" t="s">
        <v>1885</v>
      </c>
      <c r="B808" s="547" t="s">
        <v>1436</v>
      </c>
      <c r="C808" s="547" t="str">
        <f>'Instructions-LCR'!B113</f>
        <v>Financements garantis, non conclus avec la banque centrale du pays de l’institution – actifs de niveau 2B RMBS (opérations n'impliquant pas des ALHQ admissibles) – montant reçu</v>
      </c>
      <c r="D808" s="547" t="b">
        <f t="shared" si="24"/>
        <v>1</v>
      </c>
      <c r="E808" s="547" t="b">
        <f t="shared" si="25"/>
        <v>0</v>
      </c>
      <c r="F808" s="546"/>
    </row>
    <row r="809" spans="1:6" ht="165.75">
      <c r="A809" s="547" t="s">
        <v>354</v>
      </c>
      <c r="B809" s="547" t="s">
        <v>1720</v>
      </c>
      <c r="C809" s="547" t="str">
        <f>'Instructions-LCR'!C113</f>
        <v>Montant reçu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809" s="547" t="b">
        <f t="shared" si="24"/>
        <v>1</v>
      </c>
      <c r="E809" s="547" t="b">
        <f t="shared" si="25"/>
        <v>0</v>
      </c>
      <c r="F809" s="546"/>
    </row>
    <row r="810" spans="1:6" ht="12.75">
      <c r="A810" s="547" t="s">
        <v>300</v>
      </c>
      <c r="B810" s="547" t="s">
        <v>300</v>
      </c>
      <c r="C810" s="547" t="str">
        <f>'Instructions-LCR'!D114</f>
        <v>114-115</v>
      </c>
      <c r="D810" s="547" t="b">
        <f t="shared" si="24"/>
        <v>1</v>
      </c>
      <c r="E810" s="547" t="b">
        <f t="shared" si="25"/>
        <v>1</v>
      </c>
      <c r="F810" s="546"/>
    </row>
    <row r="811" spans="1:6" ht="51">
      <c r="A811" s="547" t="s">
        <v>1886</v>
      </c>
      <c r="B811" s="547" t="s">
        <v>1437</v>
      </c>
      <c r="C811" s="547" t="str">
        <f>'Instructions-LCR'!B114</f>
        <v>Financements garantis, non conclus avec la banque centrale du pays de l’institution – actifs de niveau 2B RMBS (opérations n'impliquant pas des ALHQ admissibles) – valeur marchande de la sûreté donnée</v>
      </c>
      <c r="D811" s="547" t="b">
        <f t="shared" si="24"/>
        <v>1</v>
      </c>
      <c r="E811" s="547" t="b">
        <f t="shared" si="25"/>
        <v>0</v>
      </c>
      <c r="F811" s="546"/>
    </row>
    <row r="812" spans="1:6" ht="165.75">
      <c r="A812" s="547" t="s">
        <v>355</v>
      </c>
      <c r="B812" s="547" t="s">
        <v>1721</v>
      </c>
      <c r="C812" s="547" t="str">
        <f>'Instructions-LCR'!C114</f>
        <v>Valeur marchande de la sûreté donnée uniquement au titre des financements garantis ou prises en pension non conclus avec la banque centrale du pays de l’institution, qui viennent à échéance dans les 30 jours et qui sont adossés à des actifs de niveau 2B RMBS et, dans la mesure où les actifs de niveau 2B RMBS n’auraient par ailleurs pas été déclarés dans les actifs de niveau 2B RMBS admissibles (s’ils ne garantissaient pas déjà l’opération en question) parce qu’ils (i) ne demeureraient pas non grevés et/ou (ii) ne satisferaient pas aux exigences opérationnelles des ALHQ.</v>
      </c>
      <c r="D812" s="547" t="b">
        <f t="shared" si="24"/>
        <v>1</v>
      </c>
      <c r="E812" s="547" t="b">
        <f t="shared" si="25"/>
        <v>0</v>
      </c>
      <c r="F812" s="546"/>
    </row>
    <row r="813" spans="1:6" ht="12.75">
      <c r="A813" s="547" t="s">
        <v>300</v>
      </c>
      <c r="B813" s="547" t="s">
        <v>300</v>
      </c>
      <c r="C813" s="547" t="str">
        <f>'Instructions-LCR'!D115</f>
        <v>114-115</v>
      </c>
      <c r="D813" s="547" t="b">
        <f t="shared" si="24"/>
        <v>1</v>
      </c>
      <c r="E813" s="547" t="b">
        <f t="shared" si="25"/>
        <v>1</v>
      </c>
      <c r="F813" s="546"/>
    </row>
    <row r="814" spans="1:6" ht="63.75">
      <c r="A814" s="547" t="s">
        <v>1887</v>
      </c>
      <c r="B814" s="547" t="s">
        <v>1890</v>
      </c>
      <c r="C814" s="547" t="str">
        <f>'Instructions-LCR'!B115</f>
        <v>Financements garantis, conclus avec avec une entité souveraine, une BMD ou un organisme public du pays de l’institution, assujettis à une pondération de risque de 20 % – actifs de niveau 2B non RMBS (opérations impliquant des ALHQ admissibles) – montant reçu</v>
      </c>
      <c r="D814" s="547" t="b">
        <f t="shared" si="24"/>
        <v>1</v>
      </c>
      <c r="E814" s="547" t="b">
        <f t="shared" si="25"/>
        <v>0</v>
      </c>
      <c r="F814" s="546"/>
    </row>
    <row r="815" spans="1:6" ht="165.75">
      <c r="A815" s="547" t="s">
        <v>356</v>
      </c>
      <c r="B815" s="547" t="s">
        <v>1891</v>
      </c>
      <c r="C815" s="547" t="str">
        <f>'Instructions-LCR'!C115</f>
        <v>Montant reçu au titre de tous les financements garantis ou prises en pension non conclus avec la banque centrale du pays de l’institution,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15" s="547" t="b">
        <f t="shared" si="24"/>
        <v>1</v>
      </c>
      <c r="E815" s="547" t="b">
        <f t="shared" si="25"/>
        <v>0</v>
      </c>
      <c r="F815" s="546"/>
    </row>
    <row r="816" spans="1:6" ht="12.75">
      <c r="A816" s="547" t="s">
        <v>300</v>
      </c>
      <c r="B816" s="547" t="s">
        <v>300</v>
      </c>
      <c r="C816" s="547" t="str">
        <f>'Instructions-LCR'!D116</f>
        <v>114-115</v>
      </c>
      <c r="D816" s="547" t="b">
        <f t="shared" si="24"/>
        <v>1</v>
      </c>
      <c r="E816" s="547" t="b">
        <f t="shared" si="25"/>
        <v>1</v>
      </c>
      <c r="F816" s="546"/>
    </row>
    <row r="817" spans="1:6" ht="63.75">
      <c r="A817" s="547" t="s">
        <v>1915</v>
      </c>
      <c r="B817" s="547" t="s">
        <v>1892</v>
      </c>
      <c r="C817" s="547" t="str">
        <f>'Instructions-LCR'!B116</f>
        <v>Financements garantis, conclus avec avec une entité souveraine, une BMD ou un organisme public du pays de l’institution, assujettis à une pondération de risque de 20 % – actifs de niveau 2B non RMBS (opérations impliquant des ALHQ admissibles) – valeur marchande de la sûreté donnée</v>
      </c>
      <c r="D817" s="547" t="b">
        <f t="shared" si="24"/>
        <v>1</v>
      </c>
      <c r="E817" s="547" t="b">
        <f t="shared" si="25"/>
        <v>0</v>
      </c>
      <c r="F817" s="546"/>
    </row>
    <row r="818" spans="1:6" ht="123.6" customHeight="1">
      <c r="A818" s="547" t="s">
        <v>357</v>
      </c>
      <c r="B818" s="547" t="s">
        <v>1893</v>
      </c>
      <c r="C818" s="547" t="str">
        <f>'Instructions-LCR'!C116</f>
        <v>Valeur marchande de la sûreté donnée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18" s="547" t="b">
        <f t="shared" si="24"/>
        <v>1</v>
      </c>
      <c r="E818" s="547" t="b">
        <f t="shared" si="25"/>
        <v>0</v>
      </c>
      <c r="F818" s="546"/>
    </row>
    <row r="819" spans="1:6" ht="12.75">
      <c r="A819" s="547" t="s">
        <v>300</v>
      </c>
      <c r="B819" s="547" t="s">
        <v>300</v>
      </c>
      <c r="C819" s="547" t="str">
        <f>'Instructions-LCR'!D117</f>
        <v>114-115</v>
      </c>
      <c r="D819" s="547" t="b">
        <f t="shared" si="24"/>
        <v>1</v>
      </c>
      <c r="E819" s="547" t="b">
        <f t="shared" si="25"/>
        <v>1</v>
      </c>
      <c r="F819" s="546"/>
    </row>
    <row r="820" spans="1:6" ht="63.75">
      <c r="A820" s="547" t="s">
        <v>1916</v>
      </c>
      <c r="B820" s="547" t="s">
        <v>1894</v>
      </c>
      <c r="C820" s="547" t="str">
        <f>'Instructions-LCR'!B117</f>
        <v>Financements garantis, conclus avec avec une entité souveraine, une BMD ou un organisme public du pays de l’institution, assujettis à une pondération de risque de 20 % – actifs de niveau 2B non RMBS (opérations n'impliquant pas des ALHQ admissibles) – montant reçu</v>
      </c>
      <c r="D820" s="547" t="b">
        <f t="shared" si="24"/>
        <v>1</v>
      </c>
      <c r="E820" s="547" t="b">
        <f t="shared" si="25"/>
        <v>0</v>
      </c>
      <c r="F820" s="546"/>
    </row>
    <row r="821" spans="1:6" ht="127.9" customHeight="1">
      <c r="A821" s="547" t="s">
        <v>358</v>
      </c>
      <c r="B821" s="547" t="s">
        <v>1895</v>
      </c>
      <c r="C821" s="547" t="str">
        <f>'Instructions-LCR'!C117</f>
        <v>Montant reçu au titre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21" s="547" t="b">
        <f t="shared" si="24"/>
        <v>1</v>
      </c>
      <c r="E821" s="547" t="b">
        <f t="shared" si="25"/>
        <v>0</v>
      </c>
      <c r="F821" s="546"/>
    </row>
    <row r="822" spans="1:6" ht="12.75">
      <c r="A822" s="547" t="s">
        <v>300</v>
      </c>
      <c r="B822" s="547" t="s">
        <v>300</v>
      </c>
      <c r="C822" s="547" t="str">
        <f>'Instructions-LCR'!D118</f>
        <v>114-115</v>
      </c>
      <c r="D822" s="547" t="b">
        <f t="shared" si="24"/>
        <v>1</v>
      </c>
      <c r="E822" s="547" t="b">
        <f t="shared" si="25"/>
        <v>1</v>
      </c>
      <c r="F822" s="546"/>
    </row>
    <row r="823" spans="1:6" ht="76.5">
      <c r="A823" s="547" t="s">
        <v>1917</v>
      </c>
      <c r="B823" s="547" t="s">
        <v>1896</v>
      </c>
      <c r="C823" s="547" t="str">
        <f>'Instructions-LCR'!B118</f>
        <v>Financements garantis, conclus avec avec une entité souveraine, une BMD ou un organisme public du pays de l’institution, assujettis à une pondération de risque de 20 % – actifs de niveau 2B non RMBS (opérations n'impliquant pas des ALHQ admissibles) – valeur marchande de la sûreté donnée</v>
      </c>
      <c r="D823" s="547" t="b">
        <f t="shared" si="24"/>
        <v>1</v>
      </c>
      <c r="E823" s="547" t="b">
        <f t="shared" si="25"/>
        <v>0</v>
      </c>
      <c r="F823" s="546"/>
    </row>
    <row r="824" spans="1:6" ht="178.5">
      <c r="A824" s="547" t="s">
        <v>359</v>
      </c>
      <c r="B824" s="547" t="s">
        <v>1897</v>
      </c>
      <c r="C824" s="547" t="str">
        <f>'Instructions-LCR'!C118</f>
        <v>Valeur marchande de la sûreté donnée au titre de tous de tous les financements garantis ou prises en pension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24" s="547" t="b">
        <f t="shared" si="24"/>
        <v>1</v>
      </c>
      <c r="E824" s="547" t="b">
        <f t="shared" si="25"/>
        <v>0</v>
      </c>
      <c r="F824" s="546"/>
    </row>
    <row r="825" spans="1:6" ht="12.75">
      <c r="A825" s="547" t="s">
        <v>300</v>
      </c>
      <c r="B825" s="547" t="s">
        <v>300</v>
      </c>
      <c r="C825" s="547" t="str">
        <f>'Instructions-LCR'!D119</f>
        <v>114-115</v>
      </c>
      <c r="D825" s="547" t="b">
        <f t="shared" si="24"/>
        <v>1</v>
      </c>
      <c r="E825" s="547" t="b">
        <f t="shared" si="25"/>
        <v>1</v>
      </c>
      <c r="F825" s="546"/>
    </row>
    <row r="826" spans="1:6" ht="63.75">
      <c r="A826" s="547" t="s">
        <v>1918</v>
      </c>
      <c r="B826" s="547" t="s">
        <v>1898</v>
      </c>
      <c r="C826" s="547" t="str">
        <f>'Instructions-LCR'!B119</f>
        <v>Financements garantis, non conclus avec avec une entité souveraine, une BMD ou un organisme public du pays de l’institution, assujettis à une pondération de risque de 20 % – actifs de niveau 2B non RMBS (opérations impliquant des ALHQ admissibles) – montant reçu</v>
      </c>
      <c r="D826" s="547" t="b">
        <f t="shared" si="24"/>
        <v>1</v>
      </c>
      <c r="E826" s="547" t="b">
        <f t="shared" si="25"/>
        <v>0</v>
      </c>
      <c r="F826" s="546"/>
    </row>
    <row r="827" spans="1:6" ht="124.9" customHeight="1">
      <c r="A827" s="547" t="s">
        <v>360</v>
      </c>
      <c r="B827" s="547" t="s">
        <v>1899</v>
      </c>
      <c r="C827" s="547" t="str">
        <f>'Instructions-LCR'!C119</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27" s="547" t="b">
        <f t="shared" si="24"/>
        <v>1</v>
      </c>
      <c r="E827" s="547" t="b">
        <f t="shared" si="25"/>
        <v>0</v>
      </c>
      <c r="F827" s="546"/>
    </row>
    <row r="828" spans="1:6" ht="12.75">
      <c r="A828" s="547" t="s">
        <v>300</v>
      </c>
      <c r="B828" s="547" t="s">
        <v>300</v>
      </c>
      <c r="C828" s="547" t="str">
        <f>'Instructions-LCR'!D120</f>
        <v>114-115</v>
      </c>
      <c r="D828" s="547" t="b">
        <f t="shared" si="24"/>
        <v>1</v>
      </c>
      <c r="E828" s="547" t="b">
        <f t="shared" si="25"/>
        <v>1</v>
      </c>
      <c r="F828" s="546"/>
    </row>
    <row r="829" spans="1:6" ht="63.75">
      <c r="A829" s="547" t="s">
        <v>1919</v>
      </c>
      <c r="B829" s="547" t="s">
        <v>1900</v>
      </c>
      <c r="C829" s="547" t="str">
        <f>'Instructions-LCR'!B120</f>
        <v>Financements garantis, non conclus avec une entité souveraine, une BMD ou un organisme public du pays de l’institution, assujettis à une pondération de risque de 20 % – actifs de niveau 2B non RMBS (opérations impliquant des ALHQ admissibles) – valeur marchande de la sûreté donnée</v>
      </c>
      <c r="D829" s="547" t="b">
        <f t="shared" si="24"/>
        <v>1</v>
      </c>
      <c r="E829" s="547" t="b">
        <f t="shared" si="25"/>
        <v>0</v>
      </c>
      <c r="F829" s="546"/>
    </row>
    <row r="830" spans="1:6" ht="178.5">
      <c r="A830" s="547" t="s">
        <v>361</v>
      </c>
      <c r="B830" s="547" t="s">
        <v>1901</v>
      </c>
      <c r="C830" s="547" t="str">
        <f>'Instructions-LCR'!C120</f>
        <v>Valeur marchande de la sûreté donnée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auraient par ailleurs été déclarés dans les actifs de niveau 2B non RMBS admissibles (s’ils ne garantissaient pas déjà l’opération en question) parce qu’ils (i) demeureraient non grevés et/ou (ii) satisferaient aux exigences opérationnelles des ALHQ.</v>
      </c>
      <c r="D830" s="547" t="b">
        <f t="shared" si="24"/>
        <v>1</v>
      </c>
      <c r="E830" s="547" t="b">
        <f t="shared" si="25"/>
        <v>0</v>
      </c>
      <c r="F830" s="546"/>
    </row>
    <row r="831" spans="1:6" ht="12.75">
      <c r="A831" s="547" t="s">
        <v>300</v>
      </c>
      <c r="B831" s="547" t="s">
        <v>300</v>
      </c>
      <c r="C831" s="547" t="str">
        <f>'Instructions-LCR'!D121</f>
        <v>114-115</v>
      </c>
      <c r="D831" s="547" t="b">
        <f t="shared" si="24"/>
        <v>1</v>
      </c>
      <c r="E831" s="547" t="b">
        <f t="shared" si="25"/>
        <v>1</v>
      </c>
      <c r="F831" s="546"/>
    </row>
    <row r="832" spans="1:6" ht="63.75">
      <c r="A832" s="547" t="s">
        <v>1920</v>
      </c>
      <c r="B832" s="547" t="s">
        <v>1902</v>
      </c>
      <c r="C832" s="547" t="str">
        <f>'Instructions-LCR'!B121</f>
        <v>Financements garantis, non conclus avec avec une entité souveraine, une BMD ou un organisme public du pays de l’institution, assujettis à une pondération de risque de 20 % – actifs de niveau 2B non RMBS (opérations n'impliquant pas des ALHQ admissibles) – montant reçu</v>
      </c>
      <c r="D832" s="547" t="b">
        <f t="shared" si="24"/>
        <v>1</v>
      </c>
      <c r="E832" s="547" t="b">
        <f t="shared" si="25"/>
        <v>0</v>
      </c>
      <c r="F832" s="546"/>
    </row>
    <row r="833" spans="1:6" ht="178.5">
      <c r="A833" s="547" t="s">
        <v>362</v>
      </c>
      <c r="B833" s="547" t="s">
        <v>1903</v>
      </c>
      <c r="C833" s="547" t="str">
        <f>'Instructions-LCR'!C121</f>
        <v>Montant reçu au titre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33" s="547" t="b">
        <f t="shared" si="24"/>
        <v>1</v>
      </c>
      <c r="E833" s="547" t="b">
        <f t="shared" si="25"/>
        <v>0</v>
      </c>
      <c r="F833" s="546"/>
    </row>
    <row r="834" spans="1:6" ht="12.75">
      <c r="A834" s="547" t="s">
        <v>300</v>
      </c>
      <c r="B834" s="547" t="s">
        <v>300</v>
      </c>
      <c r="C834" s="547" t="str">
        <f>'Instructions-LCR'!D122</f>
        <v>114-115</v>
      </c>
      <c r="D834" s="547" t="b">
        <f t="shared" si="26" ref="D834:D897">A834=C834</f>
        <v>1</v>
      </c>
      <c r="E834" s="547" t="b">
        <f t="shared" si="27" ref="E834:E897">B834=C834</f>
        <v>1</v>
      </c>
      <c r="F834" s="546"/>
    </row>
    <row r="835" spans="1:6" ht="76.5">
      <c r="A835" s="547" t="s">
        <v>1921</v>
      </c>
      <c r="B835" s="547" t="s">
        <v>1904</v>
      </c>
      <c r="C835" s="547" t="str">
        <f>'Instructions-LCR'!B122</f>
        <v>Financements garantis, non conclus avec avec une entité souveraine, une BMD ou un organisme public du pays de l’institution, assujettis à une pondération de risque de 20 % – actifs de niveau 2B non RMBS (opérations n'impliquant pas des ALHQ admissibles) – valeur marchande de la sûreté donnée</v>
      </c>
      <c r="D835" s="547" t="b">
        <f t="shared" si="26"/>
        <v>1</v>
      </c>
      <c r="E835" s="547" t="b">
        <f t="shared" si="27"/>
        <v>0</v>
      </c>
      <c r="F835" s="546"/>
    </row>
    <row r="836" spans="1:6" ht="178.5">
      <c r="A836" s="547" t="s">
        <v>363</v>
      </c>
      <c r="B836" s="547" t="s">
        <v>1905</v>
      </c>
      <c r="C836" s="547" t="str">
        <f>'Instructions-LCR'!C122</f>
        <v>Valeur marchande de la sûreté donnée au titre de tous de tous les financements garantis ou prises en pension non conclus avec une entité souveraine, une BMD ou un organisme public du pays de l’institution, assujettis à une pondération de risque de 20 %, qui viennent à échéance dans les 30 jours et qui sont adossés à des actifs de niveau 2B non RMBS et, dans la mesure où les actifs de niveau 2B non RMBS n’auraient par ailleurs pas été déclarés dans les actifs de niveau 2B non RMBS admissibles (s’ils ne garantissaient pas déjà l’opération en question) parce qu’ils (i) ne demeureraient pas non grevés et/ou (ii) ne satisferaient pas aux exigences opérationnelles des ALHQ.</v>
      </c>
      <c r="D836" s="547" t="b">
        <f t="shared" si="26"/>
        <v>1</v>
      </c>
      <c r="E836" s="547" t="b">
        <f t="shared" si="27"/>
        <v>0</v>
      </c>
      <c r="F836" s="546"/>
    </row>
    <row r="837" spans="1:6" ht="12.75">
      <c r="A837" s="547" t="s">
        <v>300</v>
      </c>
      <c r="B837" s="547" t="s">
        <v>300</v>
      </c>
      <c r="C837" s="547" t="str">
        <f>'Instructions-LCR'!D123</f>
        <v>114-115</v>
      </c>
      <c r="D837" s="547" t="b">
        <f t="shared" si="26"/>
        <v>1</v>
      </c>
      <c r="E837" s="547" t="b">
        <f t="shared" si="27"/>
        <v>1</v>
      </c>
      <c r="F837" s="546"/>
    </row>
    <row r="838" spans="1:6" ht="51">
      <c r="A838" s="547" t="s">
        <v>364</v>
      </c>
      <c r="B838" s="547" t="s">
        <v>1906</v>
      </c>
      <c r="C838" s="547" t="str">
        <f>'Instructions-LCR'!B123</f>
        <v>Financements garantis, conclus avec avec une entité souveraine, une BMD ou un organisme public du pays de l’institution, assujettis à une pondération de risque de 20 % – actifs non ALHQ (toutes opérations) - montant reçu</v>
      </c>
      <c r="D838" s="547" t="b">
        <f t="shared" si="26"/>
        <v>1</v>
      </c>
      <c r="E838" s="547" t="b">
        <f t="shared" si="27"/>
        <v>0</v>
      </c>
      <c r="F838" s="546"/>
    </row>
    <row r="839" spans="1:6" ht="76.5">
      <c r="A839" s="547" t="s">
        <v>365</v>
      </c>
      <c r="B839" s="547" t="s">
        <v>1907</v>
      </c>
      <c r="C839" s="547" t="str">
        <f>'Instructions-LCR'!C123</f>
        <v>Montant reçu au titre de tous les financements garantis ou prises en pension conclus avec l'entité souveraine de l'institution, une BMD ou un organisme public du pays de l’institution, assujettis à une pondération des risques de 20 %, qui viennent à échéance dans les 30 jours et qui sont adossés à des actifs non ALHQ.</v>
      </c>
      <c r="D839" s="547" t="b">
        <f t="shared" si="26"/>
        <v>1</v>
      </c>
      <c r="E839" s="547" t="b">
        <f t="shared" si="27"/>
        <v>0</v>
      </c>
      <c r="F839" s="546"/>
    </row>
    <row r="840" spans="1:6" ht="12.75">
      <c r="A840" s="547" t="s">
        <v>300</v>
      </c>
      <c r="B840" s="547" t="s">
        <v>300</v>
      </c>
      <c r="C840" s="547" t="str">
        <f>'Instructions-LCR'!D124</f>
        <v>114-115</v>
      </c>
      <c r="D840" s="547" t="b">
        <f t="shared" si="26"/>
        <v>1</v>
      </c>
      <c r="E840" s="547" t="b">
        <f t="shared" si="27"/>
        <v>1</v>
      </c>
      <c r="F840" s="546"/>
    </row>
    <row r="841" spans="1:6" ht="63.75">
      <c r="A841" s="547" t="s">
        <v>366</v>
      </c>
      <c r="B841" s="547" t="s">
        <v>1908</v>
      </c>
      <c r="C841" s="547" t="str">
        <f>'Instructions-LCR'!B124</f>
        <v>Financements garantis, conclus avec avec une entité souveraine, une BMD ou un organisme public du pays de l’institution, assujettis à une pondération de risque de 20 % – actifs non ALHQ (toutes opérations) – valeur marchande de la sûreté donnée</v>
      </c>
      <c r="D841" s="547" t="b">
        <f t="shared" si="26"/>
        <v>1</v>
      </c>
      <c r="E841" s="547" t="b">
        <f t="shared" si="27"/>
        <v>0</v>
      </c>
      <c r="F841" s="546"/>
    </row>
    <row r="842" spans="1:6" ht="76.5">
      <c r="A842" s="547" t="s">
        <v>367</v>
      </c>
      <c r="B842" s="547" t="s">
        <v>1909</v>
      </c>
      <c r="C842" s="547" t="str">
        <f>'Instructions-LCR'!C124</f>
        <v>Valeur marchande de la sûreté donnée au titre de tous les financements garantis ou prises en pension conclus avec l'entité souveraine de l'institution, une BMD ou un organisme public du pays de l’institution, assujettis à une pondération de risque de 20 %, qui viennent à échéance dans les 30 jours et qui sont adossés à des actifs non ALHQ.</v>
      </c>
      <c r="D842" s="547" t="b">
        <f t="shared" si="26"/>
        <v>1</v>
      </c>
      <c r="E842" s="547" t="b">
        <f t="shared" si="27"/>
        <v>0</v>
      </c>
      <c r="F842" s="546"/>
    </row>
    <row r="843" spans="1:6" ht="12.75">
      <c r="A843" s="547" t="s">
        <v>300</v>
      </c>
      <c r="B843" s="547" t="s">
        <v>300</v>
      </c>
      <c r="C843" s="547" t="str">
        <f>'Instructions-LCR'!D125</f>
        <v>114-115</v>
      </c>
      <c r="D843" s="547" t="b">
        <f t="shared" si="26"/>
        <v>1</v>
      </c>
      <c r="E843" s="547" t="b">
        <f t="shared" si="27"/>
        <v>1</v>
      </c>
      <c r="F843" s="546"/>
    </row>
    <row r="844" spans="1:6" ht="51">
      <c r="A844" s="547" t="s">
        <v>368</v>
      </c>
      <c r="B844" s="547" t="s">
        <v>1910</v>
      </c>
      <c r="C844" s="547" t="str">
        <f>'Instructions-LCR'!B125</f>
        <v>Financements garantis, non conclus avec avec une entité souveraine, une BMD ou un organisme public du pays de l’institution, assujettis à une pondération de risque de 20 % – actifs non ALHQ (toutes opérations) – montant reçu</v>
      </c>
      <c r="D844" s="547" t="b">
        <f t="shared" si="26"/>
        <v>1</v>
      </c>
      <c r="E844" s="547" t="b">
        <f t="shared" si="27"/>
        <v>0</v>
      </c>
      <c r="F844" s="546"/>
    </row>
    <row r="845" spans="1:6" ht="76.5">
      <c r="A845" s="547" t="s">
        <v>369</v>
      </c>
      <c r="B845" s="547" t="s">
        <v>1911</v>
      </c>
      <c r="C845" s="547" t="str">
        <f>'Instructions-LCR'!C125</f>
        <v>Montant reçu au titre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845" s="547" t="b">
        <f t="shared" si="26"/>
        <v>1</v>
      </c>
      <c r="E845" s="547" t="b">
        <f t="shared" si="27"/>
        <v>0</v>
      </c>
      <c r="F845" s="546"/>
    </row>
    <row r="846" spans="1:6" ht="12.75">
      <c r="A846" s="547" t="s">
        <v>300</v>
      </c>
      <c r="B846" s="547" t="s">
        <v>300</v>
      </c>
      <c r="C846" s="547" t="str">
        <f>'Instructions-LCR'!D126</f>
        <v>114-115</v>
      </c>
      <c r="D846" s="547" t="b">
        <f t="shared" si="26"/>
        <v>1</v>
      </c>
      <c r="E846" s="547" t="b">
        <f t="shared" si="27"/>
        <v>1</v>
      </c>
      <c r="F846" s="546"/>
    </row>
    <row r="847" spans="1:6" ht="63.75">
      <c r="A847" s="547" t="s">
        <v>370</v>
      </c>
      <c r="B847" s="547" t="s">
        <v>1912</v>
      </c>
      <c r="C847" s="547" t="str">
        <f>'Instructions-LCR'!B126</f>
        <v>Financements garantis, non conclus avec avec une entité souveraine, une BMD ou un organisme public du pays de l’institution, assujettis à une pondération de risque de 20 % – actifs non ALHQ (toutes opérations) – valeur marchande de la sûreté donnée</v>
      </c>
      <c r="D847" s="547" t="b">
        <f t="shared" si="26"/>
        <v>1</v>
      </c>
      <c r="E847" s="547" t="b">
        <f t="shared" si="27"/>
        <v>0</v>
      </c>
      <c r="F847" s="546"/>
    </row>
    <row r="848" spans="1:6" ht="76.5">
      <c r="A848" s="547" t="s">
        <v>371</v>
      </c>
      <c r="B848" s="547" t="s">
        <v>1913</v>
      </c>
      <c r="C848" s="547" t="str">
        <f>'Instructions-LCR'!C126</f>
        <v>Valeur marchande de la sûreté donnée au titre de tous de tous les financements garantis ou prises en pension non conclus avec l'entité souveraine de l'institution, une BMD ou un organisme public du pays de l’institution, assujettis à une pondération de risque de 20 %, qui viennent à échéance dans les 30 jours et qui sont adossés à des actifs non ALHQ.</v>
      </c>
      <c r="D848" s="547" t="b">
        <f t="shared" si="26"/>
        <v>1</v>
      </c>
      <c r="E848" s="547" t="b">
        <f t="shared" si="27"/>
        <v>0</v>
      </c>
      <c r="F848" s="546"/>
    </row>
    <row r="849" spans="1:6" ht="12.75">
      <c r="A849" s="547" t="s">
        <v>300</v>
      </c>
      <c r="B849" s="547" t="s">
        <v>300</v>
      </c>
      <c r="C849" s="547" t="str">
        <f>'Instructions-LCR'!D126</f>
        <v>114-115</v>
      </c>
      <c r="D849" s="547" t="b">
        <f t="shared" si="26"/>
        <v>1</v>
      </c>
      <c r="E849" s="547" t="b">
        <f t="shared" si="27"/>
        <v>1</v>
      </c>
      <c r="F849" s="546"/>
    </row>
    <row r="850" spans="1:6" ht="12.75">
      <c r="A850" s="547" t="s">
        <v>135</v>
      </c>
      <c r="B850" s="547" t="s">
        <v>831</v>
      </c>
      <c r="C850" s="547" t="str">
        <f>'Instructions-LCR'!B127</f>
        <v>Sorties de trésorerie associées aux dérivés</v>
      </c>
      <c r="D850" s="547" t="b">
        <f t="shared" si="26"/>
        <v>1</v>
      </c>
      <c r="E850" s="547" t="b">
        <f t="shared" si="27"/>
        <v>0</v>
      </c>
      <c r="F850" s="546"/>
    </row>
    <row r="851" spans="1:6" ht="220.15" customHeight="1">
      <c r="A851" s="547" t="s">
        <v>136</v>
      </c>
      <c r="B851" s="547" t="s">
        <v>1944</v>
      </c>
      <c r="C851" s="547" t="str">
        <f>'Instructions-LCR'!C127</f>
        <v>Les institutions devraient utiliser leur méthode d’évaluation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dus à une variation de la valeur marchande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851" s="547" t="b">
        <f t="shared" si="26"/>
        <v>1</v>
      </c>
      <c r="E851" s="547" t="b">
        <f t="shared" si="27"/>
        <v>0</v>
      </c>
      <c r="F851" s="546"/>
    </row>
    <row r="852" spans="1:6" ht="12.75">
      <c r="A852" s="547" t="s">
        <v>301</v>
      </c>
      <c r="B852" s="547" t="s">
        <v>301</v>
      </c>
      <c r="C852" s="547" t="str">
        <f>'Instructions-LCR'!D127</f>
        <v>116-117</v>
      </c>
      <c r="D852" s="547" t="b">
        <f t="shared" si="26"/>
        <v>1</v>
      </c>
      <c r="E852" s="547" t="b">
        <f t="shared" si="27"/>
        <v>1</v>
      </c>
      <c r="F852" s="546"/>
    </row>
    <row r="853" spans="1:6" ht="25.5">
      <c r="A853" s="547" t="s">
        <v>543</v>
      </c>
      <c r="B853" s="547" t="s">
        <v>956</v>
      </c>
      <c r="C853" s="547" t="str">
        <f>'Instructions-LCR'!B128</f>
        <v>Clauses de décote incluses dans les dérivés et autres opérations de financement</v>
      </c>
      <c r="D853" s="547" t="b">
        <f t="shared" si="26"/>
        <v>1</v>
      </c>
      <c r="E853" s="547" t="b">
        <f t="shared" si="27"/>
        <v>0</v>
      </c>
      <c r="F853" s="546"/>
    </row>
    <row r="854" spans="1:6" ht="165.75">
      <c r="A854" s="547" t="s">
        <v>137</v>
      </c>
      <c r="B854" s="547" t="s">
        <v>1922</v>
      </c>
      <c r="C854" s="547" t="str">
        <f>'Instructions-LCR'!C128</f>
        <v>Montant de la sûreté qui devrait être donnée ou des sorties contractuelles de trésorerie associées à toute dégradation de notation jusqu’à un déclassement de trois crans de la cote de crédit à long terme de l’institution. Lorsque le seuil de déclenchement est lié à la cote à court terme de l’institution, on se référera à la cote à long terme correspondante, conformément aux critères de notation publiés. L’incidence du déclassement devrait englober l’impact sur tous les types de dépôts de garantie et de clauses contractuelles qui modifient les droits de réutilisation de sûretés non cantonnées.</v>
      </c>
      <c r="D854" s="547" t="b">
        <f t="shared" si="26"/>
        <v>1</v>
      </c>
      <c r="E854" s="547" t="b">
        <f t="shared" si="27"/>
        <v>0</v>
      </c>
      <c r="F854" s="546"/>
    </row>
    <row r="855" spans="1:6" ht="25.5">
      <c r="A855" s="547" t="s">
        <v>138</v>
      </c>
      <c r="B855" s="547" t="s">
        <v>1327</v>
      </c>
      <c r="C855" s="547" t="str">
        <f>'Instructions-LCR'!B129</f>
        <v>Évolution de la valeur des sûretés données - encaisse et actifs de niveau 1</v>
      </c>
      <c r="D855" s="547" t="b">
        <f t="shared" si="26"/>
        <v>1</v>
      </c>
      <c r="E855" s="547" t="b">
        <f t="shared" si="27"/>
        <v>0</v>
      </c>
      <c r="F855" s="546"/>
    </row>
    <row r="856" spans="1:6" ht="63.75">
      <c r="A856" s="547" t="s">
        <v>1923</v>
      </c>
      <c r="B856" s="547" t="s">
        <v>1438</v>
      </c>
      <c r="C856" s="547" t="str">
        <f>'Instructions-LCR'!C129</f>
        <v>Valeur marchande actuelle des sûretés pertinentes couvrant les dérivés et autres opérations qui, si elles n’étaient pas grevées, auraient pu être incluses dans les ALHQ de niveau 1.</v>
      </c>
      <c r="D856" s="547" t="b">
        <f t="shared" si="26"/>
        <v>1</v>
      </c>
      <c r="E856" s="547" t="b">
        <f t="shared" si="27"/>
        <v>0</v>
      </c>
      <c r="F856" s="546"/>
    </row>
    <row r="857" spans="1:6" ht="25.5">
      <c r="A857" s="547" t="s">
        <v>139</v>
      </c>
      <c r="B857" s="547" t="s">
        <v>1328</v>
      </c>
      <c r="C857" s="547" t="str">
        <f>'Instructions-LCR'!B130</f>
        <v>Évolution de la valeur des sûretés données - pour les sûretés autres que niveau 1</v>
      </c>
      <c r="D857" s="547" t="b">
        <f t="shared" si="26"/>
        <v>1</v>
      </c>
      <c r="E857" s="547" t="b">
        <f t="shared" si="27"/>
        <v>0</v>
      </c>
      <c r="F857" s="546"/>
    </row>
    <row r="858" spans="1:6" ht="111.6" customHeight="1">
      <c r="A858" s="547" t="s">
        <v>140</v>
      </c>
      <c r="B858" s="547" t="s">
        <v>1945</v>
      </c>
      <c r="C858" s="547" t="str">
        <f>'Instructions-LCR'!C130</f>
        <v>Valeur marchande actuelle des sûretés pertinentes couvrant les dérivés et autres opérations, sauf celles visées à la ligne 21403  « Évolution éventuelle de la valeur des sûretés données - encaisse et actifs de niveau 1 ». Ce montant doit être net des sûretés reçues par contrepartie (pour autant que la sûreté reçue ne fasse pas l’objet de restrictions sur sa réutilisation ou sa mobilisation). Toute sûreté qui figure dans un compte de marge cantonné ne peut être utilisée que pour compenser les sorties qui sont associées à des paiements pouvant être compensés sur ce même compte.</v>
      </c>
      <c r="D858" s="547" t="b">
        <f t="shared" si="26"/>
        <v>1</v>
      </c>
      <c r="E858" s="547" t="b">
        <f t="shared" si="27"/>
        <v>0</v>
      </c>
      <c r="F858" s="546"/>
    </row>
    <row r="859" spans="1:6" ht="25.5">
      <c r="A859" s="547" t="s">
        <v>141</v>
      </c>
      <c r="B859" s="547" t="s">
        <v>957</v>
      </c>
      <c r="C859" s="547" t="str">
        <f>'Instructions-LCR'!B131</f>
        <v>Sûretés excédentaires non cantonnées pouvant être appelées contractuellement par la contrepartie</v>
      </c>
      <c r="D859" s="547" t="b">
        <f t="shared" si="26"/>
        <v>1</v>
      </c>
      <c r="E859" s="547" t="b">
        <f t="shared" si="27"/>
        <v>0</v>
      </c>
      <c r="F859" s="546"/>
    </row>
    <row r="860" spans="1:6" ht="76.5">
      <c r="A860" s="547" t="s">
        <v>142</v>
      </c>
      <c r="B860" s="547" t="s">
        <v>1722</v>
      </c>
      <c r="C860" s="547" t="str">
        <f>'Instructions-LCR'!C131</f>
        <v>Montant des sûretés non cantonnées que l’institution a reçues des contreparties, mais qui pourraient être contractuellement rappelées en vertu de documents juridiques parce qu’elles dépassent le montant des sûretés exigées par les contreparties.</v>
      </c>
      <c r="D860" s="547" t="b">
        <f t="shared" si="26"/>
        <v>1</v>
      </c>
      <c r="E860" s="547" t="b">
        <f t="shared" si="27"/>
        <v>0</v>
      </c>
      <c r="F860" s="546"/>
    </row>
    <row r="861" spans="1:6" ht="38.25">
      <c r="A861" s="547" t="s">
        <v>143</v>
      </c>
      <c r="B861" s="547" t="s">
        <v>958</v>
      </c>
      <c r="C861" s="547" t="str">
        <f>'Instructions-LCR'!B132</f>
        <v>Sûretés contractuellement exigées au titre desquelles la contrepartie n’a pas encore demandé la constitution de sûretés</v>
      </c>
      <c r="D861" s="547" t="b">
        <f t="shared" si="26"/>
        <v>1</v>
      </c>
      <c r="E861" s="547" t="b">
        <f t="shared" si="27"/>
        <v>0</v>
      </c>
      <c r="F861" s="546"/>
    </row>
    <row r="862" spans="1:6" ht="51">
      <c r="A862" s="547" t="s">
        <v>144</v>
      </c>
      <c r="B862" s="547" t="s">
        <v>959</v>
      </c>
      <c r="C862" s="547" t="str">
        <f>'Instructions-LCR'!C132</f>
        <v>Montant des sûretés contractuellement exigées mais dont la contrepartie n’a pas encore demandé la constitution.</v>
      </c>
      <c r="D862" s="547" t="b">
        <f t="shared" si="26"/>
        <v>1</v>
      </c>
      <c r="E862" s="547" t="b">
        <f t="shared" si="27"/>
        <v>0</v>
      </c>
      <c r="F862" s="546"/>
    </row>
    <row r="863" spans="1:6" ht="25.5">
      <c r="A863" s="547" t="s">
        <v>372</v>
      </c>
      <c r="B863" s="547" t="s">
        <v>1439</v>
      </c>
      <c r="C863" s="547" t="str">
        <f>'Instructions-LCR'!B133</f>
        <v>Remplacement de certaines sûretés par des actifs qui ne sont pas des ALHQ</v>
      </c>
      <c r="D863" s="547" t="b">
        <f t="shared" si="26"/>
        <v>1</v>
      </c>
      <c r="E863" s="547" t="b">
        <f t="shared" si="27"/>
        <v>0</v>
      </c>
      <c r="F863" s="546"/>
    </row>
    <row r="864" spans="1:6" ht="89.25">
      <c r="A864" s="547" t="s">
        <v>373</v>
      </c>
      <c r="B864" s="547" t="s">
        <v>1723</v>
      </c>
      <c r="C864" s="547" t="str">
        <f>'Instructions-LCR'!C133</f>
        <v>Montant des sûretés constituées de ALHQ qui peuvent, sans l’accord de l’institution, être remplacées par des actifs non ALHQ et qui ont été reçues en garantie d’opérations non cantonnées (p. ex. par ailleurs incluses dans les ALHQ, à titre de sûretés de financement garanti ou dans d’autres activités de l’institution).</v>
      </c>
      <c r="D864" s="547" t="b">
        <f t="shared" si="26"/>
        <v>1</v>
      </c>
      <c r="E864" s="547" t="b">
        <f t="shared" si="27"/>
        <v>0</v>
      </c>
      <c r="F864" s="546"/>
    </row>
    <row r="865" spans="1:6" ht="25.5">
      <c r="A865" s="547" t="s">
        <v>145</v>
      </c>
      <c r="B865" s="547" t="s">
        <v>1924</v>
      </c>
      <c r="C865" s="547" t="str">
        <f>'Instructions-LCR'!B134</f>
        <v>Variation de valorisation des opérations sur dérivés et autres instruments</v>
      </c>
      <c r="D865" s="547" t="b">
        <f t="shared" si="26"/>
        <v>1</v>
      </c>
      <c r="E865" s="547" t="b">
        <f t="shared" si="27"/>
        <v>0</v>
      </c>
      <c r="F865" s="546"/>
    </row>
    <row r="866" spans="1:6" ht="123" customHeight="1">
      <c r="A866" s="547" t="s">
        <v>146</v>
      </c>
      <c r="B866" s="547" t="s">
        <v>1925</v>
      </c>
      <c r="C866" s="547" t="str">
        <f>'Instructions-LCR'!C134</f>
        <v>Besoins de liquidité éventuels découlant de la couverture intégrale des expositions aux prix du marché sur dérivés et autres instruments. Les institutions doivent calculer les sorties de trésorerie produites par les besoins supplémentaires liés à la variation de la valorisation du marché en retenant le plus grand flux de sûretés net sur 30 jours, en valeur absolue, ayant été enregistré au cours des 24 mois précédents, la couverture nette absolue étant fondée sur les entrées et sorties de trésorerie exécutées. Les entrées et sorties correspondant à des opérations relevant d’une même convention-cadre de compensation peuvent être traitées en valeur nette.</v>
      </c>
      <c r="D866" s="547" t="b">
        <f t="shared" si="26"/>
        <v>1</v>
      </c>
      <c r="E866" s="547" t="b">
        <f t="shared" si="27"/>
        <v>0</v>
      </c>
      <c r="F866" s="546"/>
    </row>
    <row r="867" spans="1:6" ht="38.25">
      <c r="A867" s="547" t="s">
        <v>147</v>
      </c>
      <c r="B867" s="547" t="s">
        <v>1926</v>
      </c>
      <c r="C867" s="547" t="str">
        <f>'Instructions-LCR'!B135</f>
        <v>Perte de financements sur titres adossés à des actifs, obligations sécurisées et autres instruments structurés émis par l’institution</v>
      </c>
      <c r="D867" s="547" t="b">
        <f t="shared" si="26"/>
        <v>1</v>
      </c>
      <c r="E867" s="547" t="b">
        <f t="shared" si="27"/>
        <v>0</v>
      </c>
      <c r="F867" s="546"/>
    </row>
    <row r="868" spans="1:6" ht="102">
      <c r="A868" s="547" t="s">
        <v>148</v>
      </c>
      <c r="B868" s="547" t="s">
        <v>1927</v>
      </c>
      <c r="C868" s="547" t="str">
        <f>'Instructions-LCR'!C135</f>
        <v>Soldes de titres adossés à des actifs à terme et autres instruments de financement structurés, à l’exception des obligations sécurisées, émises par l’instituition, et qui viennent à échéance dans 30 jours ou moins. Dans la mesure où des structures parrainées ou des structures ad hoc doivent être consolidées, leurs actifs et passifs doivent êtres pris en compte.</v>
      </c>
      <c r="D868" s="547" t="b">
        <f t="shared" si="26"/>
        <v>1</v>
      </c>
      <c r="E868" s="547" t="b">
        <f t="shared" si="27"/>
        <v>0</v>
      </c>
      <c r="F868" s="546"/>
    </row>
    <row r="869" spans="1:6" ht="25.5">
      <c r="A869" s="547" t="s">
        <v>149</v>
      </c>
      <c r="B869" s="547" t="s">
        <v>960</v>
      </c>
      <c r="C869" s="547" t="str">
        <f>'Instructions-LCR'!B136</f>
        <v>Perte de financement sur obligations sécurisées émises par l’institution</v>
      </c>
      <c r="D869" s="547" t="b">
        <f t="shared" si="26"/>
        <v>1</v>
      </c>
      <c r="E869" s="547" t="b">
        <f t="shared" si="27"/>
        <v>0</v>
      </c>
      <c r="F869" s="546"/>
    </row>
    <row r="870" spans="1:6" ht="25.5">
      <c r="A870" s="547" t="s">
        <v>650</v>
      </c>
      <c r="B870" s="547" t="s">
        <v>961</v>
      </c>
      <c r="C870" s="547" t="str">
        <f>'Instructions-LCR'!C136</f>
        <v>Soldes d’obligatons sécurisées, émises par l’institution et qui viennent à échéance dans 30 jours ou moins.</v>
      </c>
      <c r="D870" s="547" t="b">
        <f t="shared" si="26"/>
        <v>1</v>
      </c>
      <c r="E870" s="547" t="b">
        <f t="shared" si="27"/>
        <v>0</v>
      </c>
      <c r="F870" s="546"/>
    </row>
    <row r="871" spans="1:6" ht="38.25">
      <c r="A871" s="547" t="s">
        <v>1928</v>
      </c>
      <c r="B871" s="547" t="s">
        <v>1929</v>
      </c>
      <c r="C871" s="547" t="str">
        <f>'Instructions-LCR'!B137</f>
        <v>Perte de financement sur papier commercial adossé à des actifs, structures, véhicules d’investissement ad hoc – titres de dette à échéance ≤ 30 jours </v>
      </c>
      <c r="D871" s="547" t="b">
        <f t="shared" si="26"/>
        <v>1</v>
      </c>
      <c r="E871" s="547" t="b">
        <f t="shared" si="27"/>
        <v>0</v>
      </c>
      <c r="F871" s="546"/>
    </row>
    <row r="872" spans="1:6" ht="51">
      <c r="A872" s="547" t="s">
        <v>150</v>
      </c>
      <c r="B872" s="547" t="s">
        <v>962</v>
      </c>
      <c r="C872" s="547" t="str">
        <f>'Instructions-LCR'!C137</f>
        <v>Tous les financements sur papier commercial adossé à des actifs, structure, véhicules d’investissement ad hoc et autres activités de financement assimilables venant à échéance ou devant être retournés dans les 30 jours. </v>
      </c>
      <c r="D872" s="547" t="b">
        <f t="shared" si="26"/>
        <v>1</v>
      </c>
      <c r="E872" s="547" t="b">
        <f t="shared" si="27"/>
        <v>0</v>
      </c>
      <c r="F872" s="546"/>
    </row>
    <row r="873" spans="1:6" ht="38.25">
      <c r="A873" s="547" t="s">
        <v>151</v>
      </c>
      <c r="B873" s="547" t="s">
        <v>1930</v>
      </c>
      <c r="C873" s="547" t="str">
        <f>'Instructions-LCR'!B138</f>
        <v>Perte de financement sur papier commercial adossé à des actifs, structures, véhicules d’investissement ad hoc – options incorporées dans les accords de financement</v>
      </c>
      <c r="D873" s="547" t="b">
        <f t="shared" si="26"/>
        <v>1</v>
      </c>
      <c r="E873" s="547" t="b">
        <f t="shared" si="27"/>
        <v>0</v>
      </c>
      <c r="F873" s="546"/>
    </row>
    <row r="874" spans="1:6" ht="76.5">
      <c r="A874" s="547" t="s">
        <v>152</v>
      </c>
      <c r="B874" s="547" t="s">
        <v>963</v>
      </c>
      <c r="C874" s="547" t="str">
        <f>'Instructions-LCR'!C138</f>
        <v>Tous les financements sur papier commercial adossé à des actifs, structure, véhicules d’investissement ad hoc et autres activités de financement assimilables ne venant pas à échéance dans les 30 jours, mais comportant des options incorporées dans les accords de financement qui pourraient réduire l’échéance du titre de dette à 30 jours ou moins.</v>
      </c>
      <c r="D874" s="547" t="b">
        <f t="shared" si="26"/>
        <v>1</v>
      </c>
      <c r="E874" s="547" t="b">
        <f t="shared" si="27"/>
        <v>0</v>
      </c>
      <c r="F874" s="546"/>
    </row>
    <row r="875" spans="1:6" ht="38.25">
      <c r="A875" s="547" t="s">
        <v>153</v>
      </c>
      <c r="B875" s="547" t="s">
        <v>1931</v>
      </c>
      <c r="C875" s="547" t="str">
        <f>'Instructions-LCR'!B139</f>
        <v>Perte de financement sur papier commercial adossé à des actifs, structures, véhicules d’investissement ad hoc – autres pertes éventuelles</v>
      </c>
      <c r="D875" s="547" t="b">
        <f t="shared" si="26"/>
        <v>1</v>
      </c>
      <c r="E875" s="547" t="b">
        <f t="shared" si="27"/>
        <v>0</v>
      </c>
      <c r="F875" s="546"/>
    </row>
    <row r="876" spans="1:6" ht="51">
      <c r="A876" s="547" t="s">
        <v>154</v>
      </c>
      <c r="B876" s="547" t="s">
        <v>964</v>
      </c>
      <c r="C876" s="547" t="str">
        <f>'Instructions-LCR'!C139</f>
        <v>Toutes les autres pertes éventuelles liées à tous les financements sur papier commercial adossé à des actifs, structures, véhicules d’investissement ad hoc et autres activités de financement assimilables.</v>
      </c>
      <c r="D876" s="547" t="b">
        <f t="shared" si="26"/>
        <v>1</v>
      </c>
      <c r="E876" s="547" t="b">
        <f t="shared" si="27"/>
        <v>0</v>
      </c>
      <c r="F876" s="546"/>
    </row>
    <row r="877" spans="1:6" ht="25.5">
      <c r="A877" s="547" t="s">
        <v>631</v>
      </c>
      <c r="B877" s="547" t="s">
        <v>965</v>
      </c>
      <c r="C877" s="547" t="str">
        <f>'Instructions-LCR'!B140</f>
        <v>Engagements confirmés de crédit et de liquidité pas encore décaissés, accordés à la clientèle de particuliers</v>
      </c>
      <c r="D877" s="547" t="b">
        <f t="shared" si="26"/>
        <v>1</v>
      </c>
      <c r="E877" s="547" t="b">
        <f t="shared" si="27"/>
        <v>0</v>
      </c>
      <c r="F877" s="546"/>
    </row>
    <row r="878" spans="1:6" ht="51">
      <c r="A878" s="547" t="s">
        <v>635</v>
      </c>
      <c r="B878" s="547" t="s">
        <v>966</v>
      </c>
      <c r="C878" s="547" t="str">
        <f>'Instructions-LCR'!C140</f>
        <v>Soldes des engagements confirmés de crédit et de liquidité pas encore décaissés, pris par l’institution auprès de personnes physiques</v>
      </c>
      <c r="D878" s="547" t="b">
        <f t="shared" si="26"/>
        <v>1</v>
      </c>
      <c r="E878" s="547" t="b">
        <f t="shared" si="27"/>
        <v>0</v>
      </c>
      <c r="F878" s="546"/>
    </row>
    <row r="879" spans="1:6" ht="12.75">
      <c r="A879" s="547" t="s">
        <v>302</v>
      </c>
      <c r="B879" s="547" t="s">
        <v>302</v>
      </c>
      <c r="C879" s="547" t="str">
        <f>'Instructions-LCR'!D140</f>
        <v>131(a)</v>
      </c>
      <c r="D879" s="547" t="b">
        <f t="shared" si="26"/>
        <v>1</v>
      </c>
      <c r="E879" s="547" t="b">
        <f t="shared" si="27"/>
        <v>1</v>
      </c>
      <c r="F879" s="546"/>
    </row>
    <row r="880" spans="1:6" ht="25.5">
      <c r="A880" s="547" t="s">
        <v>155</v>
      </c>
      <c r="B880" s="547" t="s">
        <v>967</v>
      </c>
      <c r="C880" s="547" t="str">
        <f>'Instructions-LCR'!B141</f>
        <v>Engagements confirmés de crédit pas encore décaissés - au bénéfice d’entreprises non financières</v>
      </c>
      <c r="D880" s="547" t="b">
        <f t="shared" si="26"/>
        <v>1</v>
      </c>
      <c r="E880" s="547" t="b">
        <f t="shared" si="27"/>
        <v>0</v>
      </c>
      <c r="F880" s="546"/>
    </row>
    <row r="881" spans="1:6" ht="89.25">
      <c r="A881" s="547" t="s">
        <v>632</v>
      </c>
      <c r="B881" s="547" t="s">
        <v>1932</v>
      </c>
      <c r="C881" s="547" t="str">
        <f>'Instructions-LCR'!C141</f>
        <v>Soldes des engagements confirmés de crédit et de liquidité pas encore décaissés, pris par l’institution auprès d'institutions non financières. Le montant déclaré devrait également comprendre l’« excédent de capacité » des engagements de liquidité pris envers des entreprises non financières.</v>
      </c>
      <c r="D881" s="547" t="b">
        <f t="shared" si="26"/>
        <v>1</v>
      </c>
      <c r="E881" s="547" t="b">
        <f t="shared" si="27"/>
        <v>0</v>
      </c>
      <c r="F881" s="546"/>
    </row>
    <row r="882" spans="1:6" ht="12.75">
      <c r="A882" s="547" t="s">
        <v>303</v>
      </c>
      <c r="B882" s="547" t="s">
        <v>303</v>
      </c>
      <c r="C882" s="547" t="str">
        <f>'Instructions-LCR'!D141</f>
        <v>131(b)</v>
      </c>
      <c r="D882" s="547" t="b">
        <f t="shared" si="26"/>
        <v>1</v>
      </c>
      <c r="E882" s="547" t="b">
        <f t="shared" si="27"/>
        <v>1</v>
      </c>
      <c r="F882" s="546"/>
    </row>
    <row r="883" spans="1:6" ht="25.5">
      <c r="A883" s="547" t="s">
        <v>156</v>
      </c>
      <c r="B883" s="547" t="s">
        <v>968</v>
      </c>
      <c r="C883" s="547" t="str">
        <f>'Instructions-LCR'!B142</f>
        <v>Engagements confirmés de liquidité pas encore décaissés - au bénéfice d’entreprises non financières</v>
      </c>
      <c r="D883" s="547" t="b">
        <f t="shared" si="26"/>
        <v>1</v>
      </c>
      <c r="E883" s="547" t="b">
        <f t="shared" si="27"/>
        <v>0</v>
      </c>
      <c r="F883" s="546"/>
    </row>
    <row r="884" spans="1:6" ht="89.25">
      <c r="A884" s="547" t="s">
        <v>633</v>
      </c>
      <c r="B884" s="547" t="s">
        <v>969</v>
      </c>
      <c r="C884" s="547" t="str">
        <f>'Instructions-LCR'!C142</f>
        <v>Le montant des engagements confirmés de liquidité pas encore décaissés doit correspondre à l’encours de titres de dette (ou à une fraction proportionnelle s’il s’agit d’un prêt consortial) émis par les institutions non financières qui arrive à échéance dans une période de 30 jours et qui est couvert par la facilité.</v>
      </c>
      <c r="D884" s="547" t="b">
        <f t="shared" si="26"/>
        <v>1</v>
      </c>
      <c r="E884" s="547" t="b">
        <f t="shared" si="27"/>
        <v>0</v>
      </c>
      <c r="F884" s="546"/>
    </row>
    <row r="885" spans="1:6" ht="12.75">
      <c r="A885" s="547" t="s">
        <v>304</v>
      </c>
      <c r="B885" s="547" t="s">
        <v>304</v>
      </c>
      <c r="C885" s="547" t="str">
        <f>'Instructions-LCR'!D142</f>
        <v>131(c)</v>
      </c>
      <c r="D885" s="547" t="b">
        <f t="shared" si="26"/>
        <v>1</v>
      </c>
      <c r="E885" s="547" t="b">
        <f t="shared" si="27"/>
        <v>1</v>
      </c>
      <c r="F885" s="546"/>
    </row>
    <row r="886" spans="1:6" ht="38.25">
      <c r="A886" s="547" t="s">
        <v>157</v>
      </c>
      <c r="B886" s="547" t="s">
        <v>1914</v>
      </c>
      <c r="C886" s="547" t="str">
        <f>'Instructions-LCR'!B143</f>
        <v>Engagements confirmés de crédit pas encore décaissés - au bénéfice d’entités souveraines, de banques centrales, d’organismes publics et de BMD</v>
      </c>
      <c r="D886" s="547" t="b">
        <f t="shared" si="26"/>
        <v>1</v>
      </c>
      <c r="E886" s="547" t="b">
        <f t="shared" si="27"/>
        <v>0</v>
      </c>
      <c r="F886" s="546"/>
    </row>
    <row r="887" spans="1:6" ht="102">
      <c r="A887" s="547" t="s">
        <v>158</v>
      </c>
      <c r="B887" s="547" t="s">
        <v>1933</v>
      </c>
      <c r="C887" s="547" t="str">
        <f>'Instructions-LCR'!C143</f>
        <v>Soldes des engagements confirmés de crédit pas encore décaissés, pris par l’institution au bénéfice d’entités souveraines, de banques centrales, d’organismes publics et de banques multilatérales de développement. Le montant déclaré devrait également comprendre l’« excédent de capacité » des engagements de liquidité pris envers des entités souveraines, des banques centrales, des organismes publics et des banques multilatérales de développement.</v>
      </c>
      <c r="D887" s="547" t="b">
        <f t="shared" si="26"/>
        <v>1</v>
      </c>
      <c r="E887" s="547" t="b">
        <f t="shared" si="27"/>
        <v>0</v>
      </c>
      <c r="F887" s="546"/>
    </row>
    <row r="888" spans="1:6" ht="12.75">
      <c r="A888" s="547" t="s">
        <v>303</v>
      </c>
      <c r="B888" s="547" t="s">
        <v>303</v>
      </c>
      <c r="C888" s="547" t="str">
        <f>'Instructions-LCR'!D143</f>
        <v>131(b)</v>
      </c>
      <c r="D888" s="547" t="b">
        <f t="shared" si="26"/>
        <v>1</v>
      </c>
      <c r="E888" s="547" t="b">
        <f t="shared" si="27"/>
        <v>1</v>
      </c>
      <c r="F888" s="546"/>
    </row>
    <row r="889" spans="1:6" ht="38.25">
      <c r="A889" s="547" t="s">
        <v>1934</v>
      </c>
      <c r="B889" s="547" t="s">
        <v>1935</v>
      </c>
      <c r="C889" s="547" t="str">
        <f>'Instructions-LCR'!B144</f>
        <v>Engagements confirmés de liquidités pas encore décaissés - au bénéfice d’entités souveraines, de banques centrales, d’organismes publics et de BMD</v>
      </c>
      <c r="D889" s="547" t="b">
        <f t="shared" si="26"/>
        <v>1</v>
      </c>
      <c r="E889" s="547" t="b">
        <f t="shared" si="27"/>
        <v>0</v>
      </c>
      <c r="F889" s="546"/>
    </row>
    <row r="890" spans="1:6" ht="89.25">
      <c r="A890" s="547" t="s">
        <v>159</v>
      </c>
      <c r="B890" s="547" t="s">
        <v>1888</v>
      </c>
      <c r="C890" s="547" t="str">
        <f>'Instructions-LCR'!C144</f>
        <v>Le montant des engagements confirmés de liquidité pas encore décaissés doit correspondre à l’encours de titres de dette (ou à une fraction proportionnelle s’il s’agit d’un prêt consortial) émis par des entités souveraines, des banques centrales, des organismes publics ou des banques multilatérales de développement qui arrive à échéance dans une période de 30 jours et qui est couvert par la facilité.</v>
      </c>
      <c r="D890" s="547" t="b">
        <f t="shared" si="26"/>
        <v>1</v>
      </c>
      <c r="E890" s="547" t="b">
        <f t="shared" si="27"/>
        <v>0</v>
      </c>
      <c r="F890" s="546"/>
    </row>
    <row r="891" spans="1:6" ht="12.75">
      <c r="A891" s="547" t="s">
        <v>304</v>
      </c>
      <c r="B891" s="547" t="s">
        <v>304</v>
      </c>
      <c r="C891" s="547" t="str">
        <f>'Instructions-LCR'!D144</f>
        <v>131(c)</v>
      </c>
      <c r="D891" s="547" t="b">
        <f t="shared" si="26"/>
        <v>1</v>
      </c>
      <c r="E891" s="547" t="b">
        <f t="shared" si="27"/>
        <v>1</v>
      </c>
      <c r="F891" s="546"/>
    </row>
    <row r="892" spans="1:6" ht="38.25">
      <c r="A892" s="547" t="s">
        <v>160</v>
      </c>
      <c r="B892" s="547" t="s">
        <v>970</v>
      </c>
      <c r="C892" s="547" t="str">
        <f>'Instructions-LCR'!B145</f>
        <v>Engagements confirmés de crédit et de liquidité pas encore décaissés - au bénéfice de banques soumises à une surveillance prudentielle</v>
      </c>
      <c r="D892" s="547" t="b">
        <f t="shared" si="26"/>
        <v>1</v>
      </c>
      <c r="E892" s="547" t="b">
        <f t="shared" si="27"/>
        <v>0</v>
      </c>
      <c r="F892" s="546"/>
    </row>
    <row r="893" spans="1:6" ht="38.25">
      <c r="A893" s="547" t="s">
        <v>161</v>
      </c>
      <c r="B893" s="547" t="s">
        <v>971</v>
      </c>
      <c r="C893" s="547" t="str">
        <f>'Instructions-LCR'!C145</f>
        <v>Soldes des engagements confirmés de crédit et de liquidité pas encore décaissés, au bénéfice de banques soumises à une surveillance prudentielle.</v>
      </c>
      <c r="D893" s="547" t="b">
        <f t="shared" si="26"/>
        <v>1</v>
      </c>
      <c r="E893" s="547" t="b">
        <f t="shared" si="27"/>
        <v>0</v>
      </c>
      <c r="F893" s="546"/>
    </row>
    <row r="894" spans="1:6" ht="12.75">
      <c r="A894" s="547" t="s">
        <v>305</v>
      </c>
      <c r="B894" s="547" t="s">
        <v>305</v>
      </c>
      <c r="C894" s="547" t="str">
        <f>'Instructions-LCR'!D145</f>
        <v>131(d)</v>
      </c>
      <c r="D894" s="547" t="b">
        <f t="shared" si="26"/>
        <v>1</v>
      </c>
      <c r="E894" s="547" t="b">
        <f t="shared" si="27"/>
        <v>1</v>
      </c>
      <c r="F894" s="546"/>
    </row>
    <row r="895" spans="1:6" ht="25.5">
      <c r="A895" s="547" t="s">
        <v>162</v>
      </c>
      <c r="B895" s="547" t="s">
        <v>1936</v>
      </c>
      <c r="C895" s="547" t="str">
        <f>'Instructions-LCR'!B146</f>
        <v>Engagements confirmés de crédit pas encore décaissés - au bénéfice d’autres IF</v>
      </c>
      <c r="D895" s="547" t="b">
        <f t="shared" si="26"/>
        <v>1</v>
      </c>
      <c r="E895" s="547" t="b">
        <f t="shared" si="27"/>
        <v>0</v>
      </c>
      <c r="F895" s="546"/>
    </row>
    <row r="896" spans="1:6" ht="127.5">
      <c r="A896" s="547" t="s">
        <v>163</v>
      </c>
      <c r="B896" s="547" t="s">
        <v>1937</v>
      </c>
      <c r="C896" s="547" t="str">
        <f>'Instructions-LCR'!C146</f>
        <v>Soldes des engagements confirmés de crédit pas encore décaissés, pris par l’institution au bénéfice d’autres institutions financières (y compris entreprises de valeurs mobilières, des sociétés d’assurances, des fiduciaires et des bénéficiaires). Le montant déclaré devrait également comprendre l’« excédent de capacité » des engagements de liquidité pris au bénéfice d’autres institutions financières (y compris entreprises de valeurs mobilières, des sociétés d’assurances, des fiduciaires et des bénéficiaires).</v>
      </c>
      <c r="D896" s="547" t="b">
        <f t="shared" si="26"/>
        <v>1</v>
      </c>
      <c r="E896" s="547" t="b">
        <f t="shared" si="27"/>
        <v>0</v>
      </c>
      <c r="F896" s="546"/>
    </row>
    <row r="897" spans="1:6" ht="12.75">
      <c r="A897" s="547" t="s">
        <v>306</v>
      </c>
      <c r="B897" s="547" t="s">
        <v>306</v>
      </c>
      <c r="C897" s="547" t="str">
        <f>'Instructions-LCR'!D146</f>
        <v>131(e)</v>
      </c>
      <c r="D897" s="547" t="b">
        <f t="shared" si="26"/>
        <v>1</v>
      </c>
      <c r="E897" s="547" t="b">
        <f t="shared" si="27"/>
        <v>1</v>
      </c>
      <c r="F897" s="546"/>
    </row>
    <row r="898" spans="1:6" ht="25.5">
      <c r="A898" s="547" t="s">
        <v>164</v>
      </c>
      <c r="B898" s="547" t="s">
        <v>1938</v>
      </c>
      <c r="C898" s="547" t="str">
        <f>'Instructions-LCR'!B147</f>
        <v>Engagements confirmés de liquidité pas encore décaissés - au bénéfice d’autres IF</v>
      </c>
      <c r="D898" s="547" t="b">
        <f t="shared" si="28" ref="D898:D940">A898=C898</f>
        <v>1</v>
      </c>
      <c r="E898" s="547" t="b">
        <f t="shared" si="29" ref="E898:E940">B898=C898</f>
        <v>0</v>
      </c>
      <c r="F898" s="546"/>
    </row>
    <row r="899" spans="1:6" ht="102">
      <c r="A899" s="547" t="s">
        <v>656</v>
      </c>
      <c r="B899" s="547" t="s">
        <v>972</v>
      </c>
      <c r="C899" s="547" t="str">
        <f>'Instructions-LCR'!C147</f>
        <v>Le montant des engagements confirmés de liquidité pas encore décaissés doit correspondre à l’encours de titres de dette (ou à une fraction proportionnelle s’il s’agit d’un prêt consortial) émis par d’autres institutions financières (y compris entreprises de valeurs mobilières, des sociétés d’assurances, des fiduciaires et des bénéficiaires) qui arrive à échéance dans une période de 30 jours et qui est couvert par la facilité.</v>
      </c>
      <c r="D899" s="547" t="b">
        <f t="shared" si="28"/>
        <v>1</v>
      </c>
      <c r="E899" s="547" t="b">
        <f t="shared" si="29"/>
        <v>0</v>
      </c>
      <c r="F899" s="546"/>
    </row>
    <row r="900" spans="1:6" ht="12.75">
      <c r="A900" s="547" t="s">
        <v>307</v>
      </c>
      <c r="B900" s="547" t="s">
        <v>307</v>
      </c>
      <c r="C900" s="547" t="str">
        <f>'Instructions-LCR'!D147</f>
        <v>131(f)</v>
      </c>
      <c r="D900" s="547" t="b">
        <f t="shared" si="28"/>
        <v>1</v>
      </c>
      <c r="E900" s="547" t="b">
        <f t="shared" si="29"/>
        <v>1</v>
      </c>
      <c r="F900" s="546"/>
    </row>
    <row r="901" spans="1:6" ht="25.5">
      <c r="A901" s="547" t="s">
        <v>165</v>
      </c>
      <c r="B901" s="547" t="s">
        <v>973</v>
      </c>
      <c r="C901" s="547" t="str">
        <f>'Instructions-LCR'!B148</f>
        <v>Engagements confirmés de crédit et de liquidité pas encore décaissés - au bénéfice d’autres entités juridiques</v>
      </c>
      <c r="D901" s="547" t="b">
        <f t="shared" si="28"/>
        <v>1</v>
      </c>
      <c r="E901" s="547" t="b">
        <f t="shared" si="29"/>
        <v>0</v>
      </c>
      <c r="F901" s="546"/>
    </row>
    <row r="902" spans="1:6" ht="89.25">
      <c r="A902" s="547" t="s">
        <v>166</v>
      </c>
      <c r="B902" s="547" t="s">
        <v>974</v>
      </c>
      <c r="C902" s="547" t="str">
        <f>'Instructions-LCR'!C148</f>
        <v>Soldes des engagements confirmés de crédit et de liquidité pas encore décaissés, pris au bénéfice d’autres entités, y compris des fonds de couverture, des fonds du marché monétaire, et des structures d’émission et structures ad hoc (p. ex. des structures d’émission ou véhicules d’investissement ad hoc ou autres structures utilisées pour financer les actifs de l’institution.</v>
      </c>
      <c r="D902" s="547" t="b">
        <f t="shared" si="28"/>
        <v>1</v>
      </c>
      <c r="E902" s="547" t="b">
        <f t="shared" si="29"/>
        <v>0</v>
      </c>
      <c r="F902" s="546"/>
    </row>
    <row r="903" spans="1:6" ht="12.75">
      <c r="A903" s="547" t="s">
        <v>308</v>
      </c>
      <c r="B903" s="547" t="s">
        <v>308</v>
      </c>
      <c r="C903" s="547" t="str">
        <f>'Instructions-LCR'!D148</f>
        <v>131(g)</v>
      </c>
      <c r="D903" s="547" t="b">
        <f t="shared" si="28"/>
        <v>1</v>
      </c>
      <c r="E903" s="547" t="b">
        <f t="shared" si="29"/>
        <v>1</v>
      </c>
      <c r="F903" s="546"/>
    </row>
    <row r="904" spans="1:6" ht="25.5">
      <c r="A904" s="547" t="s">
        <v>167</v>
      </c>
      <c r="B904" s="547" t="s">
        <v>1939</v>
      </c>
      <c r="C904" s="547" t="str">
        <f>'Instructions-LCR'!B149</f>
        <v>Autres obligations contractuelles visant à octroyer des fonds – à des institutions financières</v>
      </c>
      <c r="D904" s="547" t="b">
        <f t="shared" si="28"/>
        <v>1</v>
      </c>
      <c r="E904" s="547" t="b">
        <f t="shared" si="29"/>
        <v>0</v>
      </c>
      <c r="F904" s="546"/>
    </row>
    <row r="905" spans="1:6" ht="25.5">
      <c r="A905" s="547" t="s">
        <v>651</v>
      </c>
      <c r="B905" s="547" t="s">
        <v>975</v>
      </c>
      <c r="C905" s="547" t="str">
        <f>'Instructions-LCR'!C149</f>
        <v>Autres obligations contractuelles visant à octroyer des fonds à des institutions financières, non saisies ailleurs.</v>
      </c>
      <c r="D905" s="547" t="b">
        <f t="shared" si="28"/>
        <v>1</v>
      </c>
      <c r="E905" s="547" t="b">
        <f t="shared" si="29"/>
        <v>0</v>
      </c>
      <c r="F905" s="546"/>
    </row>
    <row r="906" spans="1:6" ht="25.5">
      <c r="A906" s="547" t="s">
        <v>1940</v>
      </c>
      <c r="B906" s="547" t="s">
        <v>1941</v>
      </c>
      <c r="C906" s="547" t="str">
        <f>'Instructions-LCR'!B150</f>
        <v>Autres obligations contractuelles visant à octroyer des fonds - à des clients de détail (particuliers)</v>
      </c>
      <c r="D906" s="547" t="b">
        <f t="shared" si="28"/>
        <v>1</v>
      </c>
      <c r="E906" s="547" t="b">
        <f t="shared" si="29"/>
        <v>0</v>
      </c>
      <c r="F906" s="546"/>
    </row>
    <row r="907" spans="1:6" ht="123.6" customHeight="1">
      <c r="A907" s="547" t="s">
        <v>168</v>
      </c>
      <c r="B907" s="547" t="s">
        <v>1946</v>
      </c>
      <c r="C907" s="547" t="str">
        <f>'Instructions-LCR'!C150</f>
        <v>Montant total des obligations contractuelles d’accorder des financements à la clientèle de particuliers au cours des 30 jours civils suivants (non déduits pour tenir compte du report sur les entrées de trésorerie déclarés à la ligne 22201 - Entrées de trésorerie contractuelles à la clientèle de particuliers). Les engagements non capitalisés doivent être déclarés à cette ligne seulement si i) l’emprunteur a accepté l’engagement proposé par l’institution et que toutes les conditions rattachées à l’engagement ont été respectées, et si  ii) l’exigence de capitaliser l’engagement respecte la période de 30 jours de la LCR.</v>
      </c>
      <c r="D907" s="547" t="b">
        <f t="shared" si="28"/>
        <v>1</v>
      </c>
      <c r="E907" s="547" t="b">
        <f t="shared" si="29"/>
        <v>0</v>
      </c>
      <c r="F907" s="546"/>
    </row>
    <row r="908" spans="1:6" ht="27.6" customHeight="1">
      <c r="A908" s="547" t="s">
        <v>1942</v>
      </c>
      <c r="B908" s="547" t="s">
        <v>976</v>
      </c>
      <c r="C908" s="547" t="str">
        <f>'Instructions-LCR'!B151</f>
        <v>Autres obligations contractuelles visant à octroyer des fonds - à des petites entreprises</v>
      </c>
      <c r="D908" s="547" t="b">
        <f t="shared" si="28"/>
        <v>1</v>
      </c>
      <c r="E908" s="547" t="b">
        <f t="shared" si="29"/>
        <v>0</v>
      </c>
      <c r="F908" s="546"/>
    </row>
    <row r="909" spans="1:6" ht="89.25">
      <c r="A909" s="547" t="s">
        <v>636</v>
      </c>
      <c r="B909" s="547" t="s">
        <v>1947</v>
      </c>
      <c r="C909" s="547" t="str">
        <f>'Instructions-LCR'!C151</f>
        <v>Montant total des obligations contractuelles d’accorder des financements à des petites entreprises au cours des 30 jours civils suivants (non déduits pour tenir compte du report sur les entrées de trésorerie déclarées à la ligne 22202 - Entrées de trésorerie contractuelles).</v>
      </c>
      <c r="D909" s="547" t="b">
        <f t="shared" si="28"/>
        <v>1</v>
      </c>
      <c r="E909" s="547" t="b">
        <f t="shared" si="29"/>
        <v>0</v>
      </c>
      <c r="F909" s="546"/>
    </row>
    <row r="910" spans="1:6" ht="25.5">
      <c r="A910" s="547" t="s">
        <v>169</v>
      </c>
      <c r="B910" s="547" t="s">
        <v>1943</v>
      </c>
      <c r="C910" s="547" t="str">
        <f>'Instructions-LCR'!B152</f>
        <v>Autres obligations contractuelles visant à octroyer des fonds - à des entreprises non financières</v>
      </c>
      <c r="D910" s="547" t="b">
        <f t="shared" si="28"/>
        <v>1</v>
      </c>
      <c r="E910" s="547" t="b">
        <f t="shared" si="29"/>
        <v>0</v>
      </c>
      <c r="F910" s="546"/>
    </row>
    <row r="911" spans="1:6" ht="89.25">
      <c r="A911" s="547" t="s">
        <v>170</v>
      </c>
      <c r="B911" s="547" t="s">
        <v>1948</v>
      </c>
      <c r="C911" s="547" t="str">
        <f>'Instructions-LCR'!C152</f>
        <v>Montant total des obligations contractuelles d’accorder des financements à des entreprises non financières au cours des 30 jours civils suivants (non déduits pour tenir compte du report sur les entrées de trésorerie déclarées à la ligne 22203 - Entrées de trésorerie contractuelles à des entreprises non financières).</v>
      </c>
      <c r="D911" s="547" t="b">
        <f t="shared" si="28"/>
        <v>1</v>
      </c>
      <c r="E911" s="547" t="b">
        <f t="shared" si="29"/>
        <v>0</v>
      </c>
      <c r="F911" s="546"/>
    </row>
    <row r="912" spans="1:6" ht="25.5">
      <c r="A912" s="547" t="s">
        <v>171</v>
      </c>
      <c r="B912" s="547" t="s">
        <v>977</v>
      </c>
      <c r="C912" s="547" t="str">
        <f>'Instructions-LCR'!B153</f>
        <v>Autres obligations contractuelles visant à octroyer des fonds – à d’autres clients</v>
      </c>
      <c r="D912" s="547" t="b">
        <f t="shared" si="28"/>
        <v>1</v>
      </c>
      <c r="E912" s="547" t="b">
        <f t="shared" si="29"/>
        <v>0</v>
      </c>
      <c r="F912" s="546"/>
    </row>
    <row r="913" spans="1:6" ht="76.5">
      <c r="A913" s="547" t="s">
        <v>172</v>
      </c>
      <c r="B913" s="547" t="s">
        <v>1949</v>
      </c>
      <c r="C913" s="547" t="str">
        <f>'Instructions-LCR'!C153</f>
        <v>Montant total des obligations contractuelles d’accorder des financements à d’autres clients au cours des 30 jours civils suivants (non déduits pour tenir compte du report sur les entrées de trésorerie déclarés à la ligne 22208 – Entrées de trésorerie contractuelles à d’autres entités).</v>
      </c>
      <c r="D913" s="547" t="b">
        <f t="shared" si="28"/>
        <v>1</v>
      </c>
      <c r="E913" s="547" t="b">
        <f t="shared" si="29"/>
        <v>0</v>
      </c>
      <c r="F913" s="546"/>
    </row>
    <row r="914" spans="1:6" ht="38.25">
      <c r="A914" s="547" t="s">
        <v>173</v>
      </c>
      <c r="B914" s="547" t="s">
        <v>978</v>
      </c>
      <c r="C914" s="547" t="str">
        <f>'Instructions-LCR'!B154</f>
        <v>Autres obligations de financement conditionnelles - entreprises communes ou participations minoritaires dans des entités</v>
      </c>
      <c r="D914" s="547" t="b">
        <f t="shared" si="28"/>
        <v>1</v>
      </c>
      <c r="E914" s="547" t="b">
        <f t="shared" si="29"/>
        <v>0</v>
      </c>
      <c r="F914" s="546"/>
    </row>
    <row r="915" spans="1:6" ht="89.25">
      <c r="A915" s="547" t="s">
        <v>546</v>
      </c>
      <c r="B915" s="547" t="s">
        <v>979</v>
      </c>
      <c r="C915" s="547" t="str">
        <f>'Instructions-LCR'!C154</f>
        <v>Obligations de financement conditionnelles non contractuelles liées à d’éventuels retraits de liquidité émanant d’entreprises communes ou de participations minoritaires dans des entités qui ne sont pas consolidées, lorsqu’il est anticipé que l’institution sera le principal fournisseur de liquidité de l’entité lorsqu’elle en a besoin.</v>
      </c>
      <c r="D915" s="547" t="b">
        <f t="shared" si="28"/>
        <v>1</v>
      </c>
      <c r="E915" s="547" t="b">
        <f t="shared" si="29"/>
        <v>0</v>
      </c>
      <c r="F915" s="546"/>
    </row>
    <row r="916" spans="1:6" ht="38.25">
      <c r="A916" s="547" t="s">
        <v>634</v>
      </c>
      <c r="B916" s="547" t="s">
        <v>980</v>
      </c>
      <c r="C916" s="547" t="str">
        <f>'Instructions-LCR'!B155</f>
        <v>Autres obligations de financement conditionnelles - facilités de liquidité et de crédit « sans engagement », révocables sans condition - fournies aux clients de détail</v>
      </c>
      <c r="D916" s="547" t="b">
        <f t="shared" si="28"/>
        <v>1</v>
      </c>
      <c r="E916" s="547" t="b">
        <f t="shared" si="29"/>
        <v>0</v>
      </c>
      <c r="F916" s="546"/>
    </row>
    <row r="917" spans="1:6" ht="63.75">
      <c r="A917" s="547" t="s">
        <v>637</v>
      </c>
      <c r="B917" s="547" t="s">
        <v>981</v>
      </c>
      <c r="C917" s="547" t="str">
        <f>'Instructions-LCR'!C155</f>
        <v>Soldes d’engagements confirmés de crédit et de liquidité pas encore décaissés, au bénéfice de la clientèle de particuliers, dans la mesure où l’institution est autorisée à révoquer sans condition la partie non décaissée de ces engagements.</v>
      </c>
      <c r="D917" s="547" t="b">
        <f t="shared" si="28"/>
        <v>1</v>
      </c>
      <c r="E917" s="547" t="b">
        <f t="shared" si="29"/>
        <v>0</v>
      </c>
      <c r="F917" s="546"/>
    </row>
    <row r="918" spans="1:6" ht="38.25">
      <c r="A918" s="547" t="s">
        <v>174</v>
      </c>
      <c r="B918" s="547" t="s">
        <v>982</v>
      </c>
      <c r="C918" s="547" t="str">
        <f>'Instructions-LCR'!B156</f>
        <v>Autres obligations de financement conditionnelles - facilités de liquidité et de crédit « sans engagement », révocables sans condition – autres clients</v>
      </c>
      <c r="D918" s="547" t="b">
        <f t="shared" si="28"/>
        <v>1</v>
      </c>
      <c r="E918" s="547" t="b">
        <f t="shared" si="29"/>
        <v>0</v>
      </c>
      <c r="F918" s="546"/>
    </row>
    <row r="919" spans="1:6" ht="51">
      <c r="A919" s="547" t="s">
        <v>175</v>
      </c>
      <c r="B919" s="547" t="s">
        <v>983</v>
      </c>
      <c r="C919" s="547" t="str">
        <f>'Instructions-LCR'!C156</f>
        <v>Soldes d’engagements confirmés de crédit et de liquidité pas encore décaissés, au bénéfice d’autres clients dans la mesure où l’institution est autorisée à révoquer sans condition la partie non décaissée de ces engagements.</v>
      </c>
      <c r="D919" s="547" t="b">
        <f t="shared" si="28"/>
        <v>1</v>
      </c>
      <c r="E919" s="547" t="b">
        <f t="shared" si="29"/>
        <v>0</v>
      </c>
      <c r="F919" s="546"/>
    </row>
    <row r="920" spans="1:6" ht="25.5">
      <c r="A920" s="547" t="s">
        <v>176</v>
      </c>
      <c r="B920" s="547" t="s">
        <v>984</v>
      </c>
      <c r="C920" s="547" t="str">
        <f>'Instructions-LCR'!B157</f>
        <v>Autres obligations de financement conditionnelles –instruments de crédit commercial – obligations connexes</v>
      </c>
      <c r="D920" s="547" t="b">
        <f t="shared" si="28"/>
        <v>1</v>
      </c>
      <c r="E920" s="547" t="b">
        <f t="shared" si="29"/>
        <v>0</v>
      </c>
      <c r="F920" s="546"/>
    </row>
    <row r="921" spans="1:6" ht="191.25">
      <c r="A921" s="547" t="s">
        <v>177</v>
      </c>
      <c r="B921" s="547" t="s">
        <v>1950</v>
      </c>
      <c r="C921" s="547" t="str">
        <f>'Instructions-LCR'!C157</f>
        <v>Instruments de crédit commercial provenant d’obligations connexes directement adossées au mouvement de marchandises ou à la prestation de services. Les montants à déclarer comprennent des éléments tels les lettres de crédit commercial documentaire, la remise (ou l’encaissement) documentaire et l’encaissement simple, les effets d’importation et effets d’exportation, et les garanties directement liées à des obligations de crédit commercial, telles que des garanties d’expédition. Les engagements de prêts, comme le financement direct des importations ou exportations pour les entreprises non financières, ne doivent pas être déclarés à ce poste, mais plutôt à titre d’engagements confirmés.</v>
      </c>
      <c r="D921" s="547" t="b">
        <f t="shared" si="28"/>
        <v>1</v>
      </c>
      <c r="E921" s="547" t="b">
        <f t="shared" si="29"/>
        <v>0</v>
      </c>
      <c r="F921" s="546"/>
    </row>
    <row r="922" spans="1:6" ht="12.75">
      <c r="A922" s="547" t="s">
        <v>309</v>
      </c>
      <c r="B922" s="547" t="s">
        <v>309</v>
      </c>
      <c r="C922" s="547" t="str">
        <f>'Instructions-LCR'!D157</f>
        <v>138-139</v>
      </c>
      <c r="D922" s="547" t="b">
        <f t="shared" si="28"/>
        <v>1</v>
      </c>
      <c r="E922" s="547" t="b">
        <f t="shared" si="29"/>
        <v>1</v>
      </c>
      <c r="F922" s="546"/>
    </row>
    <row r="923" spans="1:6" ht="38.25">
      <c r="A923" s="547" t="s">
        <v>178</v>
      </c>
      <c r="B923" s="547" t="s">
        <v>985</v>
      </c>
      <c r="C923" s="547" t="str">
        <f>'Instructions-LCR'!B158</f>
        <v>Autres obligations de financement conditionnelles - garanties et lettres de crédit sans rapport avec des obligations de crédit commercial</v>
      </c>
      <c r="D923" s="547" t="b">
        <f t="shared" si="28"/>
        <v>1</v>
      </c>
      <c r="E923" s="547" t="b">
        <f t="shared" si="29"/>
        <v>0</v>
      </c>
      <c r="F923" s="546"/>
    </row>
    <row r="924" spans="1:6" ht="38.25">
      <c r="A924" s="547" t="s">
        <v>179</v>
      </c>
      <c r="B924" s="547" t="s">
        <v>986</v>
      </c>
      <c r="C924" s="547" t="str">
        <f>'Instructions-LCR'!C158</f>
        <v>Encours des lettres de crédit émises par l’institution et des garanties sans rapport avec des obligations de crédit commercial.</v>
      </c>
      <c r="D924" s="547" t="b">
        <f t="shared" si="28"/>
        <v>1</v>
      </c>
      <c r="E924" s="547" t="b">
        <f t="shared" si="29"/>
        <v>0</v>
      </c>
      <c r="F924" s="546"/>
    </row>
    <row r="925" spans="1:6" ht="25.5">
      <c r="A925" s="547" t="s">
        <v>180</v>
      </c>
      <c r="B925" s="547" t="s">
        <v>987</v>
      </c>
      <c r="C925" s="547" t="str">
        <f>'Instructions-LCR'!B159</f>
        <v>Autres obligations de financement conditionnelles – demandes de rachat de titres de dette</v>
      </c>
      <c r="D925" s="547" t="b">
        <f t="shared" si="28"/>
        <v>1</v>
      </c>
      <c r="E925" s="547" t="b">
        <f t="shared" si="29"/>
        <v>0</v>
      </c>
      <c r="F925" s="546"/>
    </row>
    <row r="926" spans="1:6" ht="51">
      <c r="A926" s="547" t="s">
        <v>181</v>
      </c>
      <c r="B926" s="547" t="s">
        <v>988</v>
      </c>
      <c r="C926" s="547" t="str">
        <f>'Instructions-LCR'!C159</f>
        <v>Les demandes éventuelles de rachat des titres de dette émis par l’institution ou des structures d’émission, véhicules d’investissement sur titres et autres facilités de financement qui lui sont liés.</v>
      </c>
      <c r="D926" s="547" t="b">
        <f t="shared" si="28"/>
        <v>1</v>
      </c>
      <c r="E926" s="547" t="b">
        <f t="shared" si="29"/>
        <v>0</v>
      </c>
      <c r="F926" s="546"/>
    </row>
    <row r="927" spans="1:6" ht="25.5">
      <c r="A927" s="547" t="s">
        <v>182</v>
      </c>
      <c r="B927" s="547" t="s">
        <v>989</v>
      </c>
      <c r="C927" s="547" t="str">
        <f>'Instructions-LCR'!B160</f>
        <v>Autres obligations de financement conditionnelles – produits structurés</v>
      </c>
      <c r="D927" s="547" t="b">
        <f t="shared" si="28"/>
        <v>1</v>
      </c>
      <c r="E927" s="547" t="b">
        <f t="shared" si="29"/>
        <v>0</v>
      </c>
      <c r="F927" s="546"/>
    </row>
    <row r="928" spans="1:6" ht="51">
      <c r="A928" s="547" t="s">
        <v>183</v>
      </c>
      <c r="B928" s="547" t="s">
        <v>1951</v>
      </c>
      <c r="C928" s="547" t="str">
        <f>'Instructions-LCR'!C160</f>
        <v>Les produits structurés que la clientèle s’attend à pouvoir négocier facilement, par exemple les titres à taux révisable et les effets à taux variable remboursables sur demande (VRDN).</v>
      </c>
      <c r="D928" s="547" t="b">
        <f t="shared" si="28"/>
        <v>1</v>
      </c>
      <c r="E928" s="547" t="b">
        <f t="shared" si="29"/>
        <v>0</v>
      </c>
      <c r="F928" s="546"/>
    </row>
    <row r="929" spans="1:6" ht="25.5">
      <c r="A929" s="547" t="s">
        <v>184</v>
      </c>
      <c r="B929" s="547" t="s">
        <v>990</v>
      </c>
      <c r="C929" s="547" t="str">
        <f>'Instructions-LCR'!B161</f>
        <v>Autres obligations de financement conditionnelles – fonds gérés</v>
      </c>
      <c r="D929" s="547" t="b">
        <f t="shared" si="28"/>
        <v>1</v>
      </c>
      <c r="E929" s="547" t="b">
        <f t="shared" si="29"/>
        <v>0</v>
      </c>
      <c r="F929" s="546"/>
    </row>
    <row r="930" spans="1:6" ht="51">
      <c r="A930" s="547" t="s">
        <v>185</v>
      </c>
      <c r="B930" s="547" t="s">
        <v>991</v>
      </c>
      <c r="C930" s="547" t="str">
        <f>'Instructions-LCR'!C161</f>
        <v>Les fonds gérés dans un objectif de préservation de la valeur, par exemple fonds de placement monétaires ou autres types d’organismes de placement collectif à capital garanti.</v>
      </c>
      <c r="D930" s="547" t="b">
        <f t="shared" si="28"/>
        <v>1</v>
      </c>
      <c r="E930" s="547" t="b">
        <f t="shared" si="29"/>
        <v>0</v>
      </c>
      <c r="F930" s="546"/>
    </row>
    <row r="931" spans="1:6" ht="25.5">
      <c r="A931" s="547" t="s">
        <v>186</v>
      </c>
      <c r="B931" s="547" t="s">
        <v>992</v>
      </c>
      <c r="C931" s="547" t="str">
        <f>'Instructions-LCR'!B162</f>
        <v>Autres obligations de financement conditionnelles – Autres obligations non contractuelles</v>
      </c>
      <c r="D931" s="547" t="b">
        <f t="shared" si="28"/>
        <v>1</v>
      </c>
      <c r="E931" s="547" t="b">
        <f t="shared" si="29"/>
        <v>0</v>
      </c>
      <c r="F931" s="546"/>
    </row>
    <row r="932" spans="1:6" ht="12.75">
      <c r="A932" s="547" t="s">
        <v>657</v>
      </c>
      <c r="B932" s="547" t="s">
        <v>993</v>
      </c>
      <c r="C932" s="547" t="str">
        <f>'Instructions-LCR'!C162</f>
        <v>Toutes les autres obligations non contractuelles.</v>
      </c>
      <c r="D932" s="547" t="b">
        <f t="shared" si="28"/>
        <v>1</v>
      </c>
      <c r="E932" s="547" t="b">
        <f t="shared" si="29"/>
        <v>0</v>
      </c>
      <c r="F932" s="546"/>
    </row>
    <row r="933" spans="1:6" ht="38.25">
      <c r="A933" s="547" t="s">
        <v>187</v>
      </c>
      <c r="B933" s="547" t="s">
        <v>994</v>
      </c>
      <c r="C933" s="547" t="str">
        <f>'Instructions-LCR'!B163</f>
        <v>Autres obligations de financement conditionnelles - Encours des titres de dette ayant une échéance résiduelle à &gt; 30 jours</v>
      </c>
      <c r="D933" s="547" t="b">
        <f t="shared" si="28"/>
        <v>1</v>
      </c>
      <c r="E933" s="547" t="b">
        <f t="shared" si="29"/>
        <v>0</v>
      </c>
      <c r="F933" s="546"/>
    </row>
    <row r="934" spans="1:6" ht="89.25">
      <c r="A934" s="547" t="s">
        <v>188</v>
      </c>
      <c r="B934" s="547" t="s">
        <v>995</v>
      </c>
      <c r="C934" s="547" t="str">
        <f>'Instructions-LCR'!C163</f>
        <v>Lorsqu’un émetteur passe par un courtier ou un teneur de marché affilié, il pourrait être nécessaire d’intégrer une part de l’encours des titres de dette ayant une échéance supérieure à 30 jours civils (que ceux-ci soient assortis ou non d’une sûreté, et qu’ils soient à terme ou à court terme), en vue de couvrir la possibilité d’un rachat de cet encours.</v>
      </c>
      <c r="D934" s="547" t="b">
        <f t="shared" si="28"/>
        <v>1</v>
      </c>
      <c r="E934" s="547" t="b">
        <f t="shared" si="29"/>
        <v>0</v>
      </c>
      <c r="F934" s="546"/>
    </row>
    <row r="935" spans="1:6" ht="38.25">
      <c r="A935" s="547" t="s">
        <v>189</v>
      </c>
      <c r="B935" s="547" t="s">
        <v>996</v>
      </c>
      <c r="C935" s="547" t="str">
        <f>'Instructions-LCR'!B164</f>
        <v>Autres obligations de financement conditionnelles - les positions courtes de certains clients sont sécurisées par des sûretés reçues d’autres clients</v>
      </c>
      <c r="D935" s="547" t="b">
        <f t="shared" si="28"/>
        <v>1</v>
      </c>
      <c r="E935" s="547" t="b">
        <f t="shared" si="29"/>
        <v>0</v>
      </c>
      <c r="F935" s="546"/>
    </row>
    <row r="936" spans="1:6" ht="140.25">
      <c r="A936" s="547" t="s">
        <v>190</v>
      </c>
      <c r="B936" s="547" t="s">
        <v>1952</v>
      </c>
      <c r="C936" s="547" t="str">
        <f>'Instructions-LCR'!C164</f>
        <v>Montant des obligations de financement conditionnelles se rapportant à des situations où une institution dispose d’actifs de clientèle qui sont équilibrés, en interne, par les positions courtes d’autres clients, dont la sûreté ne peut pas être assimilée à un actif de niveau 1 ou 2, et lorsque l’institution pourrait être contrainte de trouver des ressources supplémentaires pour financer ces positions en cas de retrait par le client. Les situations où la sûreté est assimilable à un actif de niveau 1 ou 2 doivent être déclarées dans la catégorie de financement garanti pertinente.</v>
      </c>
      <c r="D936" s="547" t="b">
        <f t="shared" si="28"/>
        <v>1</v>
      </c>
      <c r="E936" s="547" t="b">
        <f t="shared" si="29"/>
        <v>0</v>
      </c>
      <c r="F936" s="546"/>
    </row>
    <row r="937" spans="1:6" ht="38.25">
      <c r="A937" s="547" t="s">
        <v>191</v>
      </c>
      <c r="B937" s="547" t="s">
        <v>1953</v>
      </c>
      <c r="C937" s="547" t="str">
        <f>'Instructions-LCR'!B165</f>
        <v>Autres obligations de financement conditionnelles – positions courtes de la banque sécurisées par une cession temporaire de titre assortie d’une sûreté</v>
      </c>
      <c r="D937" s="547" t="b">
        <f t="shared" si="28"/>
        <v>1</v>
      </c>
      <c r="E937" s="547" t="b">
        <f t="shared" si="29"/>
        <v>0</v>
      </c>
      <c r="F937" s="546"/>
    </row>
    <row r="938" spans="1:6" ht="127.5">
      <c r="A938" s="547" t="s">
        <v>192</v>
      </c>
      <c r="B938" s="547" t="s">
        <v>1954</v>
      </c>
      <c r="C938" s="547" t="str">
        <f>'Instructions-LCR'!C165</f>
        <v>Montant des positions courtes de l’institution qui sont sécurisées par des cessions temporaires de titres assorties d’une sûreté. Ces positions sont présumées maintenues pendant la totalité de la période de 30 jours et s’accompagnent d’une sortie de trésorerie de 0 %. Les cessions temporaires correspondantes de titres assorties d’une sûreté qui sécurisent ces positions courtes doivent être déclarées dans la catégorie pertinente de prêts sécurisés ou de swaps de sûretés.</v>
      </c>
      <c r="D938" s="547" t="b">
        <f t="shared" si="28"/>
        <v>1</v>
      </c>
      <c r="E938" s="547" t="b">
        <f t="shared" si="29"/>
        <v>0</v>
      </c>
      <c r="F938" s="546"/>
    </row>
    <row r="939" spans="1:6" ht="12.75">
      <c r="A939" s="547" t="s">
        <v>193</v>
      </c>
      <c r="B939" s="547" t="s">
        <v>997</v>
      </c>
      <c r="C939" s="547" t="str">
        <f>'Instructions-LCR'!B166</f>
        <v>Autres sorties contractuelles de trésorerie </v>
      </c>
      <c r="D939" s="547" t="b">
        <f t="shared" si="28"/>
        <v>1</v>
      </c>
      <c r="E939" s="547" t="b">
        <f t="shared" si="29"/>
        <v>0</v>
      </c>
      <c r="F939" s="546"/>
    </row>
    <row r="940" spans="1:6" ht="76.5">
      <c r="A940" s="547" t="s">
        <v>194</v>
      </c>
      <c r="B940" s="547" t="s">
        <v>998</v>
      </c>
      <c r="C940" s="547" t="str">
        <f>'Instructions-LCR'!C166</f>
        <v>Toutes les autres sorties contractuelles de trésorerie prévues dans les 30 jours civils à venir, dont les sorties visant à sécuriser les emprunts de sûretés non garantis, les positions courtes non sécurisées, le versement de dividendes ou les paiements d’intérêts contractuels, mais non les sorties de trésorerie liées aux charges d’exploitation.</v>
      </c>
      <c r="D940" s="547" t="b">
        <f t="shared" si="28"/>
        <v>1</v>
      </c>
      <c r="E940" s="547" t="b">
        <f t="shared" si="29"/>
        <v>0</v>
      </c>
      <c r="F940" s="546"/>
    </row>
    <row r="941" spans="1:6" ht="12.75">
      <c r="A941" s="547" t="s">
        <v>2262</v>
      </c>
      <c r="B941" s="547" t="s">
        <v>2276</v>
      </c>
      <c r="C941" s="547" t="str">
        <f>'Instructions-LCR'!B167</f>
        <v>Dépôts stables issus de partenariats</v>
      </c>
      <c r="D941" s="547" t="b">
        <f t="shared" si="30" ref="D941:D946">A941=C941</f>
        <v>1</v>
      </c>
      <c r="E941" s="547" t="b">
        <f t="shared" si="31" ref="E941:E946">B941=C941</f>
        <v>0</v>
      </c>
      <c r="F941" s="546"/>
    </row>
    <row r="942" spans="1:6" ht="63.75">
      <c r="A942" s="547" t="s">
        <v>2287</v>
      </c>
      <c r="B942" s="547" t="s">
        <v>2269</v>
      </c>
      <c r="C942" s="547" t="str">
        <f>'Instructions-LCR'!C167</f>
        <v>Dépôts provenant d’un accord de partenariat pour lesquels le montant intégral du dépôt est assuré, le client a une relation durable avec le tiers non affilié, et le compte du client est un compte transactionnel.</v>
      </c>
      <c r="D942" s="547" t="b">
        <f t="shared" si="30"/>
        <v>1</v>
      </c>
      <c r="E942" s="547" t="b">
        <f t="shared" si="31"/>
        <v>0</v>
      </c>
      <c r="F942" s="546"/>
    </row>
    <row r="943" spans="1:6" ht="25.5">
      <c r="A943" s="547" t="s">
        <v>2263</v>
      </c>
      <c r="B943" s="547" t="s">
        <v>2264</v>
      </c>
      <c r="C943" s="547" t="str">
        <f>'Instructions-LCR'!B168</f>
        <v>Billets structurés de détail non négociables en bourse</v>
      </c>
      <c r="D943" s="547" t="b">
        <f t="shared" si="30"/>
        <v>1</v>
      </c>
      <c r="E943" s="547" t="b">
        <f t="shared" si="31"/>
        <v>0</v>
      </c>
      <c r="F943" s="546"/>
    </row>
    <row r="944" spans="1:6" ht="25.5">
      <c r="A944" s="547" t="s">
        <v>2271</v>
      </c>
      <c r="B944" s="547" t="s">
        <v>2270</v>
      </c>
      <c r="C944" s="547" t="str">
        <f>'Instructions-LCR'!C168</f>
        <v>Billets structurés de détail qui ne sont pas négociables en bourse.</v>
      </c>
      <c r="D944" s="547" t="b">
        <f t="shared" si="30"/>
        <v>1</v>
      </c>
      <c r="E944" s="547" t="b">
        <f t="shared" si="31"/>
        <v>0</v>
      </c>
      <c r="F944" s="546"/>
    </row>
    <row r="945" spans="1:6" ht="25.5">
      <c r="A945" s="547" t="s">
        <v>2272</v>
      </c>
      <c r="B945" s="547" t="s">
        <v>2273</v>
      </c>
      <c r="C945" s="547" t="str">
        <f>'Instructions-LCR'!B169</f>
        <v>Dépôts provenant d'intermédiaires financiers non bancaires assortis de caractéristiques de détail sous-jacentes</v>
      </c>
      <c r="D945" s="547" t="b">
        <f t="shared" si="30"/>
        <v>1</v>
      </c>
      <c r="E945" s="547" t="b">
        <f t="shared" si="31"/>
        <v>0</v>
      </c>
      <c r="F945" s="546"/>
    </row>
    <row r="946" spans="1:6" ht="51">
      <c r="A946" s="547" t="s">
        <v>2274</v>
      </c>
      <c r="B946" s="547" t="s">
        <v>2275</v>
      </c>
      <c r="C946" s="547" t="str">
        <f>'Instructions-LCR'!C169</f>
        <v>Dépôts provenant d’Intermédiaires financiers non bancaires qui sont assortis de caractéristiques de détail sous-jacentes et motivés par des activités de détail, mais ne relèvent pas d’un accord effectif.</v>
      </c>
      <c r="D946" s="547" t="b">
        <f t="shared" si="30"/>
        <v>1</v>
      </c>
      <c r="E946" s="547" t="b">
        <f t="shared" si="31"/>
        <v>0</v>
      </c>
      <c r="F946" s="546"/>
    </row>
    <row r="947" spans="1:6" ht="38.25">
      <c r="A947" s="547" t="s">
        <v>1957</v>
      </c>
      <c r="B947" s="547" t="s">
        <v>1440</v>
      </c>
      <c r="C947" s="547" t="str">
        <f>'Instructions-LCR'!B170</f>
        <v>Prêts garantis – sûreté non réutilisée – Actifs de niveau 1 (opérations impliquant des ALHQ admissibles) – montant accordé</v>
      </c>
      <c r="D947" s="547" t="b">
        <f t="shared" si="32" ref="D947:D1010">A947=C947</f>
        <v>1</v>
      </c>
      <c r="E947" s="547" t="b">
        <f t="shared" si="33" ref="E947:E1010">B947=C947</f>
        <v>0</v>
      </c>
      <c r="F947" s="546"/>
    </row>
    <row r="948" spans="1:6" ht="127.5">
      <c r="A948" s="547" t="s">
        <v>374</v>
      </c>
      <c r="B948" s="547" t="s">
        <v>1724</v>
      </c>
      <c r="C948" s="547" t="str">
        <f>'Instructions-LCR'!C170</f>
        <v>Montant accordé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948" s="547" t="b">
        <f t="shared" si="32"/>
        <v>1</v>
      </c>
      <c r="E948" s="547" t="b">
        <f t="shared" si="33"/>
        <v>0</v>
      </c>
      <c r="F948" s="546"/>
    </row>
    <row r="949" spans="1:6" ht="12.75">
      <c r="A949" s="547" t="s">
        <v>311</v>
      </c>
      <c r="B949" s="547" t="s">
        <v>311</v>
      </c>
      <c r="C949" s="547" t="str">
        <f>'Instructions-LCR'!D171</f>
        <v>145-146</v>
      </c>
      <c r="D949" s="547" t="b">
        <f t="shared" si="32"/>
        <v>1</v>
      </c>
      <c r="E949" s="547" t="b">
        <f t="shared" si="33"/>
        <v>1</v>
      </c>
      <c r="F949" s="546"/>
    </row>
    <row r="950" spans="1:6" ht="38.25">
      <c r="A950" s="547" t="s">
        <v>1958</v>
      </c>
      <c r="B950" s="547" t="s">
        <v>1441</v>
      </c>
      <c r="C950" s="547" t="str">
        <f>'Instructions-LCR'!B171</f>
        <v>Prêts garantis – sûreté non réutilisée – Actifs de niveau 1 (opérations impliquant des ALHQ admissibles) – valeur marchande des sûretés acceptées</v>
      </c>
      <c r="D950" s="547" t="b">
        <f t="shared" si="32"/>
        <v>1</v>
      </c>
      <c r="E950" s="547" t="b">
        <f t="shared" si="33"/>
        <v>0</v>
      </c>
      <c r="F950" s="546"/>
    </row>
    <row r="951" spans="1:6" ht="127.5">
      <c r="A951" s="547" t="s">
        <v>375</v>
      </c>
      <c r="B951" s="547" t="s">
        <v>1725</v>
      </c>
      <c r="C951" s="547" t="str">
        <f>'Instructions-LCR'!C171</f>
        <v>Valeur marchande de la sûreté acceptée uniquement au titre des prises en pension ou opérations d’emprunt sur titres venant à échéance dans les 30 jours lorsque la sûreté acceptée est de niveau 1 et est déclarée dans les actifs admissibles de niveau 1 de l’institution car les actifs sont conformes aux exigences opérationnelles des ALHQ, et la sûreté acceptée n’a pas été réutilisée (non mobilisée) pour sécuriser les positions courtes fermes de l’institution.</v>
      </c>
      <c r="D951" s="547" t="b">
        <f t="shared" si="32"/>
        <v>1</v>
      </c>
      <c r="E951" s="547" t="b">
        <f t="shared" si="33"/>
        <v>0</v>
      </c>
      <c r="F951" s="546"/>
    </row>
    <row r="952" spans="1:6" ht="12.75">
      <c r="A952" s="547" t="s">
        <v>311</v>
      </c>
      <c r="B952" s="547" t="s">
        <v>311</v>
      </c>
      <c r="C952" s="547" t="str">
        <f>'Instructions-LCR'!D172</f>
        <v>145-146</v>
      </c>
      <c r="D952" s="547" t="b">
        <f t="shared" si="32"/>
        <v>1</v>
      </c>
      <c r="E952" s="547" t="b">
        <f t="shared" si="33"/>
        <v>1</v>
      </c>
      <c r="F952" s="546"/>
    </row>
    <row r="953" spans="1:6" ht="38.25">
      <c r="A953" s="547" t="s">
        <v>1959</v>
      </c>
      <c r="B953" s="547" t="s">
        <v>1442</v>
      </c>
      <c r="C953" s="547" t="str">
        <f>'Instructions-LCR'!B172</f>
        <v>Prêts garantis – sûreté non réutilisée – Actifs de niveau 1 (opérations n'impliquant pas de ALHQ admissibles) – montant accordé</v>
      </c>
      <c r="D953" s="547" t="b">
        <f t="shared" si="32"/>
        <v>1</v>
      </c>
      <c r="E953" s="547" t="b">
        <f t="shared" si="33"/>
        <v>0</v>
      </c>
      <c r="F953" s="546"/>
    </row>
    <row r="954" spans="1:6" ht="127.5">
      <c r="A954" s="547" t="s">
        <v>376</v>
      </c>
      <c r="B954" s="547" t="s">
        <v>1955</v>
      </c>
      <c r="C954" s="547" t="str">
        <f>'Instructions-LCR'!C172</f>
        <v>Montant accordé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954" s="547" t="b">
        <f t="shared" si="32"/>
        <v>1</v>
      </c>
      <c r="E954" s="547" t="b">
        <f t="shared" si="33"/>
        <v>0</v>
      </c>
      <c r="F954" s="546"/>
    </row>
    <row r="955" spans="1:6" ht="12.75">
      <c r="A955" s="547" t="s">
        <v>311</v>
      </c>
      <c r="B955" s="547" t="s">
        <v>311</v>
      </c>
      <c r="C955" s="547" t="str">
        <f>'Instructions-LCR'!D173</f>
        <v>145-146</v>
      </c>
      <c r="D955" s="547" t="b">
        <f t="shared" si="32"/>
        <v>1</v>
      </c>
      <c r="E955" s="547" t="b">
        <f t="shared" si="33"/>
        <v>1</v>
      </c>
      <c r="F955" s="546"/>
    </row>
    <row r="956" spans="1:6" ht="38.25">
      <c r="A956" s="547" t="s">
        <v>1960</v>
      </c>
      <c r="B956" s="547" t="s">
        <v>1443</v>
      </c>
      <c r="C956" s="547" t="str">
        <f>'Instructions-LCR'!B173</f>
        <v>Prêts garantis – sûreté non réutilisée – Actifs de niveau 1 (opérations n'impliquant pas de ALHQ admissibles) – valeur marchande des sûretés acceptées</v>
      </c>
      <c r="D956" s="547" t="b">
        <f t="shared" si="32"/>
        <v>1</v>
      </c>
      <c r="E956" s="547" t="b">
        <f t="shared" si="33"/>
        <v>0</v>
      </c>
      <c r="F956" s="546"/>
    </row>
    <row r="957" spans="1:6" ht="127.5">
      <c r="A957" s="547" t="s">
        <v>377</v>
      </c>
      <c r="B957" s="547" t="s">
        <v>1726</v>
      </c>
      <c r="C957" s="547" t="str">
        <f>'Instructions-LCR'!C173</f>
        <v>Valeur marchande de la sûreté acceptée uniquement au titre des prises en pension ou opérations d’emprunt sur titres venant à échéance dans les 30 jours lorsque la sûreté acceptée est de niveau 1 et n’est pas déclarée dans les actifs admissibles de niveau 1 de l’institution car les actifs ne sont pas conformes aux exigences opérationnelles des ALHQ, et la sûreté acceptée n’a pas été réutilisée (non mobilisée) pour sécuriser les positions courtes fermes de l’institution.</v>
      </c>
      <c r="D957" s="547" t="b">
        <f t="shared" si="32"/>
        <v>1</v>
      </c>
      <c r="E957" s="547" t="b">
        <f t="shared" si="33"/>
        <v>0</v>
      </c>
      <c r="F957" s="546"/>
    </row>
    <row r="958" spans="1:6" ht="12.75">
      <c r="A958" s="547" t="s">
        <v>311</v>
      </c>
      <c r="B958" s="547" t="s">
        <v>311</v>
      </c>
      <c r="C958" s="547" t="str">
        <f>'Instructions-LCR'!D174</f>
        <v>145-146</v>
      </c>
      <c r="D958" s="547" t="b">
        <f t="shared" si="32"/>
        <v>1</v>
      </c>
      <c r="E958" s="547" t="b">
        <f t="shared" si="33"/>
        <v>1</v>
      </c>
      <c r="F958" s="546"/>
    </row>
    <row r="959" spans="1:6" ht="38.25">
      <c r="A959" s="547" t="s">
        <v>1961</v>
      </c>
      <c r="B959" s="547" t="s">
        <v>1444</v>
      </c>
      <c r="C959" s="547" t="str">
        <f>'Instructions-LCR'!B174</f>
        <v>Prêts garantis – sûreté non réutilisée – Actifs de niveau 2A (opérations impliquant des ALHQ admissibles) – montant accordé </v>
      </c>
      <c r="D959" s="547" t="b">
        <f t="shared" si="32"/>
        <v>1</v>
      </c>
      <c r="E959" s="547" t="b">
        <f t="shared" si="33"/>
        <v>0</v>
      </c>
      <c r="F959" s="546"/>
    </row>
    <row r="960" spans="1:6" ht="127.5">
      <c r="A960" s="547" t="s">
        <v>378</v>
      </c>
      <c r="B960" s="547" t="s">
        <v>1956</v>
      </c>
      <c r="C960" s="547" t="str">
        <f>'Instructions-LCR'!C174</f>
        <v>Montant accordé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960" s="547" t="b">
        <f t="shared" si="32"/>
        <v>1</v>
      </c>
      <c r="E960" s="547" t="b">
        <f t="shared" si="33"/>
        <v>0</v>
      </c>
      <c r="F960" s="546"/>
    </row>
    <row r="961" spans="1:6" ht="12.75">
      <c r="A961" s="547" t="s">
        <v>311</v>
      </c>
      <c r="B961" s="547" t="s">
        <v>311</v>
      </c>
      <c r="C961" s="547" t="str">
        <f>'Instructions-LCR'!D175</f>
        <v>145-146</v>
      </c>
      <c r="D961" s="547" t="b">
        <f t="shared" si="32"/>
        <v>1</v>
      </c>
      <c r="E961" s="547" t="b">
        <f t="shared" si="33"/>
        <v>1</v>
      </c>
      <c r="F961" s="546"/>
    </row>
    <row r="962" spans="1:6" ht="38.25">
      <c r="A962" s="547" t="s">
        <v>1962</v>
      </c>
      <c r="B962" s="547" t="s">
        <v>1445</v>
      </c>
      <c r="C962" s="547" t="str">
        <f>'Instructions-LCR'!B175</f>
        <v>Prêts garantis – sûreté non réutilisée – Actifs de niveau 2A (opérations impliquant des ALHQ admissibles) – valeur marchande des sûretés acceptées</v>
      </c>
      <c r="D962" s="547" t="b">
        <f t="shared" si="32"/>
        <v>1</v>
      </c>
      <c r="E962" s="547" t="b">
        <f t="shared" si="33"/>
        <v>0</v>
      </c>
      <c r="F962" s="546"/>
    </row>
    <row r="963" spans="1:6" ht="127.5">
      <c r="A963" s="547" t="s">
        <v>379</v>
      </c>
      <c r="B963" s="547" t="s">
        <v>1727</v>
      </c>
      <c r="C963" s="547" t="str">
        <f>'Instructions-LCR'!C175</f>
        <v>Valeur marchande de la sûreté acceptée uniquement au titre des prises en pension ou opérations d’emprunt sur titres venant à échéance dans les 30 jours lorsque la sûreté acceptée est de niveau 2A et est déclarée dans les actifs admissibles de niveau 2A de l’institution car les actifs sont conformes aux exigences opérationnelles des ALHQ, et la sûreté acceptée n’a pas été réutilisée (non mobilisée) pour sécuriser les positions courtes fermes de l’institution.</v>
      </c>
      <c r="D963" s="547" t="b">
        <f t="shared" si="32"/>
        <v>1</v>
      </c>
      <c r="E963" s="547" t="b">
        <f t="shared" si="33"/>
        <v>0</v>
      </c>
      <c r="F963" s="546"/>
    </row>
    <row r="964" spans="1:6" ht="12.75">
      <c r="A964" s="547" t="s">
        <v>311</v>
      </c>
      <c r="B964" s="547" t="s">
        <v>311</v>
      </c>
      <c r="C964" s="547" t="str">
        <f>'Instructions-LCR'!D176</f>
        <v>145-146</v>
      </c>
      <c r="D964" s="547" t="b">
        <f t="shared" si="32"/>
        <v>1</v>
      </c>
      <c r="E964" s="547" t="b">
        <f t="shared" si="33"/>
        <v>1</v>
      </c>
      <c r="F964" s="546"/>
    </row>
    <row r="965" spans="1:6" ht="38.25">
      <c r="A965" s="547" t="s">
        <v>1963</v>
      </c>
      <c r="B965" s="547" t="s">
        <v>1446</v>
      </c>
      <c r="C965" s="547" t="str">
        <f>'Instructions-LCR'!B176</f>
        <v>Prêts garantis – sûreté non réutilisée – Actifs de niveau 2A (opérations n'impliquant pas de ALHQ admissibles) – montant accordé</v>
      </c>
      <c r="D965" s="547" t="b">
        <f t="shared" si="32"/>
        <v>1</v>
      </c>
      <c r="E965" s="547" t="b">
        <f t="shared" si="33"/>
        <v>0</v>
      </c>
      <c r="F965" s="546"/>
    </row>
    <row r="966" spans="1:6" ht="127.5">
      <c r="A966" s="547" t="s">
        <v>380</v>
      </c>
      <c r="B966" s="547" t="s">
        <v>1728</v>
      </c>
      <c r="C966" s="547" t="str">
        <f>'Instructions-LCR'!C176</f>
        <v>Montant accordé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 pour sécuriser les positions courtes fermes de l’institution.</v>
      </c>
      <c r="D966" s="547" t="b">
        <f t="shared" si="32"/>
        <v>1</v>
      </c>
      <c r="E966" s="547" t="b">
        <f t="shared" si="33"/>
        <v>0</v>
      </c>
      <c r="F966" s="546"/>
    </row>
    <row r="967" spans="1:6" ht="12.75">
      <c r="A967" s="547" t="s">
        <v>311</v>
      </c>
      <c r="B967" s="547" t="s">
        <v>311</v>
      </c>
      <c r="C967" s="547" t="str">
        <f>'Instructions-LCR'!D177</f>
        <v>145-146</v>
      </c>
      <c r="D967" s="547" t="b">
        <f t="shared" si="32"/>
        <v>1</v>
      </c>
      <c r="E967" s="547" t="b">
        <f t="shared" si="33"/>
        <v>1</v>
      </c>
      <c r="F967" s="546"/>
    </row>
    <row r="968" spans="1:6" ht="38.25">
      <c r="A968" s="547" t="s">
        <v>1964</v>
      </c>
      <c r="B968" s="547" t="s">
        <v>1447</v>
      </c>
      <c r="C968" s="547" t="str">
        <f>'Instructions-LCR'!B177</f>
        <v>Prêts garantis – sûreté non réutilisée – Actifs de niveau 2A (opérations n'impliquant pas de ALHQ admissibles) – valeur marchande des sûretés acceptées</v>
      </c>
      <c r="D968" s="547" t="b">
        <f t="shared" si="32"/>
        <v>1</v>
      </c>
      <c r="E968" s="547" t="b">
        <f t="shared" si="33"/>
        <v>0</v>
      </c>
      <c r="F968" s="546"/>
    </row>
    <row r="969" spans="1:6" ht="127.5">
      <c r="A969" s="547" t="s">
        <v>381</v>
      </c>
      <c r="B969" s="547" t="s">
        <v>1729</v>
      </c>
      <c r="C969" s="547" t="str">
        <f>'Instructions-LCR'!C177</f>
        <v>Valeur marchande de la sûreté acceptée uniquement au titre des prises en pension ou opérations d’emprunt sur titres venant à échéance dans les 30 jours lorsque la sûreté acceptée est de niveau 2A et n’est pas déclarée dans les actifs admissibles de niveau 2A de l’institution car les actifs ne sont pas conformes aux exigences opérationnelles des ALHQ, et la sûreté acceptée n’a pas été réutilisée (non mobilisées) pour sécuriser les positions courtes fermes de l’institution.</v>
      </c>
      <c r="D969" s="547" t="b">
        <f t="shared" si="32"/>
        <v>1</v>
      </c>
      <c r="E969" s="547" t="b">
        <f t="shared" si="33"/>
        <v>0</v>
      </c>
      <c r="F969" s="546"/>
    </row>
    <row r="970" spans="1:6" ht="12.75">
      <c r="A970" s="547" t="s">
        <v>311</v>
      </c>
      <c r="B970" s="547" t="s">
        <v>311</v>
      </c>
      <c r="C970" s="547" t="str">
        <f>'Instructions-LCR'!D178</f>
        <v>145-146</v>
      </c>
      <c r="D970" s="547" t="b">
        <f t="shared" si="32"/>
        <v>1</v>
      </c>
      <c r="E970" s="547" t="b">
        <f t="shared" si="33"/>
        <v>1</v>
      </c>
      <c r="F970" s="546"/>
    </row>
    <row r="971" spans="1:6" ht="38.25">
      <c r="A971" s="547" t="s">
        <v>1965</v>
      </c>
      <c r="B971" s="547" t="s">
        <v>1448</v>
      </c>
      <c r="C971" s="547" t="str">
        <f>'Instructions-LCR'!B178</f>
        <v>Prêts garantis – sûreté non réutilisée – Actifs de niveau 2B RMBS (opérations impliquant des ALHQ admissibles) – montant accordé </v>
      </c>
      <c r="D971" s="547" t="b">
        <f t="shared" si="32"/>
        <v>1</v>
      </c>
      <c r="E971" s="547" t="b">
        <f t="shared" si="33"/>
        <v>0</v>
      </c>
      <c r="F971" s="546"/>
    </row>
    <row r="972" spans="1:6" ht="95.45" customHeight="1">
      <c r="A972" s="547" t="s">
        <v>382</v>
      </c>
      <c r="B972" s="547" t="s">
        <v>1966</v>
      </c>
      <c r="C972" s="547" t="str">
        <f>'Instructions-LCR'!C178</f>
        <v>Montant accordé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972" s="547" t="b">
        <f t="shared" si="32"/>
        <v>1</v>
      </c>
      <c r="E972" s="547" t="b">
        <f t="shared" si="33"/>
        <v>0</v>
      </c>
      <c r="F972" s="546"/>
    </row>
    <row r="973" spans="1:6" ht="12.75">
      <c r="A973" s="547" t="s">
        <v>311</v>
      </c>
      <c r="B973" s="547" t="s">
        <v>311</v>
      </c>
      <c r="C973" s="547" t="str">
        <f>'Instructions-LCR'!D179</f>
        <v>145-146</v>
      </c>
      <c r="D973" s="547" t="b">
        <f t="shared" si="32"/>
        <v>1</v>
      </c>
      <c r="E973" s="547" t="b">
        <f t="shared" si="33"/>
        <v>1</v>
      </c>
      <c r="F973" s="546"/>
    </row>
    <row r="974" spans="1:6" ht="38.25">
      <c r="A974" s="547" t="s">
        <v>1967</v>
      </c>
      <c r="B974" s="547" t="s">
        <v>1449</v>
      </c>
      <c r="C974" s="547" t="str">
        <f>'Instructions-LCR'!B179</f>
        <v>Prêts garantis – sûreté non réutilisée – Actifs de niveau 2B RMBS (opérations impliquant des ALHQ admissibles) – valeur marchande des sûretés acceptées</v>
      </c>
      <c r="D974" s="547" t="b">
        <f t="shared" si="32"/>
        <v>1</v>
      </c>
      <c r="E974" s="547" t="b">
        <f t="shared" si="33"/>
        <v>0</v>
      </c>
      <c r="F974" s="546"/>
    </row>
    <row r="975" spans="1:6" ht="97.9" customHeight="1">
      <c r="A975" s="547" t="s">
        <v>383</v>
      </c>
      <c r="B975" s="547" t="s">
        <v>1730</v>
      </c>
      <c r="C975" s="547" t="str">
        <f>'Instructions-LCR'!C179</f>
        <v>Valeur marchande de la sûreté acceptée uniquement au titre des prises en pension ou opérations d’emprunt sur titres venant à échéance dans les 30 jours lorsque la sûreté acceptée est de niveau 2B RMBS et est déclarée dans les actifs admissibles de niveau 2B RMBS de l’institution car les actifs sont conformes aux exigences opérationnelles des ALHQ, et la sûreté acceptée n’a pas été réutilisée (non mobilisée) pour sécuriser les positions courtes fermes de l’institution.</v>
      </c>
      <c r="D975" s="547" t="b">
        <f t="shared" si="32"/>
        <v>1</v>
      </c>
      <c r="E975" s="547" t="b">
        <f t="shared" si="33"/>
        <v>0</v>
      </c>
      <c r="F975" s="546"/>
    </row>
    <row r="976" spans="1:6" ht="12.75">
      <c r="A976" s="547" t="s">
        <v>311</v>
      </c>
      <c r="B976" s="547" t="s">
        <v>311</v>
      </c>
      <c r="C976" s="547" t="str">
        <f>'Instructions-LCR'!D180</f>
        <v>145-146</v>
      </c>
      <c r="D976" s="547" t="b">
        <f t="shared" si="32"/>
        <v>1</v>
      </c>
      <c r="E976" s="547" t="b">
        <f t="shared" si="33"/>
        <v>1</v>
      </c>
      <c r="F976" s="546"/>
    </row>
    <row r="977" spans="1:6" ht="38.25">
      <c r="A977" s="547" t="s">
        <v>1968</v>
      </c>
      <c r="B977" s="547" t="s">
        <v>1450</v>
      </c>
      <c r="C977" s="547" t="str">
        <f>'Instructions-LCR'!B180</f>
        <v>Prêts garantis – sûreté non réutilisée – Actifs de niveau 2B RMBS (opérations n'impliquant pas de ALHQ admissibles) – montant accordé</v>
      </c>
      <c r="D977" s="547" t="b">
        <f t="shared" si="32"/>
        <v>1</v>
      </c>
      <c r="E977" s="547" t="b">
        <f t="shared" si="33"/>
        <v>0</v>
      </c>
      <c r="F977" s="546"/>
    </row>
    <row r="978" spans="1:6" ht="127.5">
      <c r="A978" s="547" t="s">
        <v>384</v>
      </c>
      <c r="B978" s="547" t="s">
        <v>1969</v>
      </c>
      <c r="C978" s="547" t="str">
        <f>'Instructions-LCR'!C180</f>
        <v>Montant accordé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978" s="547" t="b">
        <f t="shared" si="32"/>
        <v>1</v>
      </c>
      <c r="E978" s="547" t="b">
        <f t="shared" si="33"/>
        <v>0</v>
      </c>
      <c r="F978" s="546"/>
    </row>
    <row r="979" spans="1:6" ht="12.75">
      <c r="A979" s="547" t="s">
        <v>311</v>
      </c>
      <c r="B979" s="547" t="s">
        <v>311</v>
      </c>
      <c r="C979" s="547" t="str">
        <f>'Instructions-LCR'!D181</f>
        <v>145-146</v>
      </c>
      <c r="D979" s="547" t="b">
        <f t="shared" si="32"/>
        <v>1</v>
      </c>
      <c r="E979" s="547" t="b">
        <f t="shared" si="33"/>
        <v>1</v>
      </c>
      <c r="F979" s="546"/>
    </row>
    <row r="980" spans="1:6" ht="51">
      <c r="A980" s="547" t="s">
        <v>1970</v>
      </c>
      <c r="B980" s="547" t="s">
        <v>1451</v>
      </c>
      <c r="C980" s="547" t="str">
        <f>'Instructions-LCR'!B181</f>
        <v>Prêts garantis – sûreté non réutilisée – Actifs de niveau 2B RMBS (opérations n'impliquant pas de ALHQ admissibles) – valeur marchande des sûretés acceptées</v>
      </c>
      <c r="D980" s="547" t="b">
        <f t="shared" si="32"/>
        <v>1</v>
      </c>
      <c r="E980" s="547" t="b">
        <f t="shared" si="33"/>
        <v>0</v>
      </c>
      <c r="F980" s="546"/>
    </row>
    <row r="981" spans="1:6" ht="127.5">
      <c r="A981" s="547" t="s">
        <v>385</v>
      </c>
      <c r="B981" s="547" t="s">
        <v>1731</v>
      </c>
      <c r="C981" s="547" t="str">
        <f>'Instructions-LCR'!C181</f>
        <v>Valeur marchande de la sûreté acceptée uniquement au titre des prises en pension ou opérations d’emprunt sur titres venant à échéance dans les 30 jours lorsque la sûreté acceptée est de niveau 2B RMBS et n’est pas déclarée dans les actifs admissibles de niveau 2B RMBS de l’institution car les actifs ne sont pas conformes aux exigences opérationnelles des ALHQ, et la sûreté acceptée n’a pas été réutilisée (non mobilisée) pour sécuriser les positions courtes fermes de l’institution.</v>
      </c>
      <c r="D981" s="547" t="b">
        <f t="shared" si="32"/>
        <v>1</v>
      </c>
      <c r="E981" s="547" t="b">
        <f t="shared" si="33"/>
        <v>0</v>
      </c>
      <c r="F981" s="546"/>
    </row>
    <row r="982" spans="1:6" ht="12.75">
      <c r="A982" s="547" t="s">
        <v>311</v>
      </c>
      <c r="B982" s="547" t="s">
        <v>311</v>
      </c>
      <c r="C982" s="547" t="str">
        <f>'Instructions-LCR'!D182</f>
        <v>145-146</v>
      </c>
      <c r="D982" s="547" t="b">
        <f t="shared" si="32"/>
        <v>1</v>
      </c>
      <c r="E982" s="547" t="b">
        <f t="shared" si="33"/>
        <v>1</v>
      </c>
      <c r="F982" s="546"/>
    </row>
    <row r="983" spans="1:6" ht="38.25">
      <c r="A983" s="547" t="s">
        <v>1971</v>
      </c>
      <c r="B983" s="547" t="s">
        <v>1452</v>
      </c>
      <c r="C983" s="547" t="str">
        <f>'Instructions-LCR'!B182</f>
        <v>Prêts garantis – sûreté non réutilisée – Actifs de niveau 2B non RMBS (opérations impliquant des ALHQ admissibles) – montant accordé </v>
      </c>
      <c r="D983" s="547" t="b">
        <f t="shared" si="32"/>
        <v>1</v>
      </c>
      <c r="E983" s="547" t="b">
        <f t="shared" si="33"/>
        <v>0</v>
      </c>
      <c r="F983" s="546"/>
    </row>
    <row r="984" spans="1:6" ht="140.25">
      <c r="A984" s="547" t="s">
        <v>386</v>
      </c>
      <c r="B984" s="547" t="s">
        <v>1972</v>
      </c>
      <c r="C984" s="547" t="str">
        <f>'Instructions-LCR'!C182</f>
        <v>Montant accordé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984" s="547" t="b">
        <f t="shared" si="32"/>
        <v>1</v>
      </c>
      <c r="E984" s="547" t="b">
        <f t="shared" si="33"/>
        <v>0</v>
      </c>
      <c r="F984" s="546"/>
    </row>
    <row r="985" spans="1:6" ht="12.75">
      <c r="A985" s="547" t="s">
        <v>311</v>
      </c>
      <c r="B985" s="547" t="s">
        <v>311</v>
      </c>
      <c r="C985" s="547" t="str">
        <f>'Instructions-LCR'!D183</f>
        <v>145-146</v>
      </c>
      <c r="D985" s="547" t="b">
        <f t="shared" si="32"/>
        <v>1</v>
      </c>
      <c r="E985" s="547" t="b">
        <f t="shared" si="33"/>
        <v>1</v>
      </c>
      <c r="F985" s="546"/>
    </row>
    <row r="986" spans="1:6" ht="51">
      <c r="A986" s="547" t="s">
        <v>1974</v>
      </c>
      <c r="B986" s="547" t="s">
        <v>1453</v>
      </c>
      <c r="C986" s="547" t="str">
        <f>'Instructions-LCR'!B183</f>
        <v>Prêts garantis – sûreté non réutilisée – Actifs de niveau 2B non RMBS (opérations impliquant des ALHQ admissibles) – valeur marchande des sûretés acceptées</v>
      </c>
      <c r="D986" s="547" t="b">
        <f t="shared" si="32"/>
        <v>1</v>
      </c>
      <c r="E986" s="547" t="b">
        <f t="shared" si="33"/>
        <v>0</v>
      </c>
      <c r="F986" s="546"/>
    </row>
    <row r="987" spans="1:6" ht="140.25">
      <c r="A987" s="547" t="s">
        <v>387</v>
      </c>
      <c r="B987" s="547" t="s">
        <v>1732</v>
      </c>
      <c r="C987" s="547" t="str">
        <f>'Instructions-LCR'!C183</f>
        <v>Valeur marchande de la sûreté acceptée uniquement au titre des prises en pension ou opérations d’emprunt sur titres venant à échéance dans les 30 jours lorsque la sûreté acceptée est de niveau 2B non RMBS et est déclarée dans les actifs admissibles de niveau 2B non RMBS de l’institution car les actifs sont conformes aux exigences opérationnelles des ALHQ, et la sûreté acceptée n’a pas été réutilisée (non mobilisée) pour sécuriser les positions courtes fermes de l’institution.</v>
      </c>
      <c r="D987" s="547" t="b">
        <f t="shared" si="32"/>
        <v>1</v>
      </c>
      <c r="E987" s="547" t="b">
        <f t="shared" si="33"/>
        <v>0</v>
      </c>
      <c r="F987" s="546"/>
    </row>
    <row r="988" spans="1:6" ht="12.75">
      <c r="A988" s="547" t="s">
        <v>311</v>
      </c>
      <c r="B988" s="547" t="s">
        <v>311</v>
      </c>
      <c r="C988" s="547" t="str">
        <f>'Instructions-LCR'!D184</f>
        <v>145-146</v>
      </c>
      <c r="D988" s="547" t="b">
        <f t="shared" si="32"/>
        <v>1</v>
      </c>
      <c r="E988" s="547" t="b">
        <f t="shared" si="33"/>
        <v>1</v>
      </c>
      <c r="F988" s="546"/>
    </row>
    <row r="989" spans="1:6" ht="38.25">
      <c r="A989" s="547" t="s">
        <v>1975</v>
      </c>
      <c r="B989" s="547" t="s">
        <v>1454</v>
      </c>
      <c r="C989" s="547" t="str">
        <f>'Instructions-LCR'!B184</f>
        <v>Prêts garantis – sûreté non réutilisée – Actifs de niveau 2B non RMBS (opérations n'impliquant pas de ALHQ admissibles) – montant accordé</v>
      </c>
      <c r="D989" s="547" t="b">
        <f t="shared" si="32"/>
        <v>1</v>
      </c>
      <c r="E989" s="547" t="b">
        <f t="shared" si="33"/>
        <v>0</v>
      </c>
      <c r="F989" s="546"/>
    </row>
    <row r="990" spans="1:6" ht="97.9" customHeight="1">
      <c r="A990" s="547" t="s">
        <v>388</v>
      </c>
      <c r="B990" s="547" t="s">
        <v>1973</v>
      </c>
      <c r="C990" s="547" t="str">
        <f>'Instructions-LCR'!C184</f>
        <v>Montant accordé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990" s="547" t="b">
        <f t="shared" si="32"/>
        <v>1</v>
      </c>
      <c r="E990" s="547" t="b">
        <f t="shared" si="33"/>
        <v>0</v>
      </c>
      <c r="F990" s="546"/>
    </row>
    <row r="991" spans="1:6" ht="12.75">
      <c r="A991" s="547" t="s">
        <v>311</v>
      </c>
      <c r="B991" s="547" t="s">
        <v>311</v>
      </c>
      <c r="C991" s="547" t="str">
        <f>'Instructions-LCR'!D185</f>
        <v>145-146</v>
      </c>
      <c r="D991" s="547" t="b">
        <f t="shared" si="32"/>
        <v>1</v>
      </c>
      <c r="E991" s="547" t="b">
        <f t="shared" si="33"/>
        <v>1</v>
      </c>
      <c r="F991" s="546"/>
    </row>
    <row r="992" spans="1:6" ht="51">
      <c r="A992" s="547" t="s">
        <v>1976</v>
      </c>
      <c r="B992" s="547" t="s">
        <v>1455</v>
      </c>
      <c r="C992" s="547" t="str">
        <f>'Instructions-LCR'!B185</f>
        <v>Prêts garantis – sûreté non réutilisée – Actifs de niveau 2B non RMBS (opérations n'impliquant pas de ALHQ admissibles) – valeur marchande des sûretés acceptées</v>
      </c>
      <c r="D992" s="547" t="b">
        <f t="shared" si="32"/>
        <v>1</v>
      </c>
      <c r="E992" s="547" t="b">
        <f t="shared" si="33"/>
        <v>0</v>
      </c>
      <c r="F992" s="546"/>
    </row>
    <row r="993" spans="1:6" ht="140.25">
      <c r="A993" s="547" t="s">
        <v>389</v>
      </c>
      <c r="B993" s="547" t="s">
        <v>1733</v>
      </c>
      <c r="C993" s="547" t="str">
        <f>'Instructions-LCR'!C185</f>
        <v>Valeur marchande de la sûreté acceptée uniquement au titre des prises en pension ou opérations d’emprunt sur titres venant à échéance dans les 30 jours lorsque la sûreté acceptée est de niveau 2B non RMBS et n’est pas déclarée dans les actifs admissibles de niveau 2B non RMBS de l’institution car les actifs ne sont pas conformes aux exigences opérationnelles des ALHQ, et la sûreté acceptée n’a pas été réutilisée (non mobilisée) pour sécuriser les positions courtes fermes de l’institution.</v>
      </c>
      <c r="D993" s="547" t="b">
        <f t="shared" si="32"/>
        <v>1</v>
      </c>
      <c r="E993" s="547" t="b">
        <f t="shared" si="33"/>
        <v>0</v>
      </c>
      <c r="F993" s="546"/>
    </row>
    <row r="994" spans="1:6" ht="12.75">
      <c r="A994" s="547" t="s">
        <v>311</v>
      </c>
      <c r="B994" s="547" t="s">
        <v>311</v>
      </c>
      <c r="C994" s="547" t="str">
        <f>'Instructions-LCR'!D186</f>
        <v>145-146</v>
      </c>
      <c r="D994" s="547" t="b">
        <f t="shared" si="32"/>
        <v>1</v>
      </c>
      <c r="E994" s="547" t="b">
        <f t="shared" si="33"/>
        <v>1</v>
      </c>
      <c r="F994" s="546"/>
    </row>
    <row r="995" spans="1:6" ht="38.25">
      <c r="A995" s="547" t="s">
        <v>390</v>
      </c>
      <c r="B995" s="547" t="s">
        <v>1456</v>
      </c>
      <c r="C995" s="547" t="str">
        <f>'Instructions-LCR'!B186</f>
        <v>Prêts garantis – sûreté non réutilisée - prêts sur marge adossés à des sûretés non ALHQ - montant accordé</v>
      </c>
      <c r="D995" s="547" t="b">
        <f t="shared" si="32"/>
        <v>1</v>
      </c>
      <c r="E995" s="547" t="b">
        <f t="shared" si="33"/>
        <v>0</v>
      </c>
      <c r="F995" s="546"/>
    </row>
    <row r="996" spans="1:6" ht="89.25">
      <c r="A996" s="547" t="s">
        <v>391</v>
      </c>
      <c r="B996" s="547" t="s">
        <v>1977</v>
      </c>
      <c r="C996" s="547" t="str">
        <f>'Instructions-LCR'!C186</f>
        <v>Montant accordé au titre de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996" s="547" t="b">
        <f t="shared" si="32"/>
        <v>1</v>
      </c>
      <c r="E996" s="547" t="b">
        <f t="shared" si="33"/>
        <v>0</v>
      </c>
      <c r="F996" s="546"/>
    </row>
    <row r="997" spans="1:6" ht="12.75">
      <c r="A997" s="547" t="s">
        <v>311</v>
      </c>
      <c r="B997" s="547" t="s">
        <v>311</v>
      </c>
      <c r="C997" s="547" t="str">
        <f>'Instructions-LCR'!D187</f>
        <v>145-146</v>
      </c>
      <c r="D997" s="547" t="b">
        <f t="shared" si="32"/>
        <v>1</v>
      </c>
      <c r="E997" s="547" t="b">
        <f t="shared" si="33"/>
        <v>1</v>
      </c>
      <c r="F997" s="546"/>
    </row>
    <row r="998" spans="1:6" ht="38.25">
      <c r="A998" s="547" t="s">
        <v>392</v>
      </c>
      <c r="B998" s="547" t="s">
        <v>1457</v>
      </c>
      <c r="C998" s="547" t="str">
        <f>'Instructions-LCR'!B187</f>
        <v>Prêts garantis – sûreté non réutilisée - prêts sur marge adossés à des sûretés non ALHQ – valeur marchande de la sûreté acceptée</v>
      </c>
      <c r="D998" s="547" t="b">
        <f t="shared" si="32"/>
        <v>1</v>
      </c>
      <c r="E998" s="547" t="b">
        <f t="shared" si="33"/>
        <v>0</v>
      </c>
      <c r="F998" s="546"/>
    </row>
    <row r="999" spans="1:6" ht="89.25">
      <c r="A999" s="547" t="s">
        <v>393</v>
      </c>
      <c r="B999" s="547" t="s">
        <v>1978</v>
      </c>
      <c r="C999" s="547" t="str">
        <f>'Instructions-LCR'!C187</f>
        <v>Valeur marchande de la sûreté acceptée sur des prêts assortis de sûretés, accordés à des clients aux fins de prendre des positions à effet de levier (« prêts sur marge ») sur des sûretés non ALHQ, lorsque la sûreté acceptée n’a pas été réutilisée (non mobilisée) pour sécuriser les positions courtes fermes de l’institution.</v>
      </c>
      <c r="D999" s="547" t="b">
        <f t="shared" si="32"/>
        <v>1</v>
      </c>
      <c r="E999" s="547" t="b">
        <f t="shared" si="33"/>
        <v>0</v>
      </c>
      <c r="F999" s="546"/>
    </row>
    <row r="1000" spans="1:6" ht="12.75">
      <c r="A1000" s="547" t="s">
        <v>311</v>
      </c>
      <c r="B1000" s="547" t="s">
        <v>311</v>
      </c>
      <c r="C1000" s="547" t="str">
        <f>'Instructions-LCR'!D188</f>
        <v>145-146</v>
      </c>
      <c r="D1000" s="547" t="b">
        <f t="shared" si="32"/>
        <v>1</v>
      </c>
      <c r="E1000" s="547" t="b">
        <f t="shared" si="33"/>
        <v>1</v>
      </c>
      <c r="F1000" s="546"/>
    </row>
    <row r="1001" spans="1:6" ht="25.5">
      <c r="A1001" s="547" t="s">
        <v>394</v>
      </c>
      <c r="B1001" s="547" t="s">
        <v>1458</v>
      </c>
      <c r="C1001" s="547" t="str">
        <f>'Instructions-LCR'!B188</f>
        <v>Prêts garantis – sûreté non réutilisée – autres sûretés non ALHQ – montant accordé</v>
      </c>
      <c r="D1001" s="547" t="b">
        <f t="shared" si="32"/>
        <v>1</v>
      </c>
      <c r="E1001" s="547" t="b">
        <f t="shared" si="33"/>
        <v>0</v>
      </c>
      <c r="F1001" s="546"/>
    </row>
    <row r="1002" spans="1:6" ht="89.25">
      <c r="A1002" s="547" t="s">
        <v>195</v>
      </c>
      <c r="B1002" s="547" t="s">
        <v>1734</v>
      </c>
      <c r="C1002" s="547" t="str">
        <f>'Instructions-LCR'!C188</f>
        <v>Montant accordé au titre de prises en pension ou d’opérations d’emprunt de titres à échéance de 30 jours lorsque la sûreté acceptée n’est pas de niveau 1 ou 2 et n’a pas été réutilisée (non mobilisée) pour sécuriser les positions courtes fermes de l’institution.</v>
      </c>
      <c r="D1002" s="547" t="b">
        <f t="shared" si="32"/>
        <v>1</v>
      </c>
      <c r="E1002" s="547" t="b">
        <f t="shared" si="33"/>
        <v>0</v>
      </c>
      <c r="F1002" s="546"/>
    </row>
    <row r="1003" spans="1:6" ht="12.75">
      <c r="A1003" s="547" t="s">
        <v>311</v>
      </c>
      <c r="B1003" s="547" t="s">
        <v>311</v>
      </c>
      <c r="C1003" s="547" t="str">
        <f>'Instructions-LCR'!D189</f>
        <v>145-146</v>
      </c>
      <c r="D1003" s="547" t="b">
        <f t="shared" si="32"/>
        <v>1</v>
      </c>
      <c r="E1003" s="547" t="b">
        <f t="shared" si="33"/>
        <v>1</v>
      </c>
      <c r="F1003" s="546"/>
    </row>
    <row r="1004" spans="1:6" ht="38.25">
      <c r="A1004" s="547" t="s">
        <v>395</v>
      </c>
      <c r="B1004" s="547" t="s">
        <v>1459</v>
      </c>
      <c r="C1004" s="547" t="str">
        <f>'Instructions-LCR'!B189</f>
        <v>Prêts garantis – sûreté non réutilisée – autres sûretés non ALHQ - valeur marchande de la sûreté acceptée</v>
      </c>
      <c r="D1004" s="547" t="b">
        <f t="shared" si="32"/>
        <v>1</v>
      </c>
      <c r="E1004" s="547" t="b">
        <f t="shared" si="33"/>
        <v>0</v>
      </c>
      <c r="F1004" s="546"/>
    </row>
    <row r="1005" spans="1:6" ht="89.25">
      <c r="A1005" s="547" t="s">
        <v>196</v>
      </c>
      <c r="B1005" s="547" t="s">
        <v>1735</v>
      </c>
      <c r="C1005" s="547" t="str">
        <f>'Instructions-LCR'!C189</f>
        <v>Valeur marchande de la sûreté acceptée au titre de prises en pension ou d’opérations d’emprunt de titres à échéance de 30 jours lorsque la sûreté acceptée est de niveau 1 ou 2 et n’a pas été réutilisée (non mobilisée) pour sécuriser les positions courtes fermes de l’institution.</v>
      </c>
      <c r="D1005" s="547" t="b">
        <f t="shared" si="32"/>
        <v>1</v>
      </c>
      <c r="E1005" s="547" t="b">
        <f t="shared" si="33"/>
        <v>0</v>
      </c>
      <c r="F1005" s="546"/>
    </row>
    <row r="1006" spans="1:6" ht="12.75">
      <c r="A1006" s="547" t="s">
        <v>311</v>
      </c>
      <c r="B1006" s="547" t="s">
        <v>311</v>
      </c>
      <c r="C1006" s="547" t="str">
        <f>'Instructions-LCR'!D190</f>
        <v>145-146</v>
      </c>
      <c r="D1006" s="547" t="b">
        <f t="shared" si="32"/>
        <v>1</v>
      </c>
      <c r="E1006" s="547" t="b">
        <f t="shared" si="33"/>
        <v>1</v>
      </c>
      <c r="F1006" s="546"/>
    </row>
    <row r="1007" spans="1:6" ht="25.5">
      <c r="A1007" s="547" t="s">
        <v>197</v>
      </c>
      <c r="B1007" s="547" t="s">
        <v>1329</v>
      </c>
      <c r="C1007" s="547" t="str">
        <f>'Instructions-LCR'!B190</f>
        <v>Prêts garantis – sûreté réutilisée – Actifs de niveau 1 – montant accordé</v>
      </c>
      <c r="D1007" s="547" t="b">
        <f t="shared" si="32"/>
        <v>1</v>
      </c>
      <c r="E1007" s="547" t="b">
        <f t="shared" si="33"/>
        <v>0</v>
      </c>
      <c r="F1007" s="546"/>
    </row>
    <row r="1008" spans="1:6" ht="76.5">
      <c r="A1008" s="547" t="s">
        <v>198</v>
      </c>
      <c r="B1008" s="547" t="s">
        <v>1736</v>
      </c>
      <c r="C1008" s="547" t="str">
        <f>'Instructions-LCR'!C190</f>
        <v>Montant accordé au titre de prises en pension ou d’opérations d’emprunt de titres à échéance de 30 jours lorsque la sûreté acceptée est de niveau 1 et a été réutilisée (mobilisée) pour sécuriser les positions courtes fermes de l’institution.</v>
      </c>
      <c r="D1008" s="547" t="b">
        <f t="shared" si="32"/>
        <v>1</v>
      </c>
      <c r="E1008" s="547" t="b">
        <f t="shared" si="33"/>
        <v>0</v>
      </c>
      <c r="F1008" s="546"/>
    </row>
    <row r="1009" spans="1:6" ht="12.75">
      <c r="A1009" s="547" t="s">
        <v>311</v>
      </c>
      <c r="B1009" s="547" t="s">
        <v>311</v>
      </c>
      <c r="C1009" s="547" t="str">
        <f>'Instructions-LCR'!D191</f>
        <v>145-146</v>
      </c>
      <c r="D1009" s="547" t="b">
        <f t="shared" si="32"/>
        <v>1</v>
      </c>
      <c r="E1009" s="547" t="b">
        <f t="shared" si="33"/>
        <v>1</v>
      </c>
      <c r="F1009" s="546"/>
    </row>
    <row r="1010" spans="1:6" ht="25.5">
      <c r="A1010" s="547" t="s">
        <v>199</v>
      </c>
      <c r="B1010" s="547" t="s">
        <v>1330</v>
      </c>
      <c r="C1010" s="547" t="str">
        <f>'Instructions-LCR'!B191</f>
        <v>Prêts garantis – sûreté réutilisée – Actifs de niveau 1 – valeur marchande de la sûreté acceptée</v>
      </c>
      <c r="D1010" s="547" t="b">
        <f t="shared" si="32"/>
        <v>1</v>
      </c>
      <c r="E1010" s="547" t="b">
        <f t="shared" si="33"/>
        <v>0</v>
      </c>
      <c r="F1010" s="546"/>
    </row>
    <row r="1011" spans="1:6" ht="89.25">
      <c r="A1011" s="547" t="s">
        <v>200</v>
      </c>
      <c r="B1011" s="547" t="s">
        <v>1737</v>
      </c>
      <c r="C1011" s="547" t="str">
        <f>'Instructions-LCR'!C191</f>
        <v>Valeur marchande de la sûreté acceptée au titre de prises en pension ou d’opérations d’emprunt de titres à échéance de 30 jours lorsque la sûreté acceptée est de niveau 1 et a été réutilisée (mobilisée) pour sécuriser les positions courtes fermes de l’institution.</v>
      </c>
      <c r="D1011" s="547" t="b">
        <f t="shared" si="34" ref="D1011:D1074">A1011=C1011</f>
        <v>1</v>
      </c>
      <c r="E1011" s="547" t="b">
        <f t="shared" si="35" ref="E1011:E1074">B1011=C1011</f>
        <v>0</v>
      </c>
      <c r="F1011" s="546"/>
    </row>
    <row r="1012" spans="1:6" ht="12.75">
      <c r="A1012" s="547" t="s">
        <v>311</v>
      </c>
      <c r="B1012" s="547" t="s">
        <v>311</v>
      </c>
      <c r="C1012" s="547" t="str">
        <f>'Instructions-LCR'!D192</f>
        <v>145-146</v>
      </c>
      <c r="D1012" s="547" t="b">
        <f t="shared" si="34"/>
        <v>1</v>
      </c>
      <c r="E1012" s="547" t="b">
        <f t="shared" si="35"/>
        <v>1</v>
      </c>
      <c r="F1012" s="546"/>
    </row>
    <row r="1013" spans="1:6" ht="25.5">
      <c r="A1013" s="547" t="s">
        <v>201</v>
      </c>
      <c r="B1013" s="547" t="s">
        <v>1331</v>
      </c>
      <c r="C1013" s="547" t="str">
        <f>'Instructions-LCR'!B192</f>
        <v>Prêts garantis – sûreté réutilisée – Actifs de niveau 2A – montant accordé </v>
      </c>
      <c r="D1013" s="547" t="b">
        <f t="shared" si="34"/>
        <v>1</v>
      </c>
      <c r="E1013" s="547" t="b">
        <f t="shared" si="35"/>
        <v>0</v>
      </c>
      <c r="F1013" s="546"/>
    </row>
    <row r="1014" spans="1:6" ht="76.5">
      <c r="A1014" s="547" t="s">
        <v>202</v>
      </c>
      <c r="B1014" s="547" t="s">
        <v>1738</v>
      </c>
      <c r="C1014" s="547" t="str">
        <f>'Instructions-LCR'!C192</f>
        <v>Montant accordé au titre de prises en pension ou d’opérations d’emprunt de titres à échéance de 30 jours lorsque la sûreté acceptée est de niveau 2A et a été réutilisée (mobilisée) pour sécuriser les positions courtes fermes de l’institution.</v>
      </c>
      <c r="D1014" s="547" t="b">
        <f t="shared" si="34"/>
        <v>1</v>
      </c>
      <c r="E1014" s="547" t="b">
        <f t="shared" si="35"/>
        <v>0</v>
      </c>
      <c r="F1014" s="546"/>
    </row>
    <row r="1015" spans="1:6" ht="12.75">
      <c r="A1015" s="547" t="s">
        <v>311</v>
      </c>
      <c r="B1015" s="547" t="s">
        <v>311</v>
      </c>
      <c r="C1015" s="547" t="str">
        <f>'Instructions-LCR'!D193</f>
        <v>145-146</v>
      </c>
      <c r="D1015" s="547" t="b">
        <f t="shared" si="34"/>
        <v>1</v>
      </c>
      <c r="E1015" s="547" t="b">
        <f t="shared" si="35"/>
        <v>1</v>
      </c>
      <c r="F1015" s="546"/>
    </row>
    <row r="1016" spans="1:6" ht="25.5">
      <c r="A1016" s="547" t="s">
        <v>203</v>
      </c>
      <c r="B1016" s="547" t="s">
        <v>1332</v>
      </c>
      <c r="C1016" s="547" t="str">
        <f>'Instructions-LCR'!B193</f>
        <v>Prêts garantis – sûreté réutilisée – Actifs de niveau 2A – valeur marchande de la sûreté acceptée</v>
      </c>
      <c r="D1016" s="547" t="b">
        <f t="shared" si="34"/>
        <v>1</v>
      </c>
      <c r="E1016" s="547" t="b">
        <f t="shared" si="35"/>
        <v>0</v>
      </c>
      <c r="F1016" s="546"/>
    </row>
    <row r="1017" spans="1:6" ht="89.25">
      <c r="A1017" s="547" t="s">
        <v>204</v>
      </c>
      <c r="B1017" s="547" t="s">
        <v>1739</v>
      </c>
      <c r="C1017" s="547" t="str">
        <f>'Instructions-LCR'!C193</f>
        <v>Valeur marchande de la sûreté acceptée au titre de prises en pension ou d’opérations d’emprunt de titres à échéance de 30 jours lorsque la sûreté acceptée est de niveau 2A et a été réutilisée (mobilisée) pour sécuriser les positions courtes fermes de l’institution.</v>
      </c>
      <c r="D1017" s="547" t="b">
        <f t="shared" si="34"/>
        <v>1</v>
      </c>
      <c r="E1017" s="547" t="b">
        <f t="shared" si="35"/>
        <v>0</v>
      </c>
      <c r="F1017" s="546"/>
    </row>
    <row r="1018" spans="1:6" ht="12.75">
      <c r="A1018" s="547" t="s">
        <v>311</v>
      </c>
      <c r="B1018" s="547" t="s">
        <v>311</v>
      </c>
      <c r="C1018" s="547" t="str">
        <f>'Instructions-LCR'!D194</f>
        <v>145-146</v>
      </c>
      <c r="D1018" s="547" t="b">
        <f t="shared" si="34"/>
        <v>1</v>
      </c>
      <c r="E1018" s="547" t="b">
        <f t="shared" si="35"/>
        <v>1</v>
      </c>
      <c r="F1018" s="546"/>
    </row>
    <row r="1019" spans="1:6" ht="25.5">
      <c r="A1019" s="547" t="s">
        <v>205</v>
      </c>
      <c r="B1019" s="547" t="s">
        <v>1333</v>
      </c>
      <c r="C1019" s="547" t="str">
        <f>'Instructions-LCR'!B194</f>
        <v>Prêts garantis – sûreté réutilisée – Actifs de niveau 2B RMBS – montant accordé</v>
      </c>
      <c r="D1019" s="547" t="b">
        <f t="shared" si="34"/>
        <v>1</v>
      </c>
      <c r="E1019" s="547" t="b">
        <f t="shared" si="35"/>
        <v>0</v>
      </c>
      <c r="F1019" s="546"/>
    </row>
    <row r="1020" spans="1:6" ht="89.25">
      <c r="A1020" s="547" t="s">
        <v>206</v>
      </c>
      <c r="B1020" s="547" t="s">
        <v>1740</v>
      </c>
      <c r="C1020" s="547" t="str">
        <f>'Instructions-LCR'!C194</f>
        <v>Montant accordé au titre de prises en pension ou d’opérations d’emprunt de titres à échéance de 30 jours lorsque la sûreté acceptée est de niveau 2B RMBS et a été réutilisée (mobilisée) pour sécuriser les positions courtes fermes de l’institution.</v>
      </c>
      <c r="D1020" s="547" t="b">
        <f t="shared" si="34"/>
        <v>1</v>
      </c>
      <c r="E1020" s="547" t="b">
        <f t="shared" si="35"/>
        <v>0</v>
      </c>
      <c r="F1020" s="546"/>
    </row>
    <row r="1021" spans="1:6" ht="12.75">
      <c r="A1021" s="547" t="s">
        <v>311</v>
      </c>
      <c r="B1021" s="547" t="s">
        <v>311</v>
      </c>
      <c r="C1021" s="547" t="str">
        <f>'Instructions-LCR'!D195</f>
        <v>145-146</v>
      </c>
      <c r="D1021" s="547" t="b">
        <f t="shared" si="34"/>
        <v>1</v>
      </c>
      <c r="E1021" s="547" t="b">
        <f t="shared" si="35"/>
        <v>1</v>
      </c>
      <c r="F1021" s="546"/>
    </row>
    <row r="1022" spans="1:6" ht="38.25">
      <c r="A1022" s="547" t="s">
        <v>207</v>
      </c>
      <c r="B1022" s="547" t="s">
        <v>1334</v>
      </c>
      <c r="C1022" s="547" t="str">
        <f>'Instructions-LCR'!B195</f>
        <v>Prêts garantis – sûreté réutilisée – Actifs de niveau 2B RMBS – valeur marchande de la sûreté acceptée</v>
      </c>
      <c r="D1022" s="547" t="b">
        <f t="shared" si="34"/>
        <v>1</v>
      </c>
      <c r="E1022" s="547" t="b">
        <f t="shared" si="35"/>
        <v>0</v>
      </c>
      <c r="F1022" s="546"/>
    </row>
    <row r="1023" spans="1:6" ht="89.25">
      <c r="A1023" s="547" t="s">
        <v>208</v>
      </c>
      <c r="B1023" s="547" t="s">
        <v>1741</v>
      </c>
      <c r="C1023" s="547" t="str">
        <f>'Instructions-LCR'!C195</f>
        <v>Valeur marchande de la sûreté acceptée au titre de prises en pension ou d’opérations d’emprunt de titres à échéance de 30 jours lorsque la sûreté acceptée est de niveau 2B RMBS et a été réutilisée (mobilisée) pour sécuriser les positions courtes fermes de l’institution.</v>
      </c>
      <c r="D1023" s="547" t="b">
        <f t="shared" si="34"/>
        <v>1</v>
      </c>
      <c r="E1023" s="547" t="b">
        <f t="shared" si="35"/>
        <v>0</v>
      </c>
      <c r="F1023" s="546"/>
    </row>
    <row r="1024" spans="1:6" ht="12.75">
      <c r="A1024" s="547" t="s">
        <v>311</v>
      </c>
      <c r="B1024" s="547" t="s">
        <v>311</v>
      </c>
      <c r="C1024" s="547" t="str">
        <f>'Instructions-LCR'!D196</f>
        <v>145-146</v>
      </c>
      <c r="D1024" s="547" t="b">
        <f t="shared" si="34"/>
        <v>1</v>
      </c>
      <c r="E1024" s="547" t="b">
        <f t="shared" si="35"/>
        <v>1</v>
      </c>
      <c r="F1024" s="546"/>
    </row>
    <row r="1025" spans="1:6" ht="25.5">
      <c r="A1025" s="547" t="s">
        <v>209</v>
      </c>
      <c r="B1025" s="547" t="s">
        <v>1335</v>
      </c>
      <c r="C1025" s="547" t="str">
        <f>'Instructions-LCR'!B196</f>
        <v>Prêts garantis – sûreté réutilisée – Actifs de niveau 2B non RMBS – montant accordé</v>
      </c>
      <c r="D1025" s="547" t="b">
        <f t="shared" si="34"/>
        <v>1</v>
      </c>
      <c r="E1025" s="547" t="b">
        <f t="shared" si="35"/>
        <v>0</v>
      </c>
      <c r="F1025" s="546"/>
    </row>
    <row r="1026" spans="1:6" ht="89.25">
      <c r="A1026" s="547" t="s">
        <v>210</v>
      </c>
      <c r="B1026" s="547" t="s">
        <v>1742</v>
      </c>
      <c r="C1026" s="547" t="str">
        <f>'Instructions-LCR'!C196</f>
        <v>Montant accordé au titre de prises en pension ou d’opérations d’emprunt de titres à échéance de 30 jours lorsque la sûreté acceptée est de niveau 2B non RMBS et a été réutilisée (mobilisée) pour sécuriser les positions courtes fermes de l’institution.</v>
      </c>
      <c r="D1026" s="547" t="b">
        <f t="shared" si="34"/>
        <v>1</v>
      </c>
      <c r="E1026" s="547" t="b">
        <f t="shared" si="35"/>
        <v>0</v>
      </c>
      <c r="F1026" s="546"/>
    </row>
    <row r="1027" spans="1:6" ht="12.75">
      <c r="A1027" s="547" t="s">
        <v>311</v>
      </c>
      <c r="B1027" s="547" t="s">
        <v>311</v>
      </c>
      <c r="C1027" s="547" t="str">
        <f>'Instructions-LCR'!D197</f>
        <v>145-146</v>
      </c>
      <c r="D1027" s="547" t="b">
        <f t="shared" si="34"/>
        <v>1</v>
      </c>
      <c r="E1027" s="547" t="b">
        <f t="shared" si="35"/>
        <v>1</v>
      </c>
      <c r="F1027" s="546"/>
    </row>
    <row r="1028" spans="1:6" ht="38.25">
      <c r="A1028" s="547" t="s">
        <v>211</v>
      </c>
      <c r="B1028" s="547" t="s">
        <v>1336</v>
      </c>
      <c r="C1028" s="547" t="str">
        <f>'Instructions-LCR'!B197</f>
        <v>Prêts garantis – sûreté réutilisée – Actifs de niveau 2B non RMBS – valeur marchande de la sûreté acceptée</v>
      </c>
      <c r="D1028" s="547" t="b">
        <f t="shared" si="34"/>
        <v>1</v>
      </c>
      <c r="E1028" s="547" t="b">
        <f t="shared" si="35"/>
        <v>0</v>
      </c>
      <c r="F1028" s="546"/>
    </row>
    <row r="1029" spans="1:6" ht="89.25">
      <c r="A1029" s="547" t="s">
        <v>212</v>
      </c>
      <c r="B1029" s="547" t="s">
        <v>1743</v>
      </c>
      <c r="C1029" s="547" t="str">
        <f>'Instructions-LCR'!C197</f>
        <v>Valeur marchande de la sûreté acceptée au titre de prises en pension ou d’opérations d’emprunt de titres à échéance de 30 jours lorsque la sûreté acceptée est de niveau 2B non RMBS et a été réutilisée (mobilisée) pour sécuriser les positions courtes fermes de l’institution.</v>
      </c>
      <c r="D1029" s="547" t="b">
        <f t="shared" si="34"/>
        <v>1</v>
      </c>
      <c r="E1029" s="547" t="b">
        <f t="shared" si="35"/>
        <v>0</v>
      </c>
      <c r="F1029" s="546"/>
    </row>
    <row r="1030" spans="1:6" ht="12.75">
      <c r="A1030" s="547" t="s">
        <v>311</v>
      </c>
      <c r="B1030" s="547" t="s">
        <v>311</v>
      </c>
      <c r="C1030" s="547" t="str">
        <f>'Instructions-LCR'!D198</f>
        <v>145-146</v>
      </c>
      <c r="D1030" s="547" t="b">
        <f t="shared" si="34"/>
        <v>1</v>
      </c>
      <c r="E1030" s="547" t="b">
        <f t="shared" si="35"/>
        <v>1</v>
      </c>
      <c r="F1030" s="546"/>
    </row>
    <row r="1031" spans="1:6" ht="38.25">
      <c r="A1031" s="547" t="s">
        <v>396</v>
      </c>
      <c r="B1031" s="547" t="s">
        <v>1460</v>
      </c>
      <c r="C1031" s="547" t="str">
        <f>'Instructions-LCR'!B198</f>
        <v>Prêts garantis – sûreté réutilisée – prêts sur marge à des sûretés non ALHQ – montant accordé</v>
      </c>
      <c r="D1031" s="547" t="b">
        <f t="shared" si="34"/>
        <v>1</v>
      </c>
      <c r="E1031" s="547" t="b">
        <f t="shared" si="35"/>
        <v>0</v>
      </c>
      <c r="F1031" s="546"/>
    </row>
    <row r="1032" spans="1:6" ht="89.25">
      <c r="A1032" s="547" t="s">
        <v>397</v>
      </c>
      <c r="B1032" s="547" t="s">
        <v>1979</v>
      </c>
      <c r="C1032" s="547" t="str">
        <f>'Instructions-LCR'!C198</f>
        <v>Montant accordé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032" s="547" t="b">
        <f t="shared" si="34"/>
        <v>1</v>
      </c>
      <c r="E1032" s="547" t="b">
        <f t="shared" si="35"/>
        <v>0</v>
      </c>
      <c r="F1032" s="546"/>
    </row>
    <row r="1033" spans="1:6" ht="12.75">
      <c r="A1033" s="547" t="s">
        <v>311</v>
      </c>
      <c r="B1033" s="547" t="s">
        <v>311</v>
      </c>
      <c r="C1033" s="547" t="str">
        <f>'Instructions-LCR'!D199</f>
        <v>145-146</v>
      </c>
      <c r="D1033" s="547" t="b">
        <f t="shared" si="34"/>
        <v>1</v>
      </c>
      <c r="E1033" s="547" t="b">
        <f t="shared" si="35"/>
        <v>1</v>
      </c>
      <c r="F1033" s="546"/>
    </row>
    <row r="1034" spans="1:6" ht="38.25">
      <c r="A1034" s="547" t="s">
        <v>398</v>
      </c>
      <c r="B1034" s="547" t="s">
        <v>1461</v>
      </c>
      <c r="C1034" s="547" t="str">
        <f>'Instructions-LCR'!B199</f>
        <v>Prêts garantis – sûreté réutilisée – prêts sur marge à des sûretés non ALHQ – valeur marchande de la sûreté acceptée</v>
      </c>
      <c r="D1034" s="547" t="b">
        <f t="shared" si="34"/>
        <v>1</v>
      </c>
      <c r="E1034" s="547" t="b">
        <f t="shared" si="35"/>
        <v>0</v>
      </c>
      <c r="F1034" s="546"/>
    </row>
    <row r="1035" spans="1:6" ht="89.25">
      <c r="A1035" s="547" t="s">
        <v>399</v>
      </c>
      <c r="B1035" s="547" t="s">
        <v>1980</v>
      </c>
      <c r="C1035" s="547" t="str">
        <f>'Instructions-LCR'!C199</f>
        <v>Valeur marchande de la sûreté acceptée au titre de prêts assortis de sûretés, accordés à des clients aux fins de prendre des positions à effet de levier (« prêts sur marge ») sur des sûretés non ALHQ, lorsque la sûreté acceptée a été réutilisée (mobilisée) pour sécuriser les positions courtes fermes de l’institution.</v>
      </c>
      <c r="D1035" s="547" t="b">
        <f t="shared" si="34"/>
        <v>1</v>
      </c>
      <c r="E1035" s="547" t="b">
        <f t="shared" si="35"/>
        <v>0</v>
      </c>
      <c r="F1035" s="546"/>
    </row>
    <row r="1036" spans="1:6" ht="12.75">
      <c r="A1036" s="547" t="s">
        <v>311</v>
      </c>
      <c r="B1036" s="547" t="s">
        <v>311</v>
      </c>
      <c r="C1036" s="547" t="str">
        <f>'Instructions-LCR'!D200</f>
        <v>145-146</v>
      </c>
      <c r="D1036" s="547" t="b">
        <f t="shared" si="34"/>
        <v>1</v>
      </c>
      <c r="E1036" s="547" t="b">
        <f t="shared" si="35"/>
        <v>1</v>
      </c>
      <c r="F1036" s="546"/>
    </row>
    <row r="1037" spans="1:6" ht="25.5">
      <c r="A1037" s="547" t="s">
        <v>400</v>
      </c>
      <c r="B1037" s="547" t="s">
        <v>1462</v>
      </c>
      <c r="C1037" s="547" t="str">
        <f>'Instructions-LCR'!B200</f>
        <v>Prêts garantis – sûreté réutilisée –autres sûretés non ALHQ – montant accordé</v>
      </c>
      <c r="D1037" s="547" t="b">
        <f t="shared" si="34"/>
        <v>1</v>
      </c>
      <c r="E1037" s="547" t="b">
        <f t="shared" si="35"/>
        <v>0</v>
      </c>
      <c r="F1037" s="546"/>
    </row>
    <row r="1038" spans="1:6" ht="89.25">
      <c r="A1038" s="547" t="s">
        <v>213</v>
      </c>
      <c r="B1038" s="547" t="s">
        <v>1744</v>
      </c>
      <c r="C1038" s="547" t="str">
        <f>'Instructions-LCR'!C200</f>
        <v>Montant accordé au titre de prises en pension ou d’opérations d’emprunt de titres à échéance de 30 jours lorsque la sûreté acceptée n’est pas de niveau 1 ou 2 et a été réutilisée (mobilisée) pour sécuriser les positions courtes fermes de l’institution.</v>
      </c>
      <c r="D1038" s="547" t="b">
        <f t="shared" si="34"/>
        <v>1</v>
      </c>
      <c r="E1038" s="547" t="b">
        <f t="shared" si="35"/>
        <v>0</v>
      </c>
      <c r="F1038" s="546"/>
    </row>
    <row r="1039" spans="1:6" ht="12.75">
      <c r="A1039" s="547" t="s">
        <v>311</v>
      </c>
      <c r="B1039" s="547" t="s">
        <v>311</v>
      </c>
      <c r="C1039" s="547" t="str">
        <f>'Instructions-LCR'!D201</f>
        <v>145-146</v>
      </c>
      <c r="D1039" s="547" t="b">
        <f t="shared" si="34"/>
        <v>1</v>
      </c>
      <c r="E1039" s="547" t="b">
        <f t="shared" si="35"/>
        <v>1</v>
      </c>
      <c r="F1039" s="546"/>
    </row>
    <row r="1040" spans="1:6" ht="38.25">
      <c r="A1040" s="547" t="s">
        <v>401</v>
      </c>
      <c r="B1040" s="547" t="s">
        <v>1463</v>
      </c>
      <c r="C1040" s="547" t="str">
        <f>'Instructions-LCR'!B201</f>
        <v>Prêts garantis – sûreté réutilisée –autres sûretés non ALHQ – valeur marchande de la sûreté acceptée</v>
      </c>
      <c r="D1040" s="547" t="b">
        <f t="shared" si="34"/>
        <v>1</v>
      </c>
      <c r="E1040" s="547" t="b">
        <f t="shared" si="35"/>
        <v>0</v>
      </c>
      <c r="F1040" s="546"/>
    </row>
    <row r="1041" spans="1:6" ht="89.25">
      <c r="A1041" s="547" t="s">
        <v>214</v>
      </c>
      <c r="B1041" s="547" t="s">
        <v>1745</v>
      </c>
      <c r="C1041" s="547" t="str">
        <f>'Instructions-LCR'!C201</f>
        <v>Valeur marchande de la sûreté acceptée au titre de prises en pension ou d’opérations d’emprunt de titres à échéance de 30 jours lorsque la sûreté acceptée n’est pas de niveau 1 ou 2 et a été réutilisée (mobilisée) pour sécuriser les positions courtes fermes de l’institution.</v>
      </c>
      <c r="D1041" s="547" t="b">
        <f t="shared" si="34"/>
        <v>1</v>
      </c>
      <c r="E1041" s="547" t="b">
        <f t="shared" si="35"/>
        <v>0</v>
      </c>
      <c r="F1041" s="546"/>
    </row>
    <row r="1042" spans="1:6" ht="12.75">
      <c r="A1042" s="547" t="s">
        <v>311</v>
      </c>
      <c r="B1042" s="547" t="s">
        <v>311</v>
      </c>
      <c r="C1042" s="547" t="str">
        <f>'Instructions-LCR'!D201</f>
        <v>145-146</v>
      </c>
      <c r="D1042" s="547" t="b">
        <f t="shared" si="34"/>
        <v>1</v>
      </c>
      <c r="E1042" s="547" t="b">
        <f t="shared" si="35"/>
        <v>1</v>
      </c>
      <c r="F1042" s="546"/>
    </row>
    <row r="1043" spans="1:6" ht="25.5">
      <c r="A1043" s="547" t="s">
        <v>1981</v>
      </c>
      <c r="B1043" s="547" t="s">
        <v>1982</v>
      </c>
      <c r="C1043" s="547" t="str">
        <f>'Instructions-LCR'!B202</f>
        <v>Entrées de trésorerie contractuelles – clientèle de détail (particuliers)</v>
      </c>
      <c r="D1043" s="547" t="b">
        <f t="shared" si="34"/>
        <v>1</v>
      </c>
      <c r="E1043" s="547" t="b">
        <f t="shared" si="35"/>
        <v>0</v>
      </c>
      <c r="F1043" s="546"/>
    </row>
    <row r="1044" spans="1:6" ht="84" customHeight="1">
      <c r="A1044" s="547" t="s">
        <v>1983</v>
      </c>
      <c r="B1044" s="547" t="s">
        <v>1985</v>
      </c>
      <c r="C1044" s="547" t="str">
        <f>'Instructions-LCR'!C202</f>
        <v>Les institutions reçoivent de la clientèle de détail (particuliers)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4" s="547" t="b">
        <f t="shared" si="34"/>
        <v>1</v>
      </c>
      <c r="E1044" s="547" t="b">
        <f t="shared" si="35"/>
        <v>0</v>
      </c>
      <c r="F1044" s="546"/>
    </row>
    <row r="1045" spans="1:6" ht="25.5">
      <c r="A1045" s="547" t="s">
        <v>1984</v>
      </c>
      <c r="B1045" s="547" t="s">
        <v>999</v>
      </c>
      <c r="C1045" s="547" t="str">
        <f>'Instructions-LCR'!B203</f>
        <v>Entrées de trésorerie contractuelles - petites entreprises</v>
      </c>
      <c r="D1045" s="547" t="b">
        <f t="shared" si="34"/>
        <v>1</v>
      </c>
      <c r="E1045" s="547" t="b">
        <f t="shared" si="35"/>
        <v>0</v>
      </c>
      <c r="F1045" s="546"/>
    </row>
    <row r="1046" spans="1:6" ht="102">
      <c r="A1046" s="547" t="s">
        <v>1987</v>
      </c>
      <c r="B1046" s="547" t="s">
        <v>1986</v>
      </c>
      <c r="C1046" s="547" t="str">
        <f>'Instructions-LCR'!C203</f>
        <v>Les institutions reçoivent de la clientèe des petites entreprises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6" s="547" t="b">
        <f t="shared" si="34"/>
        <v>1</v>
      </c>
      <c r="E1046" s="547" t="b">
        <f t="shared" si="35"/>
        <v>0</v>
      </c>
      <c r="F1046" s="546"/>
    </row>
    <row r="1047" spans="1:6" ht="25.5">
      <c r="A1047" s="547" t="s">
        <v>215</v>
      </c>
      <c r="B1047" s="547" t="s">
        <v>1000</v>
      </c>
      <c r="C1047" s="547" t="str">
        <f>'Instructions-LCR'!B204</f>
        <v>Entrées de trésorerie contractuelles – entreprises non financières</v>
      </c>
      <c r="D1047" s="547" t="b">
        <f t="shared" si="34"/>
        <v>1</v>
      </c>
      <c r="E1047" s="547" t="b">
        <f t="shared" si="35"/>
        <v>0</v>
      </c>
      <c r="F1047" s="546"/>
    </row>
    <row r="1048" spans="1:6" ht="102">
      <c r="A1048" s="547" t="s">
        <v>547</v>
      </c>
      <c r="B1048" s="547" t="s">
        <v>1988</v>
      </c>
      <c r="C1048" s="547" t="str">
        <f>'Instructions-LCR'!C204</f>
        <v>Les institutions reçoivent de la clientèle d’entreprises non financières l’intégralité des versements (intérêts et principal) contractuellement exigibles dans les 30 jours au titre de prêts qui sont entièrement productifs. Seuls les versements contractuellement exigibles doivent être déclarés (p. ex. les sommes minimales à verser au titre du principal, des intérêts et des frais) et non le solde du prêt total à échéance indéterminée ou ouverte).</v>
      </c>
      <c r="D1048" s="547" t="b">
        <f t="shared" si="34"/>
        <v>1</v>
      </c>
      <c r="E1048" s="547" t="b">
        <f t="shared" si="35"/>
        <v>0</v>
      </c>
      <c r="F1048" s="546"/>
    </row>
    <row r="1049" spans="1:6" ht="12.75">
      <c r="A1049" s="547" t="s">
        <v>216</v>
      </c>
      <c r="B1049" s="547" t="s">
        <v>1001</v>
      </c>
      <c r="C1049" s="547" t="str">
        <f>'Instructions-LCR'!B205</f>
        <v>Entrées de trésorerie contractuelles – banques centrales</v>
      </c>
      <c r="D1049" s="547" t="b">
        <f t="shared" si="34"/>
        <v>1</v>
      </c>
      <c r="E1049" s="547" t="b">
        <f t="shared" si="35"/>
        <v>0</v>
      </c>
      <c r="F1049" s="546"/>
    </row>
    <row r="1050" spans="1:6" ht="153">
      <c r="A1050" s="547" t="s">
        <v>548</v>
      </c>
      <c r="B1050" s="547" t="s">
        <v>1989</v>
      </c>
      <c r="C1050" s="547" t="str">
        <f>'Instructions-LCR'!C205</f>
        <v>Les institutions reçoivent de la clientèle de banques centrales l’intégralité des versements (intérêts et principal) au titre de prêts qui sont entièrement productifs. Les réserves des banques centrales (y compris les réserves réglementaires), notamment les dépôts à un jour et les dépôts à terme conformes aux critères d’inclusion aux ALHQ, doivent être déclarées dans les ALHQ. Les montants doivent également comprendre d’autres dépôts à terme (non conformes aux critères d’inclusion aux ALHQ) à échéance de 30 jours auprès d’une banque centrale.</v>
      </c>
      <c r="D1050" s="547" t="b">
        <f t="shared" si="34"/>
        <v>1</v>
      </c>
      <c r="E1050" s="547" t="b">
        <f t="shared" si="35"/>
        <v>0</v>
      </c>
      <c r="F1050" s="546"/>
    </row>
    <row r="1051" spans="1:6" ht="51">
      <c r="A1051" s="547" t="s">
        <v>683</v>
      </c>
      <c r="B1051" s="547" t="s">
        <v>1990</v>
      </c>
      <c r="C1051" s="547" t="str">
        <f>'Instructions-LCR'!B206</f>
        <v>Entrées de trésorerie contractuelles – IF – dépôts opérationnels se rapportant aux activités de compensation de sous-adhérents auprès d'un adhérent réglementé par l'Autorité</v>
      </c>
      <c r="D1051" s="547" t="b">
        <f t="shared" si="34"/>
        <v>1</v>
      </c>
      <c r="E1051" s="547" t="b">
        <f t="shared" si="35"/>
        <v>0</v>
      </c>
      <c r="F1051" s="546"/>
    </row>
    <row r="1052" spans="1:6" ht="76.5">
      <c r="A1052" s="547" t="s">
        <v>684</v>
      </c>
      <c r="B1052" s="547" t="s">
        <v>1991</v>
      </c>
      <c r="C1052" s="547" t="str">
        <f>'Instructions-LCR'!C206</f>
        <v>À l’égard des sous-adhérents (qui ne correspondent pas à la définition de filiale d'un adhérent), montant des dépôts opérationnels détenus par un adhérent réglementé par l'Autorité à l’égard d’activités de compensation. Cette classification ne s’applique pas aux adhérents et à leurs filiales.</v>
      </c>
      <c r="D1052" s="547" t="b">
        <f t="shared" si="34"/>
        <v>1</v>
      </c>
      <c r="E1052" s="547" t="b">
        <f t="shared" si="35"/>
        <v>0</v>
      </c>
      <c r="F1052" s="546"/>
    </row>
    <row r="1053" spans="1:6" ht="25.5">
      <c r="A1053" s="547" t="s">
        <v>681</v>
      </c>
      <c r="B1053" s="547" t="s">
        <v>1992</v>
      </c>
      <c r="C1053" s="547" t="str">
        <f>'Instructions-LCR'!D206</f>
        <v>Note de l'Autorité
(paragraphe  156)</v>
      </c>
      <c r="D1053" s="547" t="b">
        <f t="shared" si="34"/>
        <v>1</v>
      </c>
      <c r="E1053" s="547" t="b">
        <f t="shared" si="35"/>
        <v>0</v>
      </c>
      <c r="F1053" s="546"/>
    </row>
    <row r="1054" spans="1:6" ht="25.5">
      <c r="A1054" s="547" t="s">
        <v>217</v>
      </c>
      <c r="B1054" s="547" t="s">
        <v>1993</v>
      </c>
      <c r="C1054" s="547" t="str">
        <f>'Instructions-LCR'!B207</f>
        <v>Entrées de trésorerie contractuelles – IF – autres dépôts opérationnels</v>
      </c>
      <c r="D1054" s="547" t="b">
        <f t="shared" si="34"/>
        <v>1</v>
      </c>
      <c r="E1054" s="547" t="b">
        <f t="shared" si="35"/>
        <v>0</v>
      </c>
      <c r="F1054" s="546"/>
    </row>
    <row r="1055" spans="1:6" ht="89.25">
      <c r="A1055" s="547" t="s">
        <v>218</v>
      </c>
      <c r="B1055" s="547" t="s">
        <v>1994</v>
      </c>
      <c r="C1055" s="547" t="str">
        <f>'Instructions-LCR'!C207</f>
        <v>Tous les dépôts détenus par d’autres institutions financières pour des activités opérationnelles, notamment dans le contexte de la compensation, de la garde et de la gestion de la trésorerie, qui ne sont pas prises en compte à la ligne 22205 Entrées de trésorerie contractuelles – IF - dépôts opérationnels se rapportant aux activités de compensation de sous-adhérents non étrangers.</v>
      </c>
      <c r="D1055" s="547" t="b">
        <f t="shared" si="34"/>
        <v>1</v>
      </c>
      <c r="E1055" s="547" t="b">
        <f t="shared" si="35"/>
        <v>0</v>
      </c>
      <c r="F1055" s="546"/>
    </row>
    <row r="1056" spans="1:6" ht="29.45" customHeight="1">
      <c r="A1056" s="547" t="s">
        <v>1995</v>
      </c>
      <c r="B1056" s="547" t="s">
        <v>1996</v>
      </c>
      <c r="C1056" s="547" t="str">
        <f>'Instructions-LCR'!B208</f>
        <v>Entrées de trésorerie contractuelles – IF - tous les paiements au titre d’autres prêts et dépôts dont l’échéance est dans ≤ 30 jours</v>
      </c>
      <c r="D1056" s="547" t="b">
        <f t="shared" si="34"/>
        <v>1</v>
      </c>
      <c r="E1056" s="547" t="b">
        <f t="shared" si="35"/>
        <v>0</v>
      </c>
      <c r="F1056" s="546"/>
    </row>
    <row r="1057" spans="1:6" ht="165.75">
      <c r="A1057" s="547" t="s">
        <v>1997</v>
      </c>
      <c r="B1057" s="547" t="s">
        <v>1998</v>
      </c>
      <c r="C1057" s="547" t="str">
        <f>'Instructions-LCR'!C208</f>
        <v>Tous les paiements (y compris les paiements d’intérêts et les versements périodiques) d’institutions financières au titre de prêts garantis et non garantis parfaitement productifs, dont l’échéance contractuelle est dans ≤ 30 jours, et le montant des dépôts détenus par les institutions financières qui est ou deviendra disponible dans les 30 jours. Les dépôts à vue non opérationnels de non adhérents (qui ne correspondent pas à la définition de filiale d'un adhérent) auprès d'un adhérent réglementé par l'Autorité doivent être déclarés au poste 22210 - Entrées de trésorerie contractuelles – IF – dépôts  non opérationnels se rapportant aux activités de compensation de sous-adhérents auprès d'un adhérent inscrit à l'Autorité</v>
      </c>
      <c r="D1057" s="547" t="b">
        <f t="shared" si="34"/>
        <v>1</v>
      </c>
      <c r="E1057" s="547" t="b">
        <f t="shared" si="35"/>
        <v>0</v>
      </c>
      <c r="F1057" s="546"/>
    </row>
    <row r="1058" spans="1:6" ht="12.75">
      <c r="A1058" s="547" t="s">
        <v>219</v>
      </c>
      <c r="B1058" s="547" t="s">
        <v>1002</v>
      </c>
      <c r="C1058" s="547" t="str">
        <f>'Instructions-LCR'!B209</f>
        <v>Entrées de trésorerie contractuelles – autres entités</v>
      </c>
      <c r="D1058" s="547" t="b">
        <f t="shared" si="34"/>
        <v>1</v>
      </c>
      <c r="E1058" s="547" t="b">
        <f t="shared" si="35"/>
        <v>0</v>
      </c>
      <c r="F1058" s="546"/>
    </row>
    <row r="1059" spans="1:6" ht="76.5">
      <c r="A1059" s="547" t="s">
        <v>2000</v>
      </c>
      <c r="B1059" s="547" t="s">
        <v>1999</v>
      </c>
      <c r="C1059" s="547" t="str">
        <f>'Instructions-LCR'!C209</f>
        <v>Tous les paiements (y compris les paiements d’intérêts et les versements périodiques) d’autres entités (notamment des entités souveraines, des banques multilatérales de développement et des organismes publics) au titre de prêts parfaitement productifs, dont l’échéance contractuelle est dans ≤ 30 jours.</v>
      </c>
      <c r="D1059" s="547" t="b">
        <f t="shared" si="34"/>
        <v>1</v>
      </c>
      <c r="E1059" s="547" t="b">
        <f t="shared" si="35"/>
        <v>0</v>
      </c>
      <c r="F1059" s="546"/>
    </row>
    <row r="1060" spans="1:6" ht="54.4" customHeight="1">
      <c r="A1060" s="547" t="s">
        <v>682</v>
      </c>
      <c r="B1060" s="547" t="s">
        <v>2001</v>
      </c>
      <c r="C1060" s="547" t="str">
        <f>'Instructions-LCR'!B210</f>
        <v>Entrées de trésorerie contractuelles – IF – dépôts à vue non opérationnels se rapportant aux activités de compensation de sous-adhérents auprès d'un adhérent réglementé par l'Autorité</v>
      </c>
      <c r="D1060" s="547" t="b">
        <f t="shared" si="34"/>
        <v>1</v>
      </c>
      <c r="E1060" s="547" t="b">
        <f t="shared" si="35"/>
        <v>0</v>
      </c>
      <c r="F1060" s="546"/>
    </row>
    <row r="1061" spans="1:6" ht="153">
      <c r="A1061" s="547" t="s">
        <v>2003</v>
      </c>
      <c r="B1061" s="547" t="s">
        <v>2002</v>
      </c>
      <c r="C1061" s="547" t="str">
        <f>'Instructions-LCR'!C210</f>
        <v>À l'égard des sous-adhérents (qui ne correspondent pas à la définition de filiale d'un adhérent), les montants confiés à un adhérent réglementé par l'Autorité sous forme de dépôts à vue qui ne sont pas réputés constituer des dépôts opérationnels.  Les dépôts non opérationnels assortis d'une échéance de 30 jours ou moins n'appartiennent pas à cette classification; il faut les déclarer au poste 22207 - Entrées de trésorerie contractuelles – IF - tous les paiements au titre d’autres prêts et dépôts dont l’échéance est dans ≤ 30 jours. Cette catégorie ne s'applique pas aux adhérents et à leurs filiales. </v>
      </c>
      <c r="D1061" s="547" t="b">
        <f t="shared" si="34"/>
        <v>1</v>
      </c>
      <c r="E1061" s="547" t="b">
        <f t="shared" si="35"/>
        <v>0</v>
      </c>
      <c r="F1061" s="546"/>
    </row>
    <row r="1062" spans="1:6" ht="12.75">
      <c r="A1062" s="547" t="s">
        <v>48</v>
      </c>
      <c r="B1062" s="547" t="s">
        <v>869</v>
      </c>
      <c r="C1062" s="547" t="str">
        <f>'Instructions-LCR'!B211</f>
        <v>Entrées de trésorerie associées aux produits dérivés</v>
      </c>
      <c r="D1062" s="547" t="b">
        <f t="shared" si="34"/>
        <v>1</v>
      </c>
      <c r="E1062" s="547" t="b">
        <f t="shared" si="35"/>
        <v>0</v>
      </c>
      <c r="F1062" s="546"/>
    </row>
    <row r="1063" spans="1:6" ht="219" customHeight="1">
      <c r="A1063" s="547" t="s">
        <v>220</v>
      </c>
      <c r="B1063" s="547" t="s">
        <v>2004</v>
      </c>
      <c r="C1063" s="547" t="str">
        <f>'Instructions-LCR'!C211</f>
        <v>Les institutions devraient utiliser leurs méthodes de valorisation pour calculer les entrées et sorties de trésorerie contractuelles à attendre des instruments dérivés. Les flux de trésorerie peuvent être calculés sur une base nette (les entrées peuvent compenser les sorties) par contrepartie, uniquement lorsqu’il existe une convention-cadre de compensation. La somme de toutes les sorties nettes de trésorerie devrait être déclarée ici. Les institutions devraient exclure de ce calcul les exigences de liquidité qui résulteraient du besoin de sûretés supplémentaires en raison d’une variation de la valeur de marché (à déclarer à la ligne 21408 « Besoins de liquidités supplémentaires activés par une variation de valorisation des opérations sur dérivés et autres instruments ») ou à une dépréciation des sûretés fournies (déclarée aux lignes 21403 « évolution éventuelle de la valeur des sûretés données - encaisse et actifs de niveau 1 » et 21404 « évolution éventuelle de la valeur des sûretés données - pour les autres sûretés (c.-à-d. toutes les sûretés qui ne sont pas de niveau 1). Les options devraient être considérées comme exercées quand elles sont « dans le cours » pour l’acheteur.</v>
      </c>
      <c r="D1063" s="547" t="b">
        <f t="shared" si="34"/>
        <v>1</v>
      </c>
      <c r="E1063" s="547" t="b">
        <f t="shared" si="35"/>
        <v>0</v>
      </c>
      <c r="F1063" s="546"/>
    </row>
    <row r="1064" spans="1:6" ht="25.5">
      <c r="A1064" s="547" t="s">
        <v>2005</v>
      </c>
      <c r="B1064" s="547" t="s">
        <v>1016</v>
      </c>
      <c r="C1064" s="547" t="str">
        <f>'Instructions-LCR'!B212</f>
        <v>Entrées de trésorerie contractuelles - titres à échéance ≤ 30 jours</v>
      </c>
      <c r="D1064" s="547" t="b">
        <f t="shared" si="34"/>
        <v>1</v>
      </c>
      <c r="E1064" s="547" t="b">
        <f t="shared" si="35"/>
        <v>0</v>
      </c>
      <c r="F1064" s="546"/>
    </row>
    <row r="1065" spans="1:6" ht="102">
      <c r="A1065" s="547" t="s">
        <v>2006</v>
      </c>
      <c r="B1065" s="547" t="s">
        <v>2007</v>
      </c>
      <c r="C1065" s="547" t="str">
        <f>'Instructions-LCR'!C212</f>
        <v>Entrées de trésorerie contractuelles provenant de titres, y compris des certifcats de dépôt, à échéance ≤ 30 jours, qui ne sont pas déjà comprises sous un autre code de classification, pourvu qu’elles soient entièrement productives (aucun défaut attendu). Les titres de niveau 1 et 2 à échéance de 30 jours doivent être inclus dans l’encours de ALHQ, pourvu qu’ils se conforment à toutes les exigences opérationnelles et de définition connexes.</v>
      </c>
      <c r="D1065" s="547" t="b">
        <f t="shared" si="34"/>
        <v>1</v>
      </c>
      <c r="E1065" s="547" t="b">
        <f t="shared" si="35"/>
        <v>0</v>
      </c>
      <c r="F1065" s="546"/>
    </row>
    <row r="1066" spans="1:6" ht="12.75">
      <c r="A1066" s="547" t="s">
        <v>49</v>
      </c>
      <c r="B1066" s="547" t="s">
        <v>870</v>
      </c>
      <c r="C1066" s="547" t="str">
        <f>'Instructions-LCR'!B213</f>
        <v>Autres entrées de trésorerie contractuelles</v>
      </c>
      <c r="D1066" s="547" t="b">
        <f t="shared" si="34"/>
        <v>1</v>
      </c>
      <c r="E1066" s="547" t="b">
        <f t="shared" si="35"/>
        <v>0</v>
      </c>
      <c r="F1066" s="546"/>
    </row>
    <row r="1067" spans="1:6" ht="231" customHeight="1">
      <c r="A1067" s="547" t="s">
        <v>2008</v>
      </c>
      <c r="B1067" s="547" t="s">
        <v>2009</v>
      </c>
      <c r="C1067" s="547" t="str">
        <f>'Instructions-LCR'!C213</f>
        <v>Autres entrées de trésorerie contractuelles à recevoir dans ≤ 30 jours et qui n’ont pas encore été prises en compte sous un autre code de classification. Les entrées de trésorerie se rapportant à des produits non financiers et les sorties de trésorerie contractuelles éventuelles ne doivent pas être prise en compte.
Dans le cas d’opérations sur contrats à terme d’actions couverts du portefeuille Delta One, l’institution peut (i) exclure des actions autres que financières relatives à ces opérations du calcul des actifs liquides de haute qualité (HQLA), et (ii) déclarer une entrée qui représente le montant notionnel futur sous « Autres entrées de trésorerie contractuelles » (APD 22303) au cours des mois où le financement à terme relatif à ces opérations arrive à son échéance résiduelle au cours de la période de 30 jours au titre du LCR.  En outre, afin de suivre l’ampleur de l’incidence du LCR relative au portefeuille Delta One, l'Autorité peut demander à l’institution à tout moment de lui remettre une ventilation des sorties et des entrées déclarées dans le gabarit du LCR au regard de ces opérations, ainsi que les actions non financières autrement admissibles aux HQLA qui couvrent ces opérations. </v>
      </c>
      <c r="D1067" s="547" t="b">
        <f t="shared" si="34"/>
        <v>1</v>
      </c>
      <c r="E1067" s="547" t="b">
        <f t="shared" si="35"/>
        <v>0</v>
      </c>
      <c r="F1067" s="546"/>
    </row>
    <row r="1068" spans="1:6" ht="51">
      <c r="A1068" s="547" t="s">
        <v>2022</v>
      </c>
      <c r="B1068" s="547" t="s">
        <v>1464</v>
      </c>
      <c r="C1068" s="547" t="str">
        <f>'Instructions-LCR'!B214</f>
        <v>Swaps de sûretés – actifs empruntés non réutilisés – actifs de niveau 1 prêtés et actifs de niveau 1 empruntés (opérations impliquant des ALHQ admissibles) – valeur marchande de la sûreté prêtée</v>
      </c>
      <c r="D1068" s="547" t="b">
        <f t="shared" si="34"/>
        <v>1</v>
      </c>
      <c r="E1068" s="547" t="b">
        <f t="shared" si="35"/>
        <v>0</v>
      </c>
      <c r="F1068" s="546"/>
    </row>
    <row r="1069" spans="1:6" ht="125.45" customHeight="1">
      <c r="A1069" s="547" t="s">
        <v>402</v>
      </c>
      <c r="B1069" s="547" t="s">
        <v>1465</v>
      </c>
      <c r="C1069" s="547" t="str">
        <f>'Instructions-LCR'!C214</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69" s="547" t="b">
        <f t="shared" si="34"/>
        <v>1</v>
      </c>
      <c r="E1069" s="547" t="b">
        <f t="shared" si="35"/>
        <v>0</v>
      </c>
      <c r="F1069" s="546"/>
    </row>
    <row r="1070" spans="1:6" ht="12.75">
      <c r="A1070" s="547" t="s">
        <v>313</v>
      </c>
      <c r="B1070" s="547" t="s">
        <v>1003</v>
      </c>
      <c r="C1070" s="547" t="str">
        <f>'Instructions-LCR'!D215</f>
        <v>48-48C, 113, 146</v>
      </c>
      <c r="D1070" s="547" t="b">
        <f t="shared" si="34"/>
        <v>1</v>
      </c>
      <c r="E1070" s="547" t="b">
        <f t="shared" si="35"/>
        <v>1</v>
      </c>
      <c r="F1070" s="546"/>
    </row>
    <row r="1071" spans="1:6" ht="51">
      <c r="A1071" s="547" t="s">
        <v>2020</v>
      </c>
      <c r="B1071" s="547" t="s">
        <v>1466</v>
      </c>
      <c r="C1071" s="547" t="str">
        <f>'Instructions-LCR'!B215</f>
        <v>Swaps de sûretés – actifs empruntés non réutilisés – actifs de niveau 1 prêtés et actifs de niveau 1 empruntés (opérations impliquant des ALHQ admissibles) – valeur marchande de la sûreté empruntée</v>
      </c>
      <c r="D1071" s="547" t="b">
        <f t="shared" si="34"/>
        <v>1</v>
      </c>
      <c r="E1071" s="547" t="b">
        <f t="shared" si="35"/>
        <v>0</v>
      </c>
      <c r="F1071" s="546"/>
    </row>
    <row r="1072" spans="1:6" ht="122.45" customHeight="1">
      <c r="A1072" s="547" t="s">
        <v>403</v>
      </c>
      <c r="B1072" s="547" t="s">
        <v>1467</v>
      </c>
      <c r="C1072" s="547" t="str">
        <f>'Instructions-LCR'!C215</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72" s="547" t="b">
        <f t="shared" si="34"/>
        <v>1</v>
      </c>
      <c r="E1072" s="547" t="b">
        <f t="shared" si="35"/>
        <v>0</v>
      </c>
      <c r="F1072" s="546"/>
    </row>
    <row r="1073" spans="1:6" ht="12.75">
      <c r="A1073" s="547" t="s">
        <v>313</v>
      </c>
      <c r="B1073" s="547" t="s">
        <v>1003</v>
      </c>
      <c r="C1073" s="547" t="str">
        <f>'Instructions-LCR'!D216</f>
        <v>48-48C, 113, 146</v>
      </c>
      <c r="D1073" s="547" t="b">
        <f t="shared" si="34"/>
        <v>1</v>
      </c>
      <c r="E1073" s="547" t="b">
        <f t="shared" si="35"/>
        <v>1</v>
      </c>
      <c r="F1073" s="546"/>
    </row>
    <row r="1074" spans="1:6" ht="51">
      <c r="A1074" s="547" t="s">
        <v>2021</v>
      </c>
      <c r="B1074" s="547" t="s">
        <v>1468</v>
      </c>
      <c r="C1074" s="547" t="str">
        <f>'Instructions-LCR'!B216</f>
        <v>Swaps de sûretés – actifs empruntés non réutilisés – actifs de niveau 1 prêtés et actifs de niveau 1 empruntés (opérations n'impliquant pas des ALHQ admissibles) – valeur marchande de la sûreté prêtée</v>
      </c>
      <c r="D1074" s="547" t="b">
        <f t="shared" si="34"/>
        <v>1</v>
      </c>
      <c r="E1074" s="547" t="b">
        <f t="shared" si="35"/>
        <v>0</v>
      </c>
      <c r="F1074" s="546"/>
    </row>
    <row r="1075" spans="1:6" ht="204">
      <c r="A1075" s="547" t="s">
        <v>404</v>
      </c>
      <c r="B1075" s="547" t="s">
        <v>1469</v>
      </c>
      <c r="C1075" s="547" t="str">
        <f>'Instructions-LCR'!C216</f>
        <v>Valeur marchande de la sûreté prêtée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75" s="547" t="b">
        <f t="shared" si="36" ref="D1075:D1138">A1075=C1075</f>
        <v>1</v>
      </c>
      <c r="E1075" s="547" t="b">
        <f t="shared" si="37" ref="E1075:E1138">B1075=C1075</f>
        <v>0</v>
      </c>
      <c r="F1075" s="546"/>
    </row>
    <row r="1076" spans="1:6" ht="12.75">
      <c r="A1076" s="547" t="s">
        <v>313</v>
      </c>
      <c r="B1076" s="547" t="s">
        <v>1003</v>
      </c>
      <c r="C1076" s="547" t="str">
        <f>'Instructions-LCR'!D217</f>
        <v>48-48C, 113, 146</v>
      </c>
      <c r="D1076" s="547" t="b">
        <f t="shared" si="36"/>
        <v>1</v>
      </c>
      <c r="E1076" s="547" t="b">
        <f t="shared" si="37"/>
        <v>1</v>
      </c>
      <c r="F1076" s="546"/>
    </row>
    <row r="1077" spans="1:6" ht="51">
      <c r="A1077" s="547" t="s">
        <v>2023</v>
      </c>
      <c r="B1077" s="547" t="s">
        <v>1470</v>
      </c>
      <c r="C1077" s="547" t="str">
        <f>'Instructions-LCR'!B217</f>
        <v>Swaps de sûretés – actifs empruntés non réutilisés – actifs de niveau 1 prêtés et actifs de niveau 1 empruntés (opérations n'impliquant pas des ALHQ admissibles) – valeur marchande de la sûreté empruntée</v>
      </c>
      <c r="D1077" s="547" t="b">
        <f t="shared" si="36"/>
        <v>1</v>
      </c>
      <c r="E1077" s="547" t="b">
        <f t="shared" si="37"/>
        <v>0</v>
      </c>
      <c r="F1077" s="546"/>
    </row>
    <row r="1078" spans="1:6" ht="204">
      <c r="A1078" s="547" t="s">
        <v>405</v>
      </c>
      <c r="B1078" s="547" t="s">
        <v>1471</v>
      </c>
      <c r="C1078" s="547" t="str">
        <f>'Instructions-LCR'!C217</f>
        <v>Valeur marchande de la sûreté empruntée uniquement dans des opérations où des actifs de niveau 1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78" s="547" t="b">
        <f t="shared" si="36"/>
        <v>1</v>
      </c>
      <c r="E1078" s="547" t="b">
        <f t="shared" si="37"/>
        <v>0</v>
      </c>
      <c r="F1078" s="546"/>
    </row>
    <row r="1079" spans="1:6" ht="12.75">
      <c r="A1079" s="547" t="s">
        <v>313</v>
      </c>
      <c r="B1079" s="547" t="s">
        <v>1003</v>
      </c>
      <c r="C1079" s="547" t="str">
        <f>'Instructions-LCR'!D218</f>
        <v>48-48C, 113, 146</v>
      </c>
      <c r="D1079" s="547" t="b">
        <f t="shared" si="36"/>
        <v>1</v>
      </c>
      <c r="E1079" s="547" t="b">
        <f t="shared" si="37"/>
        <v>1</v>
      </c>
      <c r="F1079" s="546"/>
    </row>
    <row r="1080" spans="1:6" ht="51">
      <c r="A1080" s="547" t="s">
        <v>2024</v>
      </c>
      <c r="B1080" s="547" t="s">
        <v>1472</v>
      </c>
      <c r="C1080" s="547" t="str">
        <f>'Instructions-LCR'!B218</f>
        <v>Swaps de sûretés – actifs empruntés non réutilisés – actifs de niveau 1 prêtés et actifs de niveau 2A empruntés (opérations impliquant des ALHQ admissibles) – valeur marchande de la sûreté prêtée</v>
      </c>
      <c r="D1080" s="547" t="b">
        <f t="shared" si="36"/>
        <v>1</v>
      </c>
      <c r="E1080" s="547" t="b">
        <f t="shared" si="37"/>
        <v>0</v>
      </c>
      <c r="F1080" s="546"/>
    </row>
    <row r="1081" spans="1:6" ht="125.45" customHeight="1">
      <c r="A1081" s="547" t="s">
        <v>406</v>
      </c>
      <c r="B1081" s="547" t="s">
        <v>1473</v>
      </c>
      <c r="C1081" s="547" t="str">
        <f>'Instructions-LCR'!C218</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81" s="547" t="b">
        <f t="shared" si="36"/>
        <v>1</v>
      </c>
      <c r="E1081" s="547" t="b">
        <f t="shared" si="37"/>
        <v>0</v>
      </c>
      <c r="F1081" s="546"/>
    </row>
    <row r="1082" spans="1:6" ht="12.75">
      <c r="A1082" s="547" t="s">
        <v>313</v>
      </c>
      <c r="B1082" s="547" t="s">
        <v>1003</v>
      </c>
      <c r="C1082" s="547" t="str">
        <f>'Instructions-LCR'!D219</f>
        <v>48-48C, 113, 146</v>
      </c>
      <c r="D1082" s="547" t="b">
        <f t="shared" si="36"/>
        <v>1</v>
      </c>
      <c r="E1082" s="547" t="b">
        <f t="shared" si="37"/>
        <v>1</v>
      </c>
      <c r="F1082" s="546"/>
    </row>
    <row r="1083" spans="1:6" ht="51">
      <c r="A1083" s="547" t="s">
        <v>2025</v>
      </c>
      <c r="B1083" s="547" t="s">
        <v>1474</v>
      </c>
      <c r="C1083" s="547" t="str">
        <f>'Instructions-LCR'!B219</f>
        <v>Swaps de sûretés – actifs empruntés non réutilisés – actifs de niveau 1 prêtés et actifs de niveau 2A empruntés (opérations impliquant des ALHQ admissibles) – valeur marchande de la sûreté empruntée</v>
      </c>
      <c r="D1083" s="547" t="b">
        <f t="shared" si="36"/>
        <v>1</v>
      </c>
      <c r="E1083" s="547" t="b">
        <f t="shared" si="37"/>
        <v>0</v>
      </c>
      <c r="F1083" s="546"/>
    </row>
    <row r="1084" spans="1:6" ht="191.25">
      <c r="A1084" s="547" t="s">
        <v>407</v>
      </c>
      <c r="B1084" s="547" t="s">
        <v>1475</v>
      </c>
      <c r="C1084" s="547" t="str">
        <f>'Instructions-LCR'!C219</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84" s="547" t="b">
        <f t="shared" si="36"/>
        <v>1</v>
      </c>
      <c r="E1084" s="547" t="b">
        <f t="shared" si="37"/>
        <v>0</v>
      </c>
      <c r="F1084" s="546"/>
    </row>
    <row r="1085" spans="1:6" ht="12.75">
      <c r="A1085" s="547" t="s">
        <v>313</v>
      </c>
      <c r="B1085" s="547" t="s">
        <v>1003</v>
      </c>
      <c r="C1085" s="547" t="str">
        <f>'Instructions-LCR'!D220</f>
        <v>48-48C, 113, 146</v>
      </c>
      <c r="D1085" s="547" t="b">
        <f t="shared" si="36"/>
        <v>1</v>
      </c>
      <c r="E1085" s="547" t="b">
        <f t="shared" si="37"/>
        <v>1</v>
      </c>
      <c r="F1085" s="546"/>
    </row>
    <row r="1086" spans="1:6" ht="51">
      <c r="A1086" s="547" t="s">
        <v>2026</v>
      </c>
      <c r="B1086" s="547" t="s">
        <v>1476</v>
      </c>
      <c r="C1086" s="547" t="str">
        <f>'Instructions-LCR'!B220</f>
        <v>Swaps de sûretés – actifs empruntés non réutilisés – actifs de niveau 1 prêtés et actifs de niveau 2A empruntés (opérations n'impliquant pas des ALHQ admissibles) – valeur marchande de la sûreté prêtée</v>
      </c>
      <c r="D1086" s="547" t="b">
        <f t="shared" si="36"/>
        <v>1</v>
      </c>
      <c r="E1086" s="547" t="b">
        <f t="shared" si="37"/>
        <v>0</v>
      </c>
      <c r="F1086" s="546"/>
    </row>
    <row r="1087" spans="1:6" ht="204">
      <c r="A1087" s="547" t="s">
        <v>408</v>
      </c>
      <c r="B1087" s="547" t="s">
        <v>1477</v>
      </c>
      <c r="C1087" s="547" t="str">
        <f>'Instructions-LCR'!C220</f>
        <v>Valeur marchande de la sûreté prêtée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87" s="547" t="b">
        <f t="shared" si="36"/>
        <v>1</v>
      </c>
      <c r="E1087" s="547" t="b">
        <f t="shared" si="37"/>
        <v>0</v>
      </c>
      <c r="F1087" s="546"/>
    </row>
    <row r="1088" spans="1:6" ht="12.75">
      <c r="A1088" s="547" t="s">
        <v>313</v>
      </c>
      <c r="B1088" s="547" t="s">
        <v>1003</v>
      </c>
      <c r="C1088" s="547" t="str">
        <f>'Instructions-LCR'!D221</f>
        <v>48-48C, 113, 146</v>
      </c>
      <c r="D1088" s="547" t="b">
        <f t="shared" si="36"/>
        <v>1</v>
      </c>
      <c r="E1088" s="547" t="b">
        <f t="shared" si="37"/>
        <v>1</v>
      </c>
      <c r="F1088" s="546"/>
    </row>
    <row r="1089" spans="1:6" ht="51">
      <c r="A1089" s="547" t="s">
        <v>2027</v>
      </c>
      <c r="B1089" s="547" t="s">
        <v>1478</v>
      </c>
      <c r="C1089" s="547" t="str">
        <f>'Instructions-LCR'!B221</f>
        <v>Swaps de sûretés – actifs empruntés non réutilisés – actifs de niveau 1 prêtés et actifs de niveau 2A empruntés (opérations n'impliquant pas des ALHQ admissibles) – valeur marchande de la sûreté empruntée</v>
      </c>
      <c r="D1089" s="547" t="b">
        <f t="shared" si="36"/>
        <v>1</v>
      </c>
      <c r="E1089" s="547" t="b">
        <f t="shared" si="37"/>
        <v>0</v>
      </c>
      <c r="F1089" s="546"/>
    </row>
    <row r="1090" spans="1:6" ht="204">
      <c r="A1090" s="547" t="s">
        <v>409</v>
      </c>
      <c r="B1090" s="547" t="s">
        <v>1479</v>
      </c>
      <c r="C1090" s="547" t="str">
        <f>'Instructions-LCR'!C221</f>
        <v>Valeur marchande de la sûreté empruntée uniquement dans des opérations où des actifs de niveau 1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90" s="547" t="b">
        <f t="shared" si="36"/>
        <v>1</v>
      </c>
      <c r="E1090" s="547" t="b">
        <f t="shared" si="37"/>
        <v>0</v>
      </c>
      <c r="F1090" s="546"/>
    </row>
    <row r="1091" spans="1:6" ht="12.75">
      <c r="A1091" s="547" t="s">
        <v>313</v>
      </c>
      <c r="B1091" s="547" t="s">
        <v>1003</v>
      </c>
      <c r="C1091" s="547" t="str">
        <f>'Instructions-LCR'!D222</f>
        <v>48-48C, 113, 146</v>
      </c>
      <c r="D1091" s="547" t="b">
        <f t="shared" si="36"/>
        <v>1</v>
      </c>
      <c r="E1091" s="547" t="b">
        <f t="shared" si="37"/>
        <v>1</v>
      </c>
      <c r="F1091" s="546"/>
    </row>
    <row r="1092" spans="1:6" ht="51">
      <c r="A1092" s="547" t="s">
        <v>2028</v>
      </c>
      <c r="B1092" s="547" t="s">
        <v>1480</v>
      </c>
      <c r="C1092" s="547" t="str">
        <f>'Instructions-LCR'!B222</f>
        <v>Swaps de sûretés – actifs empruntés non réutilisés – actifs de niveau 1 prêtés et actifs de niveau 2B RMBS empruntés (opérations n'impliquant pas des ALHQ admissibles) – valeur marchande de la sûreté prêtée</v>
      </c>
      <c r="D1092" s="547" t="b">
        <f t="shared" si="36"/>
        <v>1</v>
      </c>
      <c r="E1092" s="547" t="b">
        <f t="shared" si="37"/>
        <v>0</v>
      </c>
      <c r="F1092" s="546"/>
    </row>
    <row r="1093" spans="1:6" ht="191.25">
      <c r="A1093" s="547" t="s">
        <v>410</v>
      </c>
      <c r="B1093" s="547" t="s">
        <v>1481</v>
      </c>
      <c r="C1093" s="547" t="str">
        <f>'Instructions-LCR'!C222</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93" s="547" t="b">
        <f t="shared" si="36"/>
        <v>1</v>
      </c>
      <c r="E1093" s="547" t="b">
        <f t="shared" si="37"/>
        <v>0</v>
      </c>
      <c r="F1093" s="546"/>
    </row>
    <row r="1094" spans="1:6" ht="12.75">
      <c r="A1094" s="547" t="s">
        <v>313</v>
      </c>
      <c r="B1094" s="547" t="s">
        <v>1003</v>
      </c>
      <c r="C1094" s="547" t="str">
        <f>'Instructions-LCR'!D223</f>
        <v>48-48C, 113, 146</v>
      </c>
      <c r="D1094" s="547" t="b">
        <f t="shared" si="36"/>
        <v>1</v>
      </c>
      <c r="E1094" s="547" t="b">
        <f t="shared" si="37"/>
        <v>1</v>
      </c>
      <c r="F1094" s="546"/>
    </row>
    <row r="1095" spans="1:6" ht="51">
      <c r="A1095" s="547" t="s">
        <v>2029</v>
      </c>
      <c r="B1095" s="547" t="s">
        <v>1482</v>
      </c>
      <c r="C1095" s="547" t="str">
        <f>'Instructions-LCR'!B223</f>
        <v>Swaps de sûretés – actifs empruntés non réutilisés – actifs de niveau 1 prêtés et actifs de niveau 2B RMBS empruntés (opérations impliquant des ALHQ admissibles) – valeur marchande de la sûreté empruntée</v>
      </c>
      <c r="D1095" s="547" t="b">
        <f t="shared" si="36"/>
        <v>1</v>
      </c>
      <c r="E1095" s="547" t="b">
        <f t="shared" si="37"/>
        <v>0</v>
      </c>
      <c r="F1095" s="546"/>
    </row>
    <row r="1096" spans="1:6" ht="191.25">
      <c r="A1096" s="547" t="s">
        <v>411</v>
      </c>
      <c r="B1096" s="547" t="s">
        <v>1483</v>
      </c>
      <c r="C1096" s="547" t="str">
        <f>'Instructions-LCR'!C223</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096" s="547" t="b">
        <f t="shared" si="36"/>
        <v>1</v>
      </c>
      <c r="E1096" s="547" t="b">
        <f t="shared" si="37"/>
        <v>0</v>
      </c>
      <c r="F1096" s="546"/>
    </row>
    <row r="1097" spans="1:6" ht="12.75">
      <c r="A1097" s="547" t="s">
        <v>313</v>
      </c>
      <c r="B1097" s="547" t="s">
        <v>1003</v>
      </c>
      <c r="C1097" s="547" t="str">
        <f>'Instructions-LCR'!D224</f>
        <v>48-48C, 113, 146</v>
      </c>
      <c r="D1097" s="547" t="b">
        <f t="shared" si="36"/>
        <v>1</v>
      </c>
      <c r="E1097" s="547" t="b">
        <f t="shared" si="37"/>
        <v>1</v>
      </c>
      <c r="F1097" s="546"/>
    </row>
    <row r="1098" spans="1:6" ht="51">
      <c r="A1098" s="547" t="s">
        <v>2028</v>
      </c>
      <c r="B1098" s="547" t="s">
        <v>1484</v>
      </c>
      <c r="C1098" s="547" t="str">
        <f>'Instructions-LCR'!B224</f>
        <v>Swaps de sûretés – actifs empruntés non réutilisés – actifs de niveau 1 prêtés et actifs de niveau 2B RMBS empruntés (opérations n'impliquant pas des ALHQ admissibles) – valeur marchande de la sûreté prêtée</v>
      </c>
      <c r="D1098" s="547" t="b">
        <f t="shared" si="36"/>
        <v>1</v>
      </c>
      <c r="E1098" s="547" t="b">
        <f t="shared" si="37"/>
        <v>0</v>
      </c>
      <c r="F1098" s="546"/>
    </row>
    <row r="1099" spans="1:6" ht="204">
      <c r="A1099" s="547" t="s">
        <v>412</v>
      </c>
      <c r="B1099" s="547" t="s">
        <v>1485</v>
      </c>
      <c r="C1099" s="547" t="str">
        <f>'Instructions-LCR'!C224</f>
        <v>Valeur marchande de la sûreté prêtée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099" s="547" t="b">
        <f t="shared" si="36"/>
        <v>1</v>
      </c>
      <c r="E1099" s="547" t="b">
        <f t="shared" si="37"/>
        <v>0</v>
      </c>
      <c r="F1099" s="546"/>
    </row>
    <row r="1100" spans="1:6" ht="12.75">
      <c r="A1100" s="547" t="s">
        <v>313</v>
      </c>
      <c r="B1100" s="547" t="s">
        <v>1003</v>
      </c>
      <c r="C1100" s="547" t="str">
        <f>'Instructions-LCR'!D225</f>
        <v>48-48C, 113, 146</v>
      </c>
      <c r="D1100" s="547" t="b">
        <f t="shared" si="36"/>
        <v>1</v>
      </c>
      <c r="E1100" s="547" t="b">
        <f t="shared" si="37"/>
        <v>1</v>
      </c>
      <c r="F1100" s="546"/>
    </row>
    <row r="1101" spans="1:6" ht="51">
      <c r="A1101" s="547" t="s">
        <v>2030</v>
      </c>
      <c r="B1101" s="547" t="s">
        <v>1486</v>
      </c>
      <c r="C1101" s="547" t="str">
        <f>'Instructions-LCR'!B225</f>
        <v>Swaps de sûretés – actifs empruntés non réutilisés – actifs de niveau 1 prêtés et actifs de niveau 2B RMBS empruntés (opérations n'impliquant pas des ALHQ admissibles) – valeur marchande de la sûreté empruntée</v>
      </c>
      <c r="D1101" s="547" t="b">
        <f t="shared" si="36"/>
        <v>1</v>
      </c>
      <c r="E1101" s="547" t="b">
        <f t="shared" si="37"/>
        <v>0</v>
      </c>
      <c r="F1101" s="546"/>
    </row>
    <row r="1102" spans="1:6" ht="204">
      <c r="A1102" s="547" t="s">
        <v>413</v>
      </c>
      <c r="B1102" s="547" t="s">
        <v>1487</v>
      </c>
      <c r="C1102" s="547" t="str">
        <f>'Instructions-LCR'!C225</f>
        <v>Valeur marchande de la sûreté empruntée uniquement dans des opérations où des actifs de niveau 1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02" s="547" t="b">
        <f t="shared" si="36"/>
        <v>1</v>
      </c>
      <c r="E1102" s="547" t="b">
        <f t="shared" si="37"/>
        <v>0</v>
      </c>
      <c r="F1102" s="546"/>
    </row>
    <row r="1103" spans="1:6" ht="12.75">
      <c r="A1103" s="547" t="s">
        <v>313</v>
      </c>
      <c r="B1103" s="547" t="s">
        <v>1003</v>
      </c>
      <c r="C1103" s="547" t="str">
        <f>'Instructions-LCR'!D226</f>
        <v>48-48C, 113, 146</v>
      </c>
      <c r="D1103" s="547" t="b">
        <f t="shared" si="36"/>
        <v>1</v>
      </c>
      <c r="E1103" s="547" t="b">
        <f t="shared" si="37"/>
        <v>1</v>
      </c>
      <c r="F1103" s="546"/>
    </row>
    <row r="1104" spans="1:6" ht="51">
      <c r="A1104" s="547" t="s">
        <v>2031</v>
      </c>
      <c r="B1104" s="547" t="s">
        <v>1488</v>
      </c>
      <c r="C1104" s="547" t="str">
        <f>'Instructions-LCR'!B226</f>
        <v>Swaps de sûretés – actifs empruntés non réutilisés – actifs de niveau 1 prêtés et actifs de niveau 2B non RMBS empruntés (opérations impliquant des ALHQ admissibles) – valeur marchande de la sûreté prêtée</v>
      </c>
      <c r="D1104" s="547" t="b">
        <f t="shared" si="36"/>
        <v>1</v>
      </c>
      <c r="E1104" s="547" t="b">
        <f t="shared" si="37"/>
        <v>0</v>
      </c>
      <c r="F1104" s="546"/>
    </row>
    <row r="1105" spans="1:6" ht="204">
      <c r="A1105" s="547" t="s">
        <v>414</v>
      </c>
      <c r="B1105" s="547" t="s">
        <v>1489</v>
      </c>
      <c r="C1105" s="547" t="str">
        <f>'Instructions-LCR'!C226</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05" s="547" t="b">
        <f t="shared" si="36"/>
        <v>1</v>
      </c>
      <c r="E1105" s="547" t="b">
        <f t="shared" si="37"/>
        <v>0</v>
      </c>
      <c r="F1105" s="546"/>
    </row>
    <row r="1106" spans="1:6" ht="12.75">
      <c r="A1106" s="547" t="s">
        <v>313</v>
      </c>
      <c r="B1106" s="547" t="s">
        <v>1003</v>
      </c>
      <c r="C1106" s="547" t="str">
        <f>'Instructions-LCR'!D227</f>
        <v>48-48C, 113, 146</v>
      </c>
      <c r="D1106" s="547" t="b">
        <f t="shared" si="36"/>
        <v>1</v>
      </c>
      <c r="E1106" s="547" t="b">
        <f t="shared" si="37"/>
        <v>1</v>
      </c>
      <c r="F1106" s="546"/>
    </row>
    <row r="1107" spans="1:6" ht="51">
      <c r="A1107" s="547" t="s">
        <v>2032</v>
      </c>
      <c r="B1107" s="547" t="s">
        <v>1490</v>
      </c>
      <c r="C1107" s="547" t="str">
        <f>'Instructions-LCR'!B227</f>
        <v>Swaps de sûretés – actifs empruntés non réutilisés – actifs de niveau 1 prêtés et actifs de niveau 2B non RMBS empruntés (opérations impliquant des ALHQ admissibles) – valeur marchande de la sûreté empruntée</v>
      </c>
      <c r="D1107" s="547" t="b">
        <f t="shared" si="36"/>
        <v>1</v>
      </c>
      <c r="E1107" s="547" t="b">
        <f t="shared" si="37"/>
        <v>0</v>
      </c>
      <c r="F1107" s="546"/>
    </row>
    <row r="1108" spans="1:6" ht="204">
      <c r="A1108" s="547" t="s">
        <v>415</v>
      </c>
      <c r="B1108" s="547" t="s">
        <v>1491</v>
      </c>
      <c r="C1108" s="547" t="str">
        <f>'Instructions-LCR'!C227</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08" s="547" t="b">
        <f t="shared" si="36"/>
        <v>1</v>
      </c>
      <c r="E1108" s="547" t="b">
        <f t="shared" si="37"/>
        <v>0</v>
      </c>
      <c r="F1108" s="546"/>
    </row>
    <row r="1109" spans="1:6" ht="12.75">
      <c r="A1109" s="547" t="s">
        <v>313</v>
      </c>
      <c r="B1109" s="547" t="s">
        <v>1003</v>
      </c>
      <c r="C1109" s="547" t="str">
        <f>'Instructions-LCR'!D228</f>
        <v>48-48C, 113, 146</v>
      </c>
      <c r="D1109" s="547" t="b">
        <f t="shared" si="36"/>
        <v>1</v>
      </c>
      <c r="E1109" s="547" t="b">
        <f t="shared" si="37"/>
        <v>1</v>
      </c>
      <c r="F1109" s="546"/>
    </row>
    <row r="1110" spans="1:6" ht="51">
      <c r="A1110" s="547" t="s">
        <v>2033</v>
      </c>
      <c r="B1110" s="547" t="s">
        <v>1492</v>
      </c>
      <c r="C1110" s="547" t="str">
        <f>'Instructions-LCR'!B228</f>
        <v>Swaps de sûretés – actifs empruntés non réutilisés – actifs de niveau 1 prêtés et actifs de niveau 2B non RMBS empruntés (opérations n'impliquant pas des ALHQ admissibles) – valeur marchande de la sûreté prêtée</v>
      </c>
      <c r="D1110" s="547" t="b">
        <f t="shared" si="36"/>
        <v>1</v>
      </c>
      <c r="E1110" s="547" t="b">
        <f t="shared" si="37"/>
        <v>0</v>
      </c>
      <c r="F1110" s="546"/>
    </row>
    <row r="1111" spans="1:6" ht="204">
      <c r="A1111" s="547" t="s">
        <v>416</v>
      </c>
      <c r="B1111" s="547" t="s">
        <v>1493</v>
      </c>
      <c r="C1111" s="547" t="str">
        <f>'Instructions-LCR'!C228</f>
        <v>Valeur marchande de la sûreté prêtée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11" s="547" t="b">
        <f t="shared" si="36"/>
        <v>1</v>
      </c>
      <c r="E1111" s="547" t="b">
        <f t="shared" si="37"/>
        <v>0</v>
      </c>
      <c r="F1111" s="546"/>
    </row>
    <row r="1112" spans="1:6" ht="12.75">
      <c r="A1112" s="547" t="s">
        <v>313</v>
      </c>
      <c r="B1112" s="547" t="s">
        <v>1003</v>
      </c>
      <c r="C1112" s="547" t="str">
        <f>'Instructions-LCR'!D229</f>
        <v>48-48C, 113, 146</v>
      </c>
      <c r="D1112" s="547" t="b">
        <f t="shared" si="36"/>
        <v>1</v>
      </c>
      <c r="E1112" s="547" t="b">
        <f t="shared" si="37"/>
        <v>1</v>
      </c>
      <c r="F1112" s="546"/>
    </row>
    <row r="1113" spans="1:6" ht="51">
      <c r="A1113" s="547" t="s">
        <v>2034</v>
      </c>
      <c r="B1113" s="547" t="s">
        <v>1494</v>
      </c>
      <c r="C1113" s="547" t="str">
        <f>'Instructions-LCR'!B229</f>
        <v>Swaps de sûretés – actifs empruntés non réutilisés – actifs de niveau 1 prêtés et actifs de niveau 2B non RMBS empruntés (opérations n'impliquant pas des ALHQ admissibles) – valeur marchande de la sûreté empruntée</v>
      </c>
      <c r="D1113" s="547" t="b">
        <f t="shared" si="36"/>
        <v>1</v>
      </c>
      <c r="E1113" s="547" t="b">
        <f t="shared" si="37"/>
        <v>0</v>
      </c>
      <c r="F1113" s="546"/>
    </row>
    <row r="1114" spans="1:6" ht="204">
      <c r="A1114" s="547" t="s">
        <v>415</v>
      </c>
      <c r="B1114" s="547" t="s">
        <v>1491</v>
      </c>
      <c r="C1114" s="547" t="str">
        <f>'Instructions-LCR'!C229</f>
        <v>Valeur marchande de la sûreté empruntée uniquement dans des opérations où des actifs de niveau 1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14" s="547" t="b">
        <f t="shared" si="36"/>
        <v>1</v>
      </c>
      <c r="E1114" s="547" t="b">
        <f t="shared" si="37"/>
        <v>0</v>
      </c>
      <c r="F1114" s="546"/>
    </row>
    <row r="1115" spans="1:6" ht="12.75">
      <c r="A1115" s="547" t="s">
        <v>313</v>
      </c>
      <c r="B1115" s="547" t="s">
        <v>1003</v>
      </c>
      <c r="C1115" s="547" t="str">
        <f>'Instructions-LCR'!D230</f>
        <v>48-48C, 113, 146</v>
      </c>
      <c r="D1115" s="547" t="b">
        <f t="shared" si="36"/>
        <v>1</v>
      </c>
      <c r="E1115" s="547" t="b">
        <f t="shared" si="37"/>
        <v>1</v>
      </c>
      <c r="F1115" s="546"/>
    </row>
    <row r="1116" spans="1:6" ht="51">
      <c r="A1116" s="547" t="s">
        <v>2035</v>
      </c>
      <c r="B1116" s="547" t="s">
        <v>1495</v>
      </c>
      <c r="C1116" s="547" t="str">
        <f>'Instructions-LCR'!B230</f>
        <v>Swaps de sûretés – actifs empruntés non réutilisés – actifs de niveau 1 prêtés et actifs non ALHQ empruntés (opérations impliquant des ALHQ admissibles) – valeur marchande de la sûreté prêtée</v>
      </c>
      <c r="D1116" s="547" t="b">
        <f t="shared" si="36"/>
        <v>1</v>
      </c>
      <c r="E1116" s="547" t="b">
        <f t="shared" si="37"/>
        <v>0</v>
      </c>
      <c r="F1116" s="546"/>
    </row>
    <row r="1117" spans="1:6" ht="165.75">
      <c r="A1117" s="547" t="s">
        <v>417</v>
      </c>
      <c r="B1117" s="547" t="s">
        <v>1496</v>
      </c>
      <c r="C1117" s="547" t="str">
        <f>'Instructions-LCR'!C230</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1117" s="547" t="b">
        <f t="shared" si="36"/>
        <v>1</v>
      </c>
      <c r="E1117" s="547" t="b">
        <f t="shared" si="37"/>
        <v>0</v>
      </c>
      <c r="F1117" s="546"/>
    </row>
    <row r="1118" spans="1:6" ht="12.75">
      <c r="A1118" s="547" t="s">
        <v>313</v>
      </c>
      <c r="B1118" s="547" t="s">
        <v>1003</v>
      </c>
      <c r="C1118" s="547" t="str">
        <f>'Instructions-LCR'!D231</f>
        <v>48-48C, 113, 146</v>
      </c>
      <c r="D1118" s="547" t="b">
        <f t="shared" si="36"/>
        <v>1</v>
      </c>
      <c r="E1118" s="547" t="b">
        <f t="shared" si="37"/>
        <v>1</v>
      </c>
      <c r="F1118" s="546"/>
    </row>
    <row r="1119" spans="1:6" ht="51">
      <c r="A1119" s="547" t="s">
        <v>2036</v>
      </c>
      <c r="B1119" s="547" t="s">
        <v>1497</v>
      </c>
      <c r="C1119" s="547" t="str">
        <f>'Instructions-LCR'!B231</f>
        <v>Swaps de sûretés – actifs empruntés non réutilisés – actifs de niveau 1 prêtés et actifs non ALHQ empruntés (opérations impliquant des ALHQ admissibles) – valeur marchande de la sûreté empruntée</v>
      </c>
      <c r="D1119" s="547" t="b">
        <f t="shared" si="36"/>
        <v>1</v>
      </c>
      <c r="E1119" s="547" t="b">
        <f t="shared" si="37"/>
        <v>0</v>
      </c>
      <c r="F1119" s="546"/>
    </row>
    <row r="1120" spans="1:6" ht="111" customHeight="1">
      <c r="A1120" s="547" t="s">
        <v>658</v>
      </c>
      <c r="B1120" s="547" t="s">
        <v>1498</v>
      </c>
      <c r="C1120" s="547" t="str">
        <f>'Instructions-LCR'!C231</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pourrait par ailleurs être déclarée ALHQ admissible si elle ne garantissait pas déjà l’opération en question (c.-à-d. si elle était non grevée et respectait les exigences opérationnelles des ALHQ).</v>
      </c>
      <c r="D1120" s="547" t="b">
        <f t="shared" si="36"/>
        <v>1</v>
      </c>
      <c r="E1120" s="547" t="b">
        <f t="shared" si="37"/>
        <v>0</v>
      </c>
      <c r="F1120" s="546"/>
    </row>
    <row r="1121" spans="1:6" ht="12.75">
      <c r="A1121" s="547" t="s">
        <v>313</v>
      </c>
      <c r="B1121" s="547" t="s">
        <v>1003</v>
      </c>
      <c r="C1121" s="547" t="str">
        <f>'Instructions-LCR'!D232</f>
        <v>48-48C, 113, 146</v>
      </c>
      <c r="D1121" s="547" t="b">
        <f t="shared" si="36"/>
        <v>1</v>
      </c>
      <c r="E1121" s="547" t="b">
        <f t="shared" si="37"/>
        <v>1</v>
      </c>
      <c r="F1121" s="546"/>
    </row>
    <row r="1122" spans="1:6" ht="51">
      <c r="A1122" s="547" t="s">
        <v>2037</v>
      </c>
      <c r="B1122" s="547" t="s">
        <v>1499</v>
      </c>
      <c r="C1122" s="547" t="str">
        <f>'Instructions-LCR'!B232</f>
        <v>Swaps de sûretés – actifs empruntés non réutilisés – actifs de niveau 1 prêtés et actifs non ALHQ empruntés (opérations n'impliquant pas des ALHQ admissibles) – valeur marchande de la sûreté prêtée</v>
      </c>
      <c r="D1122" s="547" t="b">
        <f t="shared" si="36"/>
        <v>1</v>
      </c>
      <c r="E1122" s="547" t="b">
        <f t="shared" si="37"/>
        <v>0</v>
      </c>
      <c r="F1122" s="546"/>
    </row>
    <row r="1123" spans="1:6" ht="178.5">
      <c r="A1123" s="547" t="s">
        <v>659</v>
      </c>
      <c r="B1123" s="547" t="s">
        <v>1500</v>
      </c>
      <c r="C1123" s="547" t="str">
        <f>'Instructions-LCR'!C232</f>
        <v>Valeur marchande de la sûreté prêtée uniquement dans des opérations où des actifs de niveau 1 sont prêtés et des actifs non ALHQ sont empruntés, lorsque la sûreté empruntée n’est pas réutilisée (non mobilisée) pour sécuriser les positions courtes fermes de l’institution et que (i) la sûreté prêtée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1123" s="547" t="b">
        <f t="shared" si="36"/>
        <v>1</v>
      </c>
      <c r="E1123" s="547" t="b">
        <f t="shared" si="37"/>
        <v>0</v>
      </c>
      <c r="F1123" s="546"/>
    </row>
    <row r="1124" spans="1:6" ht="12.75">
      <c r="A1124" s="547" t="s">
        <v>313</v>
      </c>
      <c r="B1124" s="547" t="s">
        <v>1003</v>
      </c>
      <c r="C1124" s="547" t="str">
        <f>'Instructions-LCR'!D233</f>
        <v>48-48C, 113, 146</v>
      </c>
      <c r="D1124" s="547" t="b">
        <f t="shared" si="36"/>
        <v>1</v>
      </c>
      <c r="E1124" s="547" t="b">
        <f t="shared" si="37"/>
        <v>1</v>
      </c>
      <c r="F1124" s="546"/>
    </row>
    <row r="1125" spans="1:6" ht="51">
      <c r="A1125" s="547" t="s">
        <v>2038</v>
      </c>
      <c r="B1125" s="547" t="s">
        <v>1501</v>
      </c>
      <c r="C1125" s="547" t="str">
        <f>'Instructions-LCR'!B233</f>
        <v>Swaps de sûretés – actifs empruntés non réutilisés – actifs de niveau 1 prêtés et actifs non ALHQ empruntés (opérations n'impliquant pas des ALHQ admissibles) – valeur marchande de la sûreté empruntée</v>
      </c>
      <c r="D1125" s="547" t="b">
        <f t="shared" si="36"/>
        <v>1</v>
      </c>
      <c r="E1125" s="547" t="b">
        <f t="shared" si="37"/>
        <v>0</v>
      </c>
      <c r="F1125" s="546"/>
    </row>
    <row r="1126" spans="1:6" ht="178.5">
      <c r="A1126" s="547" t="s">
        <v>418</v>
      </c>
      <c r="B1126" s="547" t="s">
        <v>1502</v>
      </c>
      <c r="C1126" s="547" t="str">
        <f>'Instructions-LCR'!C233</f>
        <v>Valeur marchande de la sûreté empruntée uniquement dans des opérations où des actifs de niveau 1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1 prêtée ne pourrait par ailleurs pas être déclarée ALHQ admissible si elle ne garantissait pas déjà l’opération en question (c.-à-d. si elle n’était pas non grevée et ne respectait pas les exigences opérationnelles des ALHQ).</v>
      </c>
      <c r="D1126" s="547" t="b">
        <f t="shared" si="36"/>
        <v>1</v>
      </c>
      <c r="E1126" s="547" t="b">
        <f t="shared" si="37"/>
        <v>0</v>
      </c>
      <c r="F1126" s="546"/>
    </row>
    <row r="1127" spans="1:6" ht="12.75">
      <c r="A1127" s="547" t="s">
        <v>313</v>
      </c>
      <c r="B1127" s="547" t="s">
        <v>1003</v>
      </c>
      <c r="C1127" s="547" t="str">
        <f>'Instructions-LCR'!D234</f>
        <v>48-48C, 113, 146</v>
      </c>
      <c r="D1127" s="547" t="b">
        <f t="shared" si="36"/>
        <v>1</v>
      </c>
      <c r="E1127" s="547" t="b">
        <f t="shared" si="37"/>
        <v>1</v>
      </c>
      <c r="F1127" s="546"/>
    </row>
    <row r="1128" spans="1:6" ht="51">
      <c r="A1128" s="547" t="s">
        <v>2039</v>
      </c>
      <c r="B1128" s="547" t="s">
        <v>1503</v>
      </c>
      <c r="C1128" s="547" t="str">
        <f>'Instructions-LCR'!B234</f>
        <v>Swaps de sûretés – actifs empruntés non réutilisés – actifs de niveau 2A prêtés et actifs de niveau 1 empruntés (opérations impliquant des ALHQ admissibles) – valeur marchande de la sûreté prêtée</v>
      </c>
      <c r="D1128" s="547" t="b">
        <f t="shared" si="36"/>
        <v>1</v>
      </c>
      <c r="E1128" s="547" t="b">
        <f t="shared" si="37"/>
        <v>0</v>
      </c>
      <c r="F1128" s="546"/>
    </row>
    <row r="1129" spans="1:6" ht="124.15" customHeight="1">
      <c r="A1129" s="547" t="s">
        <v>419</v>
      </c>
      <c r="B1129" s="547" t="s">
        <v>1504</v>
      </c>
      <c r="C1129" s="547" t="str">
        <f>'Instructions-LCR'!C234</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29" s="547" t="b">
        <f t="shared" si="36"/>
        <v>1</v>
      </c>
      <c r="E1129" s="547" t="b">
        <f t="shared" si="37"/>
        <v>0</v>
      </c>
      <c r="F1129" s="546"/>
    </row>
    <row r="1130" spans="1:6" ht="12.75">
      <c r="A1130" s="547" t="s">
        <v>313</v>
      </c>
      <c r="B1130" s="547" t="s">
        <v>1003</v>
      </c>
      <c r="C1130" s="547" t="str">
        <f>'Instructions-LCR'!D235</f>
        <v>48-48C, 113, 146</v>
      </c>
      <c r="D1130" s="547" t="b">
        <f t="shared" si="36"/>
        <v>1</v>
      </c>
      <c r="E1130" s="547" t="b">
        <f t="shared" si="37"/>
        <v>1</v>
      </c>
      <c r="F1130" s="546"/>
    </row>
    <row r="1131" spans="1:6" ht="51">
      <c r="A1131" s="547" t="s">
        <v>2040</v>
      </c>
      <c r="B1131" s="547" t="s">
        <v>1505</v>
      </c>
      <c r="C1131" s="547" t="str">
        <f>'Instructions-LCR'!B235</f>
        <v>Swaps de sûretés – actifs empruntés non réutilisés – actifs de niveau 2A prêtés et actifs de niveau 1 empruntés (opérations impliquant des ALHQ admissibles) – valeur marchande de la sûreté empruntée</v>
      </c>
      <c r="D1131" s="547" t="b">
        <f t="shared" si="36"/>
        <v>1</v>
      </c>
      <c r="E1131" s="547" t="b">
        <f t="shared" si="37"/>
        <v>0</v>
      </c>
      <c r="F1131" s="546"/>
    </row>
    <row r="1132" spans="1:6" ht="121.9" customHeight="1">
      <c r="A1132" s="547" t="s">
        <v>420</v>
      </c>
      <c r="B1132" s="547" t="s">
        <v>1506</v>
      </c>
      <c r="C1132" s="547" t="str">
        <f>'Instructions-LCR'!C235</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1 prêtée pourrait par ailleurs être déclarée ALHQ admissible si elle ne garantissait pas déjà l’opération en question (c.-à-d. si elle était non grevée et respectait les exigences opérationnelles des ALHQ).</v>
      </c>
      <c r="D1132" s="547" t="b">
        <f t="shared" si="36"/>
        <v>1</v>
      </c>
      <c r="E1132" s="547" t="b">
        <f t="shared" si="37"/>
        <v>0</v>
      </c>
      <c r="F1132" s="546"/>
    </row>
    <row r="1133" spans="1:6" ht="12.75">
      <c r="A1133" s="547" t="s">
        <v>313</v>
      </c>
      <c r="B1133" s="547" t="s">
        <v>1003</v>
      </c>
      <c r="C1133" s="547" t="str">
        <f>'Instructions-LCR'!D236</f>
        <v>48-48C, 113, 146</v>
      </c>
      <c r="D1133" s="547" t="b">
        <f t="shared" si="36"/>
        <v>1</v>
      </c>
      <c r="E1133" s="547" t="b">
        <f t="shared" si="37"/>
        <v>1</v>
      </c>
      <c r="F1133" s="546"/>
    </row>
    <row r="1134" spans="1:6" ht="51">
      <c r="A1134" s="547" t="s">
        <v>2041</v>
      </c>
      <c r="B1134" s="547" t="s">
        <v>1507</v>
      </c>
      <c r="C1134" s="547" t="str">
        <f>'Instructions-LCR'!B236</f>
        <v>Swaps de sûretés – actifs empruntés non réutilisés – actifs de niveau 2A prêtés et actifs de niveau 1 empruntés (opérations n'impliquant pas des ALHQ admissibles) – valeur marchande de la sûreté prêtée</v>
      </c>
      <c r="D1134" s="547" t="b">
        <f t="shared" si="36"/>
        <v>1</v>
      </c>
      <c r="E1134" s="547" t="b">
        <f t="shared" si="37"/>
        <v>0</v>
      </c>
      <c r="F1134" s="546"/>
    </row>
    <row r="1135" spans="1:6" ht="191.25">
      <c r="A1135" s="547" t="s">
        <v>421</v>
      </c>
      <c r="B1135" s="547" t="s">
        <v>1508</v>
      </c>
      <c r="C1135" s="547" t="str">
        <f>'Instructions-LCR'!C236</f>
        <v>Valeur marchande de la sûreté prêtée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1 prêtée ne pourrait par ailleurs pas être déclarée ALHQ admissible si elle ne garantissait pas déjà l’opération en question (c.-à-d. si elle n’était pas non grevée et ne respectait pas les exigences opérationnelles des ALHQ).</v>
      </c>
      <c r="D1135" s="547" t="b">
        <f t="shared" si="36"/>
        <v>1</v>
      </c>
      <c r="E1135" s="547" t="b">
        <f t="shared" si="37"/>
        <v>0</v>
      </c>
      <c r="F1135" s="546"/>
    </row>
    <row r="1136" spans="1:6" ht="12.75">
      <c r="A1136" s="547" t="s">
        <v>313</v>
      </c>
      <c r="B1136" s="547" t="s">
        <v>1003</v>
      </c>
      <c r="C1136" s="547" t="str">
        <f>'Instructions-LCR'!D237</f>
        <v>48-48C, 113, 146</v>
      </c>
      <c r="D1136" s="547" t="b">
        <f t="shared" si="36"/>
        <v>1</v>
      </c>
      <c r="E1136" s="547" t="b">
        <f t="shared" si="37"/>
        <v>1</v>
      </c>
      <c r="F1136" s="546"/>
    </row>
    <row r="1137" spans="1:6" ht="51">
      <c r="A1137" s="547" t="s">
        <v>2042</v>
      </c>
      <c r="B1137" s="547" t="s">
        <v>1509</v>
      </c>
      <c r="C1137" s="547" t="str">
        <f>'Instructions-LCR'!B237</f>
        <v>Swaps de sûretés – actifs empruntés non réutilisés – actifs de niveau 2A prêtés et actifs de niveau 1 empruntés (opérations n'impliquant pas des ALHQ admissibles) – valeur marchande de la sûreté empruntée</v>
      </c>
      <c r="D1137" s="547" t="b">
        <f t="shared" si="36"/>
        <v>1</v>
      </c>
      <c r="E1137" s="547" t="b">
        <f t="shared" si="37"/>
        <v>0</v>
      </c>
      <c r="F1137" s="546"/>
    </row>
    <row r="1138" spans="1:6" ht="191.25">
      <c r="A1138" s="547" t="s">
        <v>422</v>
      </c>
      <c r="B1138" s="547" t="s">
        <v>1510</v>
      </c>
      <c r="C1138" s="547" t="str">
        <f>'Instructions-LCR'!C237</f>
        <v>Valeur marchande de la sûreté empruntée uniquement dans des opérations où des actifs de niveau 2A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38" s="547" t="b">
        <f t="shared" si="36"/>
        <v>1</v>
      </c>
      <c r="E1138" s="547" t="b">
        <f t="shared" si="37"/>
        <v>0</v>
      </c>
      <c r="F1138" s="546"/>
    </row>
    <row r="1139" spans="1:6" ht="12.75">
      <c r="A1139" s="547" t="s">
        <v>313</v>
      </c>
      <c r="B1139" s="547" t="s">
        <v>1003</v>
      </c>
      <c r="C1139" s="547" t="str">
        <f>'Instructions-LCR'!D238</f>
        <v>48-48C, 113, 146</v>
      </c>
      <c r="D1139" s="547" t="b">
        <f t="shared" si="38" ref="D1139:D1202">A1139=C1139</f>
        <v>1</v>
      </c>
      <c r="E1139" s="547" t="b">
        <f t="shared" si="39" ref="E1139:E1202">B1139=C1139</f>
        <v>1</v>
      </c>
      <c r="F1139" s="546"/>
    </row>
    <row r="1140" spans="1:6" ht="51">
      <c r="A1140" s="547" t="s">
        <v>2043</v>
      </c>
      <c r="B1140" s="547" t="s">
        <v>1511</v>
      </c>
      <c r="C1140" s="547" t="str">
        <f>'Instructions-LCR'!B238</f>
        <v>Swaps de sûretés – actifs empruntés non réutilisés – actifs de niveau 2A prêtés et actifs de niveau 2A empruntés (opérations impliquant des ALHQ admissibles) – valeur marchande de la sûreté prêtée</v>
      </c>
      <c r="D1140" s="547" t="b">
        <f t="shared" si="38"/>
        <v>1</v>
      </c>
      <c r="E1140" s="547" t="b">
        <f t="shared" si="39"/>
        <v>0</v>
      </c>
      <c r="F1140" s="546"/>
    </row>
    <row r="1141" spans="1:6" ht="122.45" customHeight="1">
      <c r="A1141" s="547" t="s">
        <v>423</v>
      </c>
      <c r="B1141" s="547" t="s">
        <v>1512</v>
      </c>
      <c r="C1141" s="547" t="str">
        <f>'Instructions-LCR'!C238</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41" s="547" t="b">
        <f t="shared" si="38"/>
        <v>1</v>
      </c>
      <c r="E1141" s="547" t="b">
        <f t="shared" si="39"/>
        <v>0</v>
      </c>
      <c r="F1141" s="546"/>
    </row>
    <row r="1142" spans="1:6" ht="12.75">
      <c r="A1142" s="547" t="s">
        <v>313</v>
      </c>
      <c r="B1142" s="547" t="s">
        <v>1003</v>
      </c>
      <c r="C1142" s="547" t="str">
        <f>'Instructions-LCR'!D239</f>
        <v>48-48C, 113, 146</v>
      </c>
      <c r="D1142" s="547" t="b">
        <f t="shared" si="38"/>
        <v>1</v>
      </c>
      <c r="E1142" s="547" t="b">
        <f t="shared" si="39"/>
        <v>1</v>
      </c>
      <c r="F1142" s="546"/>
    </row>
    <row r="1143" spans="1:6" ht="51">
      <c r="A1143" s="547" t="s">
        <v>2044</v>
      </c>
      <c r="B1143" s="547" t="s">
        <v>1513</v>
      </c>
      <c r="C1143" s="547" t="str">
        <f>'Instructions-LCR'!B239</f>
        <v>Swaps de sûretés – actifs empruntés non réutilisés – actifs de niveau 2A prêtés et actifs de niveau 2A empruntés (opérations impliquant des ALHQ admissibles) – valeur marchande de la sûreté empruntée</v>
      </c>
      <c r="D1143" s="547" t="b">
        <f t="shared" si="38"/>
        <v>1</v>
      </c>
      <c r="E1143" s="547" t="b">
        <f t="shared" si="39"/>
        <v>0</v>
      </c>
      <c r="F1143" s="546"/>
    </row>
    <row r="1144" spans="1:6" ht="124.15" customHeight="1">
      <c r="A1144" s="547" t="s">
        <v>424</v>
      </c>
      <c r="B1144" s="547" t="s">
        <v>1514</v>
      </c>
      <c r="C1144" s="547" t="str">
        <f>'Instructions-LCR'!C239</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44" s="547" t="b">
        <f t="shared" si="38"/>
        <v>1</v>
      </c>
      <c r="E1144" s="547" t="b">
        <f t="shared" si="39"/>
        <v>0</v>
      </c>
      <c r="F1144" s="546"/>
    </row>
    <row r="1145" spans="1:6" ht="12.75">
      <c r="A1145" s="547" t="s">
        <v>313</v>
      </c>
      <c r="B1145" s="547" t="s">
        <v>1003</v>
      </c>
      <c r="C1145" s="547" t="str">
        <f>'Instructions-LCR'!D240</f>
        <v>48-48C, 113, 146</v>
      </c>
      <c r="D1145" s="547" t="b">
        <f t="shared" si="38"/>
        <v>1</v>
      </c>
      <c r="E1145" s="547" t="b">
        <f t="shared" si="39"/>
        <v>1</v>
      </c>
      <c r="F1145" s="546"/>
    </row>
    <row r="1146" spans="1:6" ht="51">
      <c r="A1146" s="547" t="s">
        <v>2045</v>
      </c>
      <c r="B1146" s="547" t="s">
        <v>1515</v>
      </c>
      <c r="C1146" s="547" t="str">
        <f>'Instructions-LCR'!B240</f>
        <v>Swaps de sûretés – actifs empruntés non réutilisés – actifs de niveau 2A prêtés et actifs de niveau 2A empruntés (opérations n'impliquant pas des ALHQ admissibles) – valeur marchande de la sûreté prêtée</v>
      </c>
      <c r="D1146" s="547" t="b">
        <f t="shared" si="38"/>
        <v>1</v>
      </c>
      <c r="E1146" s="547" t="b">
        <f t="shared" si="39"/>
        <v>0</v>
      </c>
      <c r="F1146" s="546"/>
    </row>
    <row r="1147" spans="1:6" ht="191.25">
      <c r="A1147" s="547" t="s">
        <v>425</v>
      </c>
      <c r="B1147" s="547" t="s">
        <v>1516</v>
      </c>
      <c r="C1147" s="547" t="str">
        <f>'Instructions-LCR'!C240</f>
        <v>Valeur marchande de la sûreté prêtée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47" s="547" t="b">
        <f t="shared" si="38"/>
        <v>1</v>
      </c>
      <c r="E1147" s="547" t="b">
        <f t="shared" si="39"/>
        <v>0</v>
      </c>
      <c r="F1147" s="546"/>
    </row>
    <row r="1148" spans="1:6" ht="12.75">
      <c r="A1148" s="547" t="s">
        <v>313</v>
      </c>
      <c r="B1148" s="547" t="s">
        <v>1003</v>
      </c>
      <c r="C1148" s="547" t="str">
        <f>'Instructions-LCR'!D241</f>
        <v>48-48C, 113, 146</v>
      </c>
      <c r="D1148" s="547" t="b">
        <f t="shared" si="38"/>
        <v>1</v>
      </c>
      <c r="E1148" s="547" t="b">
        <f t="shared" si="39"/>
        <v>1</v>
      </c>
      <c r="F1148" s="546"/>
    </row>
    <row r="1149" spans="1:6" ht="51">
      <c r="A1149" s="547" t="s">
        <v>2046</v>
      </c>
      <c r="B1149" s="547" t="s">
        <v>1517</v>
      </c>
      <c r="C1149" s="547" t="str">
        <f>'Instructions-LCR'!B241</f>
        <v>Swaps de sûretés – actifs empruntés non réutilisés – actifs de niveau 2A prêtés et actifs de niveau 2A empruntés (opérations n'impliquant pas des ALHQ admissibles) – valeur marchande de la sûreté empruntée</v>
      </c>
      <c r="D1149" s="547" t="b">
        <f t="shared" si="38"/>
        <v>1</v>
      </c>
      <c r="E1149" s="547" t="b">
        <f t="shared" si="39"/>
        <v>0</v>
      </c>
      <c r="F1149" s="546"/>
    </row>
    <row r="1150" spans="1:6" ht="191.25">
      <c r="A1150" s="547" t="s">
        <v>426</v>
      </c>
      <c r="B1150" s="547" t="s">
        <v>1518</v>
      </c>
      <c r="C1150" s="547" t="str">
        <f>'Instructions-LCR'!C241</f>
        <v>Valeur marchande de la sûreté empruntée uniquement dans des opérations où des actifs de niveau 2A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50" s="547" t="b">
        <f t="shared" si="38"/>
        <v>1</v>
      </c>
      <c r="E1150" s="547" t="b">
        <f t="shared" si="39"/>
        <v>0</v>
      </c>
      <c r="F1150" s="546"/>
    </row>
    <row r="1151" spans="1:6" ht="12.75">
      <c r="A1151" s="547" t="s">
        <v>313</v>
      </c>
      <c r="B1151" s="547" t="s">
        <v>1003</v>
      </c>
      <c r="C1151" s="547" t="str">
        <f>'Instructions-LCR'!D242</f>
        <v>48-48C, 113, 146</v>
      </c>
      <c r="D1151" s="547" t="b">
        <f t="shared" si="38"/>
        <v>1</v>
      </c>
      <c r="E1151" s="547" t="b">
        <f t="shared" si="39"/>
        <v>1</v>
      </c>
      <c r="F1151" s="546"/>
    </row>
    <row r="1152" spans="1:6" ht="51">
      <c r="A1152" s="547" t="s">
        <v>2047</v>
      </c>
      <c r="B1152" s="547" t="s">
        <v>1519</v>
      </c>
      <c r="C1152" s="547" t="str">
        <f>'Instructions-LCR'!B242</f>
        <v>Swaps de sûretés – actifs empruntés non réutilisés – actifs de niveau 2A prêtés et actifs de niveau 2B RMBS empruntés (opérations impliquant des ALHQ admissibles) – valeur marchande de la sûreté prêtée</v>
      </c>
      <c r="D1152" s="547" t="b">
        <f t="shared" si="38"/>
        <v>1</v>
      </c>
      <c r="E1152" s="547" t="b">
        <f t="shared" si="39"/>
        <v>0</v>
      </c>
      <c r="F1152" s="546"/>
    </row>
    <row r="1153" spans="1:6" ht="191.25">
      <c r="A1153" s="547" t="s">
        <v>427</v>
      </c>
      <c r="B1153" s="547" t="s">
        <v>1520</v>
      </c>
      <c r="C1153" s="547" t="str">
        <f>'Instructions-LCR'!C242</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53" s="547" t="b">
        <f t="shared" si="38"/>
        <v>1</v>
      </c>
      <c r="E1153" s="547" t="b">
        <f t="shared" si="39"/>
        <v>0</v>
      </c>
      <c r="F1153" s="546"/>
    </row>
    <row r="1154" spans="1:6" ht="12.75">
      <c r="A1154" s="547" t="s">
        <v>313</v>
      </c>
      <c r="B1154" s="547" t="s">
        <v>1003</v>
      </c>
      <c r="C1154" s="547" t="str">
        <f>'Instructions-LCR'!D243</f>
        <v>48-48C, 113, 146</v>
      </c>
      <c r="D1154" s="547" t="b">
        <f t="shared" si="38"/>
        <v>1</v>
      </c>
      <c r="E1154" s="547" t="b">
        <f t="shared" si="39"/>
        <v>1</v>
      </c>
      <c r="F1154" s="546"/>
    </row>
    <row r="1155" spans="1:6" ht="51">
      <c r="A1155" s="547" t="s">
        <v>2048</v>
      </c>
      <c r="B1155" s="547" t="s">
        <v>1521</v>
      </c>
      <c r="C1155" s="547" t="str">
        <f>'Instructions-LCR'!B243</f>
        <v>Swaps de sûretés – actifs empruntés non réutilisés – actifs de niveau 2A prêtés et actifs de niveau 2B RMBS empruntés (opérations impliquant des ALHQ admissibles) – valeur marchande de la sûreté empruntée</v>
      </c>
      <c r="D1155" s="547" t="b">
        <f t="shared" si="38"/>
        <v>1</v>
      </c>
      <c r="E1155" s="547" t="b">
        <f t="shared" si="39"/>
        <v>0</v>
      </c>
      <c r="F1155" s="546"/>
    </row>
    <row r="1156" spans="1:6" ht="191.25">
      <c r="A1156" s="547" t="s">
        <v>428</v>
      </c>
      <c r="B1156" s="547" t="s">
        <v>1522</v>
      </c>
      <c r="C1156" s="547" t="str">
        <f>'Instructions-LCR'!C243</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56" s="547" t="b">
        <f t="shared" si="38"/>
        <v>1</v>
      </c>
      <c r="E1156" s="547" t="b">
        <f t="shared" si="39"/>
        <v>0</v>
      </c>
      <c r="F1156" s="546"/>
    </row>
    <row r="1157" spans="1:6" ht="12.75">
      <c r="A1157" s="547" t="s">
        <v>313</v>
      </c>
      <c r="B1157" s="547" t="s">
        <v>1003</v>
      </c>
      <c r="C1157" s="547" t="str">
        <f>'Instructions-LCR'!D244</f>
        <v>48-48C, 113, 146</v>
      </c>
      <c r="D1157" s="547" t="b">
        <f t="shared" si="38"/>
        <v>1</v>
      </c>
      <c r="E1157" s="547" t="b">
        <f t="shared" si="39"/>
        <v>1</v>
      </c>
      <c r="F1157" s="546"/>
    </row>
    <row r="1158" spans="1:6" ht="51">
      <c r="A1158" s="547" t="s">
        <v>2049</v>
      </c>
      <c r="B1158" s="547" t="s">
        <v>1523</v>
      </c>
      <c r="C1158" s="547" t="str">
        <f>'Instructions-LCR'!B244</f>
        <v>Swaps de sûretés – actifs empruntés non réutilisés – actifs de niveau 2A prêtés et actifs de niveau 2B RMBS empruntés (opérations n'impliquant pas des ALHQ admissibles) – valeur marchande de la sûreté prêtée</v>
      </c>
      <c r="D1158" s="547" t="b">
        <f t="shared" si="38"/>
        <v>1</v>
      </c>
      <c r="E1158" s="547" t="b">
        <f t="shared" si="39"/>
        <v>0</v>
      </c>
      <c r="F1158" s="546"/>
    </row>
    <row r="1159" spans="1:6" ht="191.25">
      <c r="A1159" s="547" t="s">
        <v>429</v>
      </c>
      <c r="B1159" s="547" t="s">
        <v>1524</v>
      </c>
      <c r="C1159" s="547" t="str">
        <f>'Instructions-LCR'!C244</f>
        <v>Valeur marchande de la sûreté prêtée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59" s="547" t="b">
        <f t="shared" si="38"/>
        <v>1</v>
      </c>
      <c r="E1159" s="547" t="b">
        <f t="shared" si="39"/>
        <v>0</v>
      </c>
      <c r="F1159" s="546"/>
    </row>
    <row r="1160" spans="1:6" ht="12.75">
      <c r="A1160" s="547" t="s">
        <v>313</v>
      </c>
      <c r="B1160" s="547" t="s">
        <v>1003</v>
      </c>
      <c r="C1160" s="547" t="str">
        <f>'Instructions-LCR'!D245</f>
        <v>48-48C, 113, 146</v>
      </c>
      <c r="D1160" s="547" t="b">
        <f t="shared" si="38"/>
        <v>1</v>
      </c>
      <c r="E1160" s="547" t="b">
        <f t="shared" si="39"/>
        <v>1</v>
      </c>
      <c r="F1160" s="546"/>
    </row>
    <row r="1161" spans="1:6" ht="51">
      <c r="A1161" s="547" t="s">
        <v>2050</v>
      </c>
      <c r="B1161" s="547" t="s">
        <v>1525</v>
      </c>
      <c r="C1161" s="547" t="str">
        <f>'Instructions-LCR'!B245</f>
        <v>Swaps de sûretés – actifs empruntés non réutilisés – actifs de niveau 2A prêtés et actifs de niveau 2B RMBS empruntés (opérations n'impliquant pas des ALHQ admissibles) – valeur marchande de la sûreté empruntée</v>
      </c>
      <c r="D1161" s="547" t="b">
        <f t="shared" si="38"/>
        <v>1</v>
      </c>
      <c r="E1161" s="547" t="b">
        <f t="shared" si="39"/>
        <v>0</v>
      </c>
      <c r="F1161" s="546"/>
    </row>
    <row r="1162" spans="1:6" ht="191.25">
      <c r="A1162" s="547" t="s">
        <v>430</v>
      </c>
      <c r="B1162" s="547" t="s">
        <v>1526</v>
      </c>
      <c r="C1162" s="547" t="str">
        <f>'Instructions-LCR'!C245</f>
        <v>Valeur marchande de la sûreté empruntée uniquement dans des opérations où des actifs de niveau 2A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62" s="547" t="b">
        <f t="shared" si="38"/>
        <v>1</v>
      </c>
      <c r="E1162" s="547" t="b">
        <f t="shared" si="39"/>
        <v>0</v>
      </c>
      <c r="F1162" s="546"/>
    </row>
    <row r="1163" spans="1:6" ht="12.75">
      <c r="A1163" s="547" t="s">
        <v>313</v>
      </c>
      <c r="B1163" s="547" t="s">
        <v>1003</v>
      </c>
      <c r="C1163" s="547" t="str">
        <f>'Instructions-LCR'!D246</f>
        <v>48-48C, 113, 146</v>
      </c>
      <c r="D1163" s="547" t="b">
        <f t="shared" si="38"/>
        <v>1</v>
      </c>
      <c r="E1163" s="547" t="b">
        <f t="shared" si="39"/>
        <v>1</v>
      </c>
      <c r="F1163" s="546"/>
    </row>
    <row r="1164" spans="1:6" ht="51">
      <c r="A1164" s="547" t="s">
        <v>2051</v>
      </c>
      <c r="B1164" s="547" t="s">
        <v>1527</v>
      </c>
      <c r="C1164" s="547" t="str">
        <f>'Instructions-LCR'!B246</f>
        <v>Swaps de sûretés – actifs empruntés non réutilisés – actifs de niveau 2A prêtés et actifs de niveau 2B non RMBS empruntés (opérations impliquant des ALHQ admissibles) – valeur marchande de la sûreté prêtée</v>
      </c>
      <c r="D1164" s="547" t="b">
        <f t="shared" si="38"/>
        <v>1</v>
      </c>
      <c r="E1164" s="547" t="b">
        <f t="shared" si="39"/>
        <v>0</v>
      </c>
      <c r="F1164" s="546"/>
    </row>
    <row r="1165" spans="1:6" ht="191.25">
      <c r="A1165" s="547" t="s">
        <v>431</v>
      </c>
      <c r="B1165" s="547" t="s">
        <v>1528</v>
      </c>
      <c r="C1165" s="547" t="str">
        <f>'Instructions-LCR'!C246</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65" s="547" t="b">
        <f t="shared" si="38"/>
        <v>1</v>
      </c>
      <c r="E1165" s="547" t="b">
        <f t="shared" si="39"/>
        <v>0</v>
      </c>
      <c r="F1165" s="546"/>
    </row>
    <row r="1166" spans="1:6" ht="12.75">
      <c r="A1166" s="547" t="s">
        <v>313</v>
      </c>
      <c r="B1166" s="547" t="s">
        <v>1003</v>
      </c>
      <c r="C1166" s="547" t="str">
        <f>'Instructions-LCR'!D247</f>
        <v>48-48C, 113, 146</v>
      </c>
      <c r="D1166" s="547" t="b">
        <f t="shared" si="38"/>
        <v>1</v>
      </c>
      <c r="E1166" s="547" t="b">
        <f t="shared" si="39"/>
        <v>1</v>
      </c>
      <c r="F1166" s="546"/>
    </row>
    <row r="1167" spans="1:6" ht="51">
      <c r="A1167" s="547" t="s">
        <v>2052</v>
      </c>
      <c r="B1167" s="547" t="s">
        <v>1529</v>
      </c>
      <c r="C1167" s="547" t="str">
        <f>'Instructions-LCR'!B247</f>
        <v>Swaps de sûretés – actifs empruntés non réutilisés – actifs de niveau 2A prêtés et actifs de niveau 2B non RMBS empruntés (opérations impliquant des ALHQ admissibles) – valeur marchande de la sûreté empruntée</v>
      </c>
      <c r="D1167" s="547" t="b">
        <f t="shared" si="38"/>
        <v>1</v>
      </c>
      <c r="E1167" s="547" t="b">
        <f t="shared" si="39"/>
        <v>0</v>
      </c>
      <c r="F1167" s="546"/>
    </row>
    <row r="1168" spans="1:6" ht="191.25">
      <c r="A1168" s="547" t="s">
        <v>432</v>
      </c>
      <c r="B1168" s="547" t="s">
        <v>1530</v>
      </c>
      <c r="C1168" s="547" t="str">
        <f>'Instructions-LCR'!C247</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2A prêtée pourrait par ailleurs être déclarée ALHQ admissible si elle ne garantissait pas déjà l’opération en question (c.-à-d. si elle était non grevée et respectait les exigences opérationnelles des ALHQ).</v>
      </c>
      <c r="D1168" s="547" t="b">
        <f t="shared" si="38"/>
        <v>1</v>
      </c>
      <c r="E1168" s="547" t="b">
        <f t="shared" si="39"/>
        <v>0</v>
      </c>
      <c r="F1168" s="546"/>
    </row>
    <row r="1169" spans="1:6" ht="12.75">
      <c r="A1169" s="547" t="s">
        <v>313</v>
      </c>
      <c r="B1169" s="547" t="s">
        <v>1003</v>
      </c>
      <c r="C1169" s="547" t="str">
        <f>'Instructions-LCR'!D248</f>
        <v>48-48C, 113, 146</v>
      </c>
      <c r="D1169" s="547" t="b">
        <f t="shared" si="38"/>
        <v>1</v>
      </c>
      <c r="E1169" s="547" t="b">
        <f t="shared" si="39"/>
        <v>1</v>
      </c>
      <c r="F1169" s="546"/>
    </row>
    <row r="1170" spans="1:6" ht="51">
      <c r="A1170" s="547" t="s">
        <v>2053</v>
      </c>
      <c r="B1170" s="547" t="s">
        <v>1531</v>
      </c>
      <c r="C1170" s="547" t="str">
        <f>'Instructions-LCR'!B248</f>
        <v>Swaps de sûretés – actifs empruntés non réutilisés – actifs de niveau 2A prêtés et actifs de niveau 2B non RMBS empruntés (opérations n'impliquant pas des ALHQ admissibles) – valeur marchande de la sûreté prêtée</v>
      </c>
      <c r="D1170" s="547" t="b">
        <f t="shared" si="38"/>
        <v>1</v>
      </c>
      <c r="E1170" s="547" t="b">
        <f t="shared" si="39"/>
        <v>0</v>
      </c>
      <c r="F1170" s="546"/>
    </row>
    <row r="1171" spans="1:6" ht="191.25">
      <c r="A1171" s="547" t="s">
        <v>433</v>
      </c>
      <c r="B1171" s="547" t="s">
        <v>1532</v>
      </c>
      <c r="C1171" s="547" t="str">
        <f>'Instructions-LCR'!C248</f>
        <v>Valeur marchande de la sûreté prêtée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71" s="547" t="b">
        <f t="shared" si="38"/>
        <v>1</v>
      </c>
      <c r="E1171" s="547" t="b">
        <f t="shared" si="39"/>
        <v>0</v>
      </c>
      <c r="F1171" s="546"/>
    </row>
    <row r="1172" spans="1:6" ht="12.75">
      <c r="A1172" s="547" t="s">
        <v>313</v>
      </c>
      <c r="B1172" s="547" t="s">
        <v>1003</v>
      </c>
      <c r="C1172" s="547" t="str">
        <f>'Instructions-LCR'!D249</f>
        <v>48-48C, 113, 146</v>
      </c>
      <c r="D1172" s="547" t="b">
        <f t="shared" si="38"/>
        <v>1</v>
      </c>
      <c r="E1172" s="547" t="b">
        <f t="shared" si="39"/>
        <v>1</v>
      </c>
      <c r="F1172" s="546"/>
    </row>
    <row r="1173" spans="1:6" ht="51">
      <c r="A1173" s="547" t="s">
        <v>2054</v>
      </c>
      <c r="B1173" s="547" t="s">
        <v>1533</v>
      </c>
      <c r="C1173" s="547" t="str">
        <f>'Instructions-LCR'!B249</f>
        <v>Swaps de sûretés – actifs empruntés non réutilisés – actifs de niveau 2A prêtés et actifs de niveau 2B non RMBS empruntés (opérations n'impliquant pas des ALHQ admissibles) – valeur marchande de la sûreté empruntée</v>
      </c>
      <c r="D1173" s="547" t="b">
        <f t="shared" si="38"/>
        <v>1</v>
      </c>
      <c r="E1173" s="547" t="b">
        <f t="shared" si="39"/>
        <v>0</v>
      </c>
      <c r="F1173" s="546"/>
    </row>
    <row r="1174" spans="1:6" ht="191.25">
      <c r="A1174" s="547" t="s">
        <v>434</v>
      </c>
      <c r="B1174" s="547" t="s">
        <v>1534</v>
      </c>
      <c r="C1174" s="547" t="str">
        <f>'Instructions-LCR'!C249</f>
        <v>Valeur marchande de la sûreté empruntée uniquement dans des opérations où des actifs de niveau 2A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74" s="547" t="b">
        <f t="shared" si="38"/>
        <v>1</v>
      </c>
      <c r="E1174" s="547" t="b">
        <f t="shared" si="39"/>
        <v>0</v>
      </c>
      <c r="F1174" s="546"/>
    </row>
    <row r="1175" spans="1:6" ht="12.75">
      <c r="A1175" s="547" t="s">
        <v>313</v>
      </c>
      <c r="B1175" s="547" t="s">
        <v>1003</v>
      </c>
      <c r="C1175" s="547" t="str">
        <f>'Instructions-LCR'!D250</f>
        <v>48-48C, 113, 146</v>
      </c>
      <c r="D1175" s="547" t="b">
        <f t="shared" si="38"/>
        <v>1</v>
      </c>
      <c r="E1175" s="547" t="b">
        <f t="shared" si="39"/>
        <v>1</v>
      </c>
      <c r="F1175" s="546"/>
    </row>
    <row r="1176" spans="1:6" ht="51">
      <c r="A1176" s="547" t="s">
        <v>2055</v>
      </c>
      <c r="B1176" s="547" t="s">
        <v>1535</v>
      </c>
      <c r="C1176" s="547" t="str">
        <f>'Instructions-LCR'!B250</f>
        <v>Swaps de sûretés – actifs empruntés non réutilisés – actifs de niveau 2A prêtés et actifs non ALHQ empruntés (opérations n'impliquant pasdes ALHQ admissibles) – valeur marchande de la sûreté prêtée</v>
      </c>
      <c r="D1176" s="547" t="b">
        <f t="shared" si="38"/>
        <v>1</v>
      </c>
      <c r="E1176" s="547" t="b">
        <f t="shared" si="39"/>
        <v>0</v>
      </c>
      <c r="F1176" s="546"/>
    </row>
    <row r="1177" spans="1:6" ht="165.75">
      <c r="A1177" s="547" t="s">
        <v>435</v>
      </c>
      <c r="B1177" s="547" t="s">
        <v>1536</v>
      </c>
      <c r="C1177" s="547" t="str">
        <f>'Instructions-LCR'!C250</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1177" s="547" t="b">
        <f t="shared" si="38"/>
        <v>1</v>
      </c>
      <c r="E1177" s="547" t="b">
        <f t="shared" si="39"/>
        <v>0</v>
      </c>
      <c r="F1177" s="546"/>
    </row>
    <row r="1178" spans="1:6" ht="12.75">
      <c r="A1178" s="547" t="s">
        <v>313</v>
      </c>
      <c r="B1178" s="547" t="s">
        <v>1003</v>
      </c>
      <c r="C1178" s="547" t="str">
        <f>'Instructions-LCR'!D251</f>
        <v>48-48C, 113, 146</v>
      </c>
      <c r="D1178" s="547" t="b">
        <f t="shared" si="38"/>
        <v>1</v>
      </c>
      <c r="E1178" s="547" t="b">
        <f t="shared" si="39"/>
        <v>1</v>
      </c>
      <c r="F1178" s="546"/>
    </row>
    <row r="1179" spans="1:6" ht="51">
      <c r="A1179" s="547" t="s">
        <v>2056</v>
      </c>
      <c r="B1179" s="547" t="s">
        <v>1537</v>
      </c>
      <c r="C1179" s="547" t="str">
        <f>'Instructions-LCR'!B251</f>
        <v>Swaps de sûretés – actifs empruntés non réutilisés – actifs de niveau 2A prêtés et actifs non ALHQ empruntés (opérations impliquant des ALHQ admissibles) – valeur marchande de la sûreté empruntée</v>
      </c>
      <c r="D1179" s="547" t="b">
        <f t="shared" si="38"/>
        <v>1</v>
      </c>
      <c r="E1179" s="547" t="b">
        <f t="shared" si="39"/>
        <v>0</v>
      </c>
      <c r="F1179" s="546"/>
    </row>
    <row r="1180" spans="1:6" ht="165.75">
      <c r="A1180" s="547" t="s">
        <v>436</v>
      </c>
      <c r="B1180" s="547" t="s">
        <v>1538</v>
      </c>
      <c r="C1180" s="547" t="str">
        <f>'Instructions-LCR'!C251</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2A prêtée pourrait par ailleurs être déclarée ALHQ admissible si elle ne garantissait pas déjà l’opération en question (c.-à-d. si elle était non grevée et respectait les exigences opérationnelles des ALHQ).</v>
      </c>
      <c r="D1180" s="547" t="b">
        <f t="shared" si="38"/>
        <v>1</v>
      </c>
      <c r="E1180" s="547" t="b">
        <f t="shared" si="39"/>
        <v>0</v>
      </c>
      <c r="F1180" s="546"/>
    </row>
    <row r="1181" spans="1:6" ht="12.75">
      <c r="A1181" s="547" t="s">
        <v>313</v>
      </c>
      <c r="B1181" s="547" t="s">
        <v>1003</v>
      </c>
      <c r="C1181" s="547" t="str">
        <f>'Instructions-LCR'!D252</f>
        <v>48-48C, 113, 146</v>
      </c>
      <c r="D1181" s="547" t="b">
        <f t="shared" si="38"/>
        <v>1</v>
      </c>
      <c r="E1181" s="547" t="b">
        <f t="shared" si="39"/>
        <v>1</v>
      </c>
      <c r="F1181" s="546"/>
    </row>
    <row r="1182" spans="1:6" ht="51">
      <c r="A1182" s="547" t="s">
        <v>2057</v>
      </c>
      <c r="B1182" s="547" t="s">
        <v>1535</v>
      </c>
      <c r="C1182" s="547" t="str">
        <f>'Instructions-LCR'!B252</f>
        <v>Swaps de sûretés – actifs empruntés non réutilisés – actifs de niveau 2A prêtés et actifs non ALHQ empruntés (opérations n'impliquant pas des ALHQ admissibles) – valeur marchande de la sûreté prêtée</v>
      </c>
      <c r="D1182" s="547" t="b">
        <f t="shared" si="38"/>
        <v>1</v>
      </c>
      <c r="E1182" s="547" t="b">
        <f t="shared" si="39"/>
        <v>0</v>
      </c>
      <c r="F1182" s="546"/>
    </row>
    <row r="1183" spans="1:6" ht="191.25">
      <c r="A1183" s="547" t="s">
        <v>437</v>
      </c>
      <c r="B1183" s="547" t="s">
        <v>1539</v>
      </c>
      <c r="C1183" s="547" t="str">
        <f>'Instructions-LCR'!C252</f>
        <v>Valeur marchande de la sûreté prêtée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83" s="547" t="b">
        <f t="shared" si="38"/>
        <v>1</v>
      </c>
      <c r="E1183" s="547" t="b">
        <f t="shared" si="39"/>
        <v>0</v>
      </c>
      <c r="F1183" s="546"/>
    </row>
    <row r="1184" spans="1:6" ht="12.75">
      <c r="A1184" s="547" t="s">
        <v>313</v>
      </c>
      <c r="B1184" s="547" t="s">
        <v>1003</v>
      </c>
      <c r="C1184" s="547" t="str">
        <f>'Instructions-LCR'!D253</f>
        <v>48-48C, 113, 146</v>
      </c>
      <c r="D1184" s="547" t="b">
        <f t="shared" si="38"/>
        <v>1</v>
      </c>
      <c r="E1184" s="547" t="b">
        <f t="shared" si="39"/>
        <v>1</v>
      </c>
      <c r="F1184" s="546"/>
    </row>
    <row r="1185" spans="1:6" ht="51">
      <c r="A1185" s="547" t="s">
        <v>2058</v>
      </c>
      <c r="B1185" s="547" t="s">
        <v>1540</v>
      </c>
      <c r="C1185" s="547" t="str">
        <f>'Instructions-LCR'!B253</f>
        <v>Swaps de sûretés – actifs empruntés non réutilisés – actifs de niveau 2A prêtés et actifs non ALHQ empruntés (opérations n'impliquant pas des ALHQ admissibles) – valeur marchande de la sûreté empruntée</v>
      </c>
      <c r="D1185" s="547" t="b">
        <f t="shared" si="38"/>
        <v>1</v>
      </c>
      <c r="E1185" s="547" t="b">
        <f t="shared" si="39"/>
        <v>0</v>
      </c>
      <c r="F1185" s="546"/>
    </row>
    <row r="1186" spans="1:6" ht="191.25">
      <c r="A1186" s="547" t="s">
        <v>438</v>
      </c>
      <c r="B1186" s="547" t="s">
        <v>1541</v>
      </c>
      <c r="C1186" s="547" t="str">
        <f>'Instructions-LCR'!C253</f>
        <v>Valeur marchande de la sûreté empruntée uniquement dans des opérations où des actifs de niveau 2A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2A prêtée ne pourrait par ailleurs pas être déclarée ALHQ admissible si elle ne garantissait pas déjà l’opération en question (c.-à-d. si elle n’était pas non grevée et ne respectait pas les exigences opérationnelles des ALHQ).</v>
      </c>
      <c r="D1186" s="547" t="b">
        <f t="shared" si="38"/>
        <v>1</v>
      </c>
      <c r="E1186" s="547" t="b">
        <f t="shared" si="39"/>
        <v>0</v>
      </c>
      <c r="F1186" s="546"/>
    </row>
    <row r="1187" spans="1:6" ht="12.75">
      <c r="A1187" s="547" t="s">
        <v>313</v>
      </c>
      <c r="B1187" s="547" t="s">
        <v>1003</v>
      </c>
      <c r="C1187" s="547" t="str">
        <f>'Instructions-LCR'!D254</f>
        <v>48-48C, 113, 146</v>
      </c>
      <c r="D1187" s="547" t="b">
        <f t="shared" si="38"/>
        <v>1</v>
      </c>
      <c r="E1187" s="547" t="b">
        <f t="shared" si="39"/>
        <v>1</v>
      </c>
      <c r="F1187" s="546"/>
    </row>
    <row r="1188" spans="1:6" ht="51">
      <c r="A1188" s="547" t="s">
        <v>2059</v>
      </c>
      <c r="B1188" s="547" t="s">
        <v>1542</v>
      </c>
      <c r="C1188" s="547" t="str">
        <f>'Instructions-LCR'!B254</f>
        <v>Swaps de sûretés – actifs empruntés non réutilisés – actifs de niveau 2B RMBS prêtés et actifs de niveau 1 empruntés (opérations impliquant des ALHQ admissibles) – valeur marchande de la sûreté prêtée</v>
      </c>
      <c r="D1188" s="547" t="b">
        <f t="shared" si="38"/>
        <v>1</v>
      </c>
      <c r="E1188" s="547" t="b">
        <f t="shared" si="39"/>
        <v>0</v>
      </c>
      <c r="F1188" s="546"/>
    </row>
    <row r="1189" spans="1:6" ht="191.25">
      <c r="A1189" s="547" t="s">
        <v>439</v>
      </c>
      <c r="B1189" s="547" t="s">
        <v>1543</v>
      </c>
      <c r="C1189" s="547" t="str">
        <f>'Instructions-LCR'!C254</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189" s="547" t="b">
        <f t="shared" si="38"/>
        <v>1</v>
      </c>
      <c r="E1189" s="547" t="b">
        <f t="shared" si="39"/>
        <v>0</v>
      </c>
      <c r="F1189" s="546"/>
    </row>
    <row r="1190" spans="1:6" ht="12.75">
      <c r="A1190" s="547" t="s">
        <v>313</v>
      </c>
      <c r="B1190" s="547" t="s">
        <v>1003</v>
      </c>
      <c r="C1190" s="547" t="str">
        <f>'Instructions-LCR'!D255</f>
        <v>48-48C, 113, 146</v>
      </c>
      <c r="D1190" s="547" t="b">
        <f t="shared" si="38"/>
        <v>1</v>
      </c>
      <c r="E1190" s="547" t="b">
        <f t="shared" si="39"/>
        <v>1</v>
      </c>
      <c r="F1190" s="546"/>
    </row>
    <row r="1191" spans="1:6" ht="51">
      <c r="A1191" s="547" t="s">
        <v>2060</v>
      </c>
      <c r="B1191" s="547" t="s">
        <v>1544</v>
      </c>
      <c r="C1191" s="547" t="str">
        <f>'Instructions-LCR'!B255</f>
        <v>Swaps de sûretés – actifs empruntés non réutilisés – actifs de niveau 2B RMBS prêtés et actifs de niveau 1 empruntés (opérations impliquant des ALHQ admissibles) – valeur marchande de la sûreté empruntée</v>
      </c>
      <c r="D1191" s="547" t="b">
        <f t="shared" si="38"/>
        <v>1</v>
      </c>
      <c r="E1191" s="547" t="b">
        <f t="shared" si="39"/>
        <v>0</v>
      </c>
      <c r="F1191" s="546"/>
    </row>
    <row r="1192" spans="1:6" ht="191.25">
      <c r="A1192" s="547" t="s">
        <v>440</v>
      </c>
      <c r="B1192" s="547" t="s">
        <v>1545</v>
      </c>
      <c r="C1192" s="547" t="str">
        <f>'Instructions-LCR'!C255</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192" s="547" t="b">
        <f t="shared" si="38"/>
        <v>1</v>
      </c>
      <c r="E1192" s="547" t="b">
        <f t="shared" si="39"/>
        <v>0</v>
      </c>
      <c r="F1192" s="546"/>
    </row>
    <row r="1193" spans="1:6" ht="12.75">
      <c r="A1193" s="547" t="s">
        <v>313</v>
      </c>
      <c r="B1193" s="547" t="s">
        <v>1003</v>
      </c>
      <c r="C1193" s="547" t="str">
        <f>'Instructions-LCR'!D256</f>
        <v>48-48C, 113, 146</v>
      </c>
      <c r="D1193" s="547" t="b">
        <f t="shared" si="38"/>
        <v>1</v>
      </c>
      <c r="E1193" s="547" t="b">
        <f t="shared" si="39"/>
        <v>1</v>
      </c>
      <c r="F1193" s="546"/>
    </row>
    <row r="1194" spans="1:6" ht="51">
      <c r="A1194" s="547" t="s">
        <v>2061</v>
      </c>
      <c r="B1194" s="547" t="s">
        <v>1546</v>
      </c>
      <c r="C1194" s="547" t="str">
        <f>'Instructions-LCR'!B256</f>
        <v>Swaps de sûretés – actifs empruntés non réutilisés – actifs de niveau 2B RMBS prêtés et actifs de niveau 1 empruntés (opérations n'impliquant pas des ALHQ admissibles) – valeur marchande de la sûreté prêtée</v>
      </c>
      <c r="D1194" s="547" t="b">
        <f t="shared" si="38"/>
        <v>1</v>
      </c>
      <c r="E1194" s="547" t="b">
        <f t="shared" si="39"/>
        <v>0</v>
      </c>
      <c r="F1194" s="546"/>
    </row>
    <row r="1195" spans="1:6" ht="191.25">
      <c r="A1195" s="547" t="s">
        <v>441</v>
      </c>
      <c r="B1195" s="547" t="s">
        <v>1547</v>
      </c>
      <c r="C1195" s="547" t="str">
        <f>'Instructions-LCR'!C256</f>
        <v>Valeur marchande de la sûreté prêtée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195" s="547" t="b">
        <f t="shared" si="38"/>
        <v>1</v>
      </c>
      <c r="E1195" s="547" t="b">
        <f t="shared" si="39"/>
        <v>0</v>
      </c>
      <c r="F1195" s="546"/>
    </row>
    <row r="1196" spans="1:6" ht="12.75">
      <c r="A1196" s="547" t="s">
        <v>313</v>
      </c>
      <c r="B1196" s="547" t="s">
        <v>1003</v>
      </c>
      <c r="C1196" s="547" t="str">
        <f>'Instructions-LCR'!D257</f>
        <v>48-48C, 113, 146</v>
      </c>
      <c r="D1196" s="547" t="b">
        <f t="shared" si="38"/>
        <v>1</v>
      </c>
      <c r="E1196" s="547" t="b">
        <f t="shared" si="39"/>
        <v>1</v>
      </c>
      <c r="F1196" s="546"/>
    </row>
    <row r="1197" spans="1:6" ht="51">
      <c r="A1197" s="547" t="s">
        <v>2062</v>
      </c>
      <c r="B1197" s="547" t="s">
        <v>1548</v>
      </c>
      <c r="C1197" s="547" t="str">
        <f>'Instructions-LCR'!B257</f>
        <v>Swaps de sûretés – actifs empruntés non réutilisés – actifs de niveau 2B RMBS prêtés et actifs de niveau 1 empruntés (opérations n'impliquant pas des ALHQ admissibles) – valeur marchande de la sûreté empruntée</v>
      </c>
      <c r="D1197" s="547" t="b">
        <f t="shared" si="38"/>
        <v>1</v>
      </c>
      <c r="E1197" s="547" t="b">
        <f t="shared" si="39"/>
        <v>0</v>
      </c>
      <c r="F1197" s="546"/>
    </row>
    <row r="1198" spans="1:6" ht="191.25">
      <c r="A1198" s="547" t="s">
        <v>442</v>
      </c>
      <c r="B1198" s="547" t="s">
        <v>1549</v>
      </c>
      <c r="C1198" s="547" t="str">
        <f>'Instructions-LCR'!C257</f>
        <v>Valeur marchande de la sûreté empruntée uniquement dans des opérations où des actifs de niveau 2B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198" s="547" t="b">
        <f t="shared" si="38"/>
        <v>1</v>
      </c>
      <c r="E1198" s="547" t="b">
        <f t="shared" si="39"/>
        <v>0</v>
      </c>
      <c r="F1198" s="546"/>
    </row>
    <row r="1199" spans="1:6" ht="12.75">
      <c r="A1199" s="547" t="s">
        <v>313</v>
      </c>
      <c r="B1199" s="547" t="s">
        <v>1003</v>
      </c>
      <c r="C1199" s="547" t="str">
        <f>'Instructions-LCR'!D258</f>
        <v>48-48C, 113, 146</v>
      </c>
      <c r="D1199" s="547" t="b">
        <f t="shared" si="38"/>
        <v>1</v>
      </c>
      <c r="E1199" s="547" t="b">
        <f t="shared" si="39"/>
        <v>1</v>
      </c>
      <c r="F1199" s="546"/>
    </row>
    <row r="1200" spans="1:6" ht="51">
      <c r="A1200" s="547" t="s">
        <v>2063</v>
      </c>
      <c r="B1200" s="547" t="s">
        <v>1550</v>
      </c>
      <c r="C1200" s="547" t="str">
        <f>'Instructions-LCR'!B258</f>
        <v>Swaps de sûretés – actifs empruntés non réutilisés – actifs de niveau 2B RMBS prêtés et actifs de niveau 2A empruntés (opérations impliquant  des ALHQ admissibles) – valeur marchande de la sûreté prêtée</v>
      </c>
      <c r="D1200" s="547" t="b">
        <f t="shared" si="38"/>
        <v>1</v>
      </c>
      <c r="E1200" s="547" t="b">
        <f t="shared" si="39"/>
        <v>0</v>
      </c>
      <c r="F1200" s="546"/>
    </row>
    <row r="1201" spans="1:6" ht="191.25">
      <c r="A1201" s="547" t="s">
        <v>443</v>
      </c>
      <c r="B1201" s="547" t="s">
        <v>1551</v>
      </c>
      <c r="C1201" s="547" t="str">
        <f>'Instructions-LCR'!C258</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01" s="547" t="b">
        <f t="shared" si="38"/>
        <v>1</v>
      </c>
      <c r="E1201" s="547" t="b">
        <f t="shared" si="39"/>
        <v>0</v>
      </c>
      <c r="F1201" s="546"/>
    </row>
    <row r="1202" spans="1:6" ht="12.75">
      <c r="A1202" s="547" t="s">
        <v>313</v>
      </c>
      <c r="B1202" s="547" t="s">
        <v>1003</v>
      </c>
      <c r="C1202" s="547" t="str">
        <f>'Instructions-LCR'!D259</f>
        <v>48-48C, 113, 146</v>
      </c>
      <c r="D1202" s="547" t="b">
        <f t="shared" si="38"/>
        <v>1</v>
      </c>
      <c r="E1202" s="547" t="b">
        <f t="shared" si="39"/>
        <v>1</v>
      </c>
      <c r="F1202" s="546"/>
    </row>
    <row r="1203" spans="1:6" ht="51">
      <c r="A1203" s="547" t="s">
        <v>2064</v>
      </c>
      <c r="B1203" s="547" t="s">
        <v>1552</v>
      </c>
      <c r="C1203" s="547" t="str">
        <f>'Instructions-LCR'!B259</f>
        <v>Swaps de sûretés – actifs empruntés non réutilisés – actifs de niveau 2B RMBS prêtés et actifs de niveau 2A empruntés (opérations impliquant des ALHQ admissibles) – valeur marchande de la sûreté empruntée</v>
      </c>
      <c r="D1203" s="547" t="b">
        <f t="shared" si="40" ref="D1203:D1266">A1203=C1203</f>
        <v>1</v>
      </c>
      <c r="E1203" s="547" t="b">
        <f t="shared" si="41" ref="E1203:E1266">B1203=C1203</f>
        <v>0</v>
      </c>
      <c r="F1203" s="546"/>
    </row>
    <row r="1204" spans="1:6" ht="191.25">
      <c r="A1204" s="547" t="s">
        <v>444</v>
      </c>
      <c r="B1204" s="547" t="s">
        <v>1553</v>
      </c>
      <c r="C1204" s="547" t="str">
        <f>'Instructions-LCR'!C259</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04" s="547" t="b">
        <f t="shared" si="40"/>
        <v>1</v>
      </c>
      <c r="E1204" s="547" t="b">
        <f t="shared" si="41"/>
        <v>0</v>
      </c>
      <c r="F1204" s="546"/>
    </row>
    <row r="1205" spans="1:6" ht="12.75">
      <c r="A1205" s="547" t="s">
        <v>313</v>
      </c>
      <c r="B1205" s="547" t="s">
        <v>1003</v>
      </c>
      <c r="C1205" s="547" t="str">
        <f>'Instructions-LCR'!D260</f>
        <v>48-48C, 113, 146</v>
      </c>
      <c r="D1205" s="547" t="b">
        <f t="shared" si="40"/>
        <v>1</v>
      </c>
      <c r="E1205" s="547" t="b">
        <f t="shared" si="41"/>
        <v>1</v>
      </c>
      <c r="F1205" s="546"/>
    </row>
    <row r="1206" spans="1:6" ht="51">
      <c r="A1206" s="547" t="s">
        <v>2065</v>
      </c>
      <c r="B1206" s="547" t="s">
        <v>1554</v>
      </c>
      <c r="C1206" s="547" t="str">
        <f>'Instructions-LCR'!B260</f>
        <v>Swaps de sûretés – actifs empruntés non réutilisés – actifs de niveau 2B RMBS prêtés et actifs de niveau 2A empruntés (opérations n'impliquant pas des ALHQ admissibles) – valeur marchande de la sûreté prêtée</v>
      </c>
      <c r="D1206" s="547" t="b">
        <f t="shared" si="40"/>
        <v>1</v>
      </c>
      <c r="E1206" s="547" t="b">
        <f t="shared" si="41"/>
        <v>0</v>
      </c>
      <c r="F1206" s="546"/>
    </row>
    <row r="1207" spans="1:6" ht="191.25">
      <c r="A1207" s="547" t="s">
        <v>445</v>
      </c>
      <c r="B1207" s="547" t="s">
        <v>1555</v>
      </c>
      <c r="C1207" s="547" t="str">
        <f>'Instructions-LCR'!C260</f>
        <v>Valeur marchande de la sûreté prêtée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07" s="547" t="b">
        <f t="shared" si="40"/>
        <v>1</v>
      </c>
      <c r="E1207" s="547" t="b">
        <f t="shared" si="41"/>
        <v>0</v>
      </c>
      <c r="F1207" s="546"/>
    </row>
    <row r="1208" spans="1:6" ht="12.75">
      <c r="A1208" s="547" t="s">
        <v>313</v>
      </c>
      <c r="B1208" s="547" t="s">
        <v>1003</v>
      </c>
      <c r="C1208" s="547" t="str">
        <f>'Instructions-LCR'!D261</f>
        <v>48-48C, 113, 146</v>
      </c>
      <c r="D1208" s="547" t="b">
        <f t="shared" si="40"/>
        <v>1</v>
      </c>
      <c r="E1208" s="547" t="b">
        <f t="shared" si="41"/>
        <v>1</v>
      </c>
      <c r="F1208" s="546"/>
    </row>
    <row r="1209" spans="1:6" ht="51">
      <c r="A1209" s="547" t="s">
        <v>2066</v>
      </c>
      <c r="B1209" s="547" t="s">
        <v>1556</v>
      </c>
      <c r="C1209" s="547" t="str">
        <f>'Instructions-LCR'!B261</f>
        <v>Swaps de sûretés – actifs empruntés non réutilisés – actifs de niveau 2B RMBS prêtés et actifs de niveau 2A empruntés (opérations n'impliquant pas des ALHQ admissibles) – valeur marchande de la sûreté empruntée</v>
      </c>
      <c r="D1209" s="547" t="b">
        <f t="shared" si="40"/>
        <v>1</v>
      </c>
      <c r="E1209" s="547" t="b">
        <f t="shared" si="41"/>
        <v>0</v>
      </c>
      <c r="F1209" s="546"/>
    </row>
    <row r="1210" spans="1:6" ht="191.25">
      <c r="A1210" s="547" t="s">
        <v>446</v>
      </c>
      <c r="B1210" s="547" t="s">
        <v>1557</v>
      </c>
      <c r="C1210" s="547" t="str">
        <f>'Instructions-LCR'!C261</f>
        <v>Valeur marchande de la sûreté empruntée uniquement dans des opérations où des actifs de niveau 2B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10" s="547" t="b">
        <f t="shared" si="40"/>
        <v>1</v>
      </c>
      <c r="E1210" s="547" t="b">
        <f t="shared" si="41"/>
        <v>0</v>
      </c>
      <c r="F1210" s="546"/>
    </row>
    <row r="1211" spans="1:6" ht="12.75">
      <c r="A1211" s="547" t="s">
        <v>313</v>
      </c>
      <c r="B1211" s="547" t="s">
        <v>1003</v>
      </c>
      <c r="C1211" s="547" t="str">
        <f>'Instructions-LCR'!D262</f>
        <v>48-48C, 113, 146</v>
      </c>
      <c r="D1211" s="547" t="b">
        <f t="shared" si="40"/>
        <v>1</v>
      </c>
      <c r="E1211" s="547" t="b">
        <f t="shared" si="41"/>
        <v>1</v>
      </c>
      <c r="F1211" s="546"/>
    </row>
    <row r="1212" spans="1:6" ht="51">
      <c r="A1212" s="547" t="s">
        <v>2067</v>
      </c>
      <c r="B1212" s="547" t="s">
        <v>1558</v>
      </c>
      <c r="C1212" s="547" t="str">
        <f>'Instructions-LCR'!B262</f>
        <v>Swaps de sûretés – actifs empruntés non réutilisés – actifs de niveau 2B RMBS prêtés et actifs de niveau 2B RMBS empruntés (opérations impliquant des ALHQ admissibles) – valeur marchande de la sûreté prêtée</v>
      </c>
      <c r="D1212" s="547" t="b">
        <f t="shared" si="40"/>
        <v>1</v>
      </c>
      <c r="E1212" s="547" t="b">
        <f t="shared" si="41"/>
        <v>0</v>
      </c>
      <c r="F1212" s="546"/>
    </row>
    <row r="1213" spans="1:6" ht="191.25">
      <c r="A1213" s="547" t="s">
        <v>447</v>
      </c>
      <c r="B1213" s="547" t="s">
        <v>1559</v>
      </c>
      <c r="C1213" s="547" t="str">
        <f>'Instructions-LCR'!C262</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13" s="547" t="b">
        <f t="shared" si="40"/>
        <v>1</v>
      </c>
      <c r="E1213" s="547" t="b">
        <f t="shared" si="41"/>
        <v>0</v>
      </c>
      <c r="F1213" s="546"/>
    </row>
    <row r="1214" spans="1:6" ht="12.75">
      <c r="A1214" s="547" t="s">
        <v>313</v>
      </c>
      <c r="B1214" s="547" t="s">
        <v>1003</v>
      </c>
      <c r="C1214" s="547" t="str">
        <f>'Instructions-LCR'!D263</f>
        <v>48-48C, 113, 146</v>
      </c>
      <c r="D1214" s="547" t="b">
        <f t="shared" si="40"/>
        <v>1</v>
      </c>
      <c r="E1214" s="547" t="b">
        <f t="shared" si="41"/>
        <v>1</v>
      </c>
      <c r="F1214" s="546"/>
    </row>
    <row r="1215" spans="1:6" ht="51">
      <c r="A1215" s="547" t="s">
        <v>2068</v>
      </c>
      <c r="B1215" s="547" t="s">
        <v>1560</v>
      </c>
      <c r="C1215" s="547" t="str">
        <f>'Instructions-LCR'!B263</f>
        <v>Swaps de sûretés – actifs empruntés non réutilisés – actifs de niveau 2B RMBS prêtés et actifs de niveau 2B RMBS empruntés (opérations impliquant des ALHQ admissibles) – valeur marchande de la sûreté empruntée</v>
      </c>
      <c r="D1215" s="547" t="b">
        <f t="shared" si="40"/>
        <v>1</v>
      </c>
      <c r="E1215" s="547" t="b">
        <f t="shared" si="41"/>
        <v>0</v>
      </c>
      <c r="F1215" s="546"/>
    </row>
    <row r="1216" spans="1:6" ht="137.45" customHeight="1">
      <c r="A1216" s="547" t="s">
        <v>448</v>
      </c>
      <c r="B1216" s="547" t="s">
        <v>1561</v>
      </c>
      <c r="C1216" s="547" t="str">
        <f>'Instructions-LCR'!C263</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16" s="547" t="b">
        <f t="shared" si="40"/>
        <v>1</v>
      </c>
      <c r="E1216" s="547" t="b">
        <f t="shared" si="41"/>
        <v>0</v>
      </c>
      <c r="F1216" s="546"/>
    </row>
    <row r="1217" spans="1:6" ht="12.75">
      <c r="A1217" s="547" t="s">
        <v>313</v>
      </c>
      <c r="B1217" s="547" t="s">
        <v>1003</v>
      </c>
      <c r="C1217" s="547" t="str">
        <f>'Instructions-LCR'!D264</f>
        <v>48-48C, 113, 146</v>
      </c>
      <c r="D1217" s="547" t="b">
        <f t="shared" si="40"/>
        <v>1</v>
      </c>
      <c r="E1217" s="547" t="b">
        <f t="shared" si="41"/>
        <v>1</v>
      </c>
      <c r="F1217" s="546"/>
    </row>
    <row r="1218" spans="1:6" ht="51">
      <c r="A1218" s="547" t="s">
        <v>2069</v>
      </c>
      <c r="B1218" s="547" t="s">
        <v>1562</v>
      </c>
      <c r="C1218" s="547" t="str">
        <f>'Instructions-LCR'!B264</f>
        <v>Swaps de sûretés – actifs empruntés non réutilisés – actifs de niveau 2B RMBS prêtés et actifs de niveau 2B RMBS empruntés (opérations n'impliquant pas des ALHQ admissibles) – valeur marchande de la sûreté prêtée</v>
      </c>
      <c r="D1218" s="547" t="b">
        <f t="shared" si="40"/>
        <v>1</v>
      </c>
      <c r="E1218" s="547" t="b">
        <f t="shared" si="41"/>
        <v>0</v>
      </c>
      <c r="F1218" s="546"/>
    </row>
    <row r="1219" spans="1:6" ht="191.25">
      <c r="A1219" s="547" t="s">
        <v>449</v>
      </c>
      <c r="B1219" s="547" t="s">
        <v>1563</v>
      </c>
      <c r="C1219" s="547" t="str">
        <f>'Instructions-LCR'!C264</f>
        <v>Valeur marchande de la sûreté prêtée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19" s="547" t="b">
        <f t="shared" si="40"/>
        <v>1</v>
      </c>
      <c r="E1219" s="547" t="b">
        <f t="shared" si="41"/>
        <v>0</v>
      </c>
      <c r="F1219" s="546"/>
    </row>
    <row r="1220" spans="1:6" ht="12.75">
      <c r="A1220" s="547" t="s">
        <v>313</v>
      </c>
      <c r="B1220" s="547" t="s">
        <v>1003</v>
      </c>
      <c r="C1220" s="547" t="str">
        <f>'Instructions-LCR'!D265</f>
        <v>48-48C, 113, 146</v>
      </c>
      <c r="D1220" s="547" t="b">
        <f t="shared" si="40"/>
        <v>1</v>
      </c>
      <c r="E1220" s="547" t="b">
        <f t="shared" si="41"/>
        <v>1</v>
      </c>
      <c r="F1220" s="546"/>
    </row>
    <row r="1221" spans="1:6" ht="51">
      <c r="A1221" s="547" t="s">
        <v>2070</v>
      </c>
      <c r="B1221" s="547" t="s">
        <v>1564</v>
      </c>
      <c r="C1221" s="547" t="str">
        <f>'Instructions-LCR'!B265</f>
        <v>Swaps de sûretés – actifs empruntés non réutilisés – actifs de niveau 2B RMBS prêtés et actifs de niveau 2B RMBS empruntés (opérations n'impliquant pasdes ALHQ admissibles) – valeur marchande de la sûreté empruntée</v>
      </c>
      <c r="D1221" s="547" t="b">
        <f t="shared" si="40"/>
        <v>1</v>
      </c>
      <c r="E1221" s="547" t="b">
        <f t="shared" si="41"/>
        <v>0</v>
      </c>
      <c r="F1221" s="546"/>
    </row>
    <row r="1222" spans="1:6" ht="191.25">
      <c r="A1222" s="547" t="s">
        <v>450</v>
      </c>
      <c r="B1222" s="547" t="s">
        <v>1565</v>
      </c>
      <c r="C1222" s="547" t="str">
        <f>'Instructions-LCR'!C265</f>
        <v>Valeur marchande de la sûreté empruntée uniquement dans des opérations où des actifs de niveau 2B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22" s="547" t="b">
        <f t="shared" si="40"/>
        <v>1</v>
      </c>
      <c r="E1222" s="547" t="b">
        <f t="shared" si="41"/>
        <v>0</v>
      </c>
      <c r="F1222" s="546"/>
    </row>
    <row r="1223" spans="1:6" ht="12.75">
      <c r="A1223" s="547" t="s">
        <v>313</v>
      </c>
      <c r="B1223" s="547" t="s">
        <v>1003</v>
      </c>
      <c r="C1223" s="547" t="str">
        <f>'Instructions-LCR'!D266</f>
        <v>48-48C, 113, 146</v>
      </c>
      <c r="D1223" s="547" t="b">
        <f t="shared" si="40"/>
        <v>1</v>
      </c>
      <c r="E1223" s="547" t="b">
        <f t="shared" si="41"/>
        <v>1</v>
      </c>
      <c r="F1223" s="546"/>
    </row>
    <row r="1224" spans="1:6" ht="51">
      <c r="A1224" s="547" t="s">
        <v>2071</v>
      </c>
      <c r="B1224" s="547" t="s">
        <v>1566</v>
      </c>
      <c r="C1224" s="547" t="str">
        <f>'Instructions-LCR'!B266</f>
        <v>Swaps de sûretés – actifs empruntés non réutilisés – actifs de niveau 2B RMBS prêtés et actifs de niveau 2B non RMBS empruntés (opérations impliquant des ALHQ admissibles) – valeur marchande de la sûreté prêtée</v>
      </c>
      <c r="D1224" s="547" t="b">
        <f t="shared" si="40"/>
        <v>1</v>
      </c>
      <c r="E1224" s="547" t="b">
        <f t="shared" si="41"/>
        <v>0</v>
      </c>
      <c r="F1224" s="546"/>
    </row>
    <row r="1225" spans="1:6" ht="204">
      <c r="A1225" s="547" t="s">
        <v>451</v>
      </c>
      <c r="B1225" s="547" t="s">
        <v>1567</v>
      </c>
      <c r="C1225" s="547" t="str">
        <f>'Instructions-LCR'!C266</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25" s="547" t="b">
        <f t="shared" si="40"/>
        <v>1</v>
      </c>
      <c r="E1225" s="547" t="b">
        <f t="shared" si="41"/>
        <v>0</v>
      </c>
      <c r="F1225" s="546"/>
    </row>
    <row r="1226" spans="1:6" ht="12.75">
      <c r="A1226" s="547" t="s">
        <v>313</v>
      </c>
      <c r="B1226" s="547" t="s">
        <v>1003</v>
      </c>
      <c r="C1226" s="547" t="str">
        <f>'Instructions-LCR'!D267</f>
        <v>48-48C, 113, 146</v>
      </c>
      <c r="D1226" s="547" t="b">
        <f t="shared" si="40"/>
        <v>1</v>
      </c>
      <c r="E1226" s="547" t="b">
        <f t="shared" si="41"/>
        <v>1</v>
      </c>
      <c r="F1226" s="546"/>
    </row>
    <row r="1227" spans="1:6" ht="51">
      <c r="A1227" s="547" t="s">
        <v>2072</v>
      </c>
      <c r="B1227" s="547" t="s">
        <v>1568</v>
      </c>
      <c r="C1227" s="547" t="str">
        <f>'Instructions-LCR'!B267</f>
        <v>Swaps de sûretés – actifs empruntés non réutilisés – actifs de niveau 2B RMBS prêtés et actifs de niveau 2B non RMBS empruntés (opérations impliquant des ALHQ admissibles) – valeur marchande de la sûreté empruntée</v>
      </c>
      <c r="D1227" s="547" t="b">
        <f t="shared" si="40"/>
        <v>1</v>
      </c>
      <c r="E1227" s="547" t="b">
        <f t="shared" si="41"/>
        <v>0</v>
      </c>
      <c r="F1227" s="546"/>
    </row>
    <row r="1228" spans="1:6" ht="204">
      <c r="A1228" s="547" t="s">
        <v>452</v>
      </c>
      <c r="B1228" s="547" t="s">
        <v>1569</v>
      </c>
      <c r="C1228" s="547" t="str">
        <f>'Instructions-LCR'!C267</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RMBS prêtée pourrait par ailleurs être déclarée ALHQ admissible si elle ne garantissait pas déjà l’opération en question (c.-à-d. si elle était non grevée et respectait les exigences opérationnelles des ALHQ).</v>
      </c>
      <c r="D1228" s="547" t="b">
        <f t="shared" si="40"/>
        <v>1</v>
      </c>
      <c r="E1228" s="547" t="b">
        <f t="shared" si="41"/>
        <v>0</v>
      </c>
      <c r="F1228" s="546"/>
    </row>
    <row r="1229" spans="1:6" ht="12.75">
      <c r="A1229" s="547" t="s">
        <v>313</v>
      </c>
      <c r="B1229" s="547" t="s">
        <v>1003</v>
      </c>
      <c r="C1229" s="547" t="str">
        <f>'Instructions-LCR'!D268</f>
        <v>48-48C, 113, 146</v>
      </c>
      <c r="D1229" s="547" t="b">
        <f t="shared" si="40"/>
        <v>1</v>
      </c>
      <c r="E1229" s="547" t="b">
        <f t="shared" si="41"/>
        <v>1</v>
      </c>
      <c r="F1229" s="546"/>
    </row>
    <row r="1230" spans="1:6" ht="51">
      <c r="A1230" s="547" t="s">
        <v>2073</v>
      </c>
      <c r="B1230" s="547" t="s">
        <v>1570</v>
      </c>
      <c r="C1230" s="547" t="str">
        <f>'Instructions-LCR'!B268</f>
        <v>Swaps de sûretés – actifs empruntés non réutilisés – actifs de niveau 2B RMBS prêtés et actifs de niveau 2B non RMBS empruntés (opérations n'impliquant pas des ALHQ admissibles) – valeur marchande de la sûreté prêtée</v>
      </c>
      <c r="D1230" s="547" t="b">
        <f t="shared" si="40"/>
        <v>1</v>
      </c>
      <c r="E1230" s="547" t="b">
        <f t="shared" si="41"/>
        <v>0</v>
      </c>
      <c r="F1230" s="546"/>
    </row>
    <row r="1231" spans="1:6" ht="139.9" customHeight="1">
      <c r="A1231" s="547" t="s">
        <v>453</v>
      </c>
      <c r="B1231" s="547" t="s">
        <v>1571</v>
      </c>
      <c r="C1231" s="547" t="str">
        <f>'Instructions-LCR'!C268</f>
        <v>Valeur marchande de la sûreté prêtée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31" s="547" t="b">
        <f t="shared" si="40"/>
        <v>1</v>
      </c>
      <c r="E1231" s="547" t="b">
        <f t="shared" si="41"/>
        <v>0</v>
      </c>
      <c r="F1231" s="546"/>
    </row>
    <row r="1232" spans="1:6" ht="12.75">
      <c r="A1232" s="547" t="s">
        <v>313</v>
      </c>
      <c r="B1232" s="547" t="s">
        <v>1003</v>
      </c>
      <c r="C1232" s="547" t="str">
        <f>'Instructions-LCR'!D269</f>
        <v>48-48C, 113, 146</v>
      </c>
      <c r="D1232" s="547" t="b">
        <f t="shared" si="40"/>
        <v>1</v>
      </c>
      <c r="E1232" s="547" t="b">
        <f t="shared" si="41"/>
        <v>1</v>
      </c>
      <c r="F1232" s="546"/>
    </row>
    <row r="1233" spans="1:6" ht="63.75">
      <c r="A1233" s="547" t="s">
        <v>2074</v>
      </c>
      <c r="B1233" s="547" t="s">
        <v>1572</v>
      </c>
      <c r="C1233" s="547" t="str">
        <f>'Instructions-LCR'!B269</f>
        <v>Swaps de sûretés – actifs empruntés non réutilisés – actifs de niveau 2B RMBS prêtés et actifs de niveau 2B non RMBS empruntés (opérations n'impliquant pas des ALHQ admissibles) – valeur marchande de la sûreté empruntée</v>
      </c>
      <c r="D1233" s="547" t="b">
        <f t="shared" si="40"/>
        <v>1</v>
      </c>
      <c r="E1233" s="547" t="b">
        <f t="shared" si="41"/>
        <v>0</v>
      </c>
      <c r="F1233" s="546"/>
    </row>
    <row r="1234" spans="1:6" ht="204">
      <c r="A1234" s="547" t="s">
        <v>454</v>
      </c>
      <c r="B1234" s="547" t="s">
        <v>1573</v>
      </c>
      <c r="C1234" s="547" t="str">
        <f>'Instructions-LCR'!C269</f>
        <v>Valeur marchande de la sûreté empruntée uniquement dans des opérations où des actifs de niveau 2B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34" s="547" t="b">
        <f t="shared" si="40"/>
        <v>1</v>
      </c>
      <c r="E1234" s="547" t="b">
        <f t="shared" si="41"/>
        <v>0</v>
      </c>
      <c r="F1234" s="546"/>
    </row>
    <row r="1235" spans="1:6" ht="12.75">
      <c r="A1235" s="547" t="s">
        <v>313</v>
      </c>
      <c r="B1235" s="547" t="s">
        <v>1003</v>
      </c>
      <c r="C1235" s="547" t="str">
        <f>'Instructions-LCR'!D270</f>
        <v>48-48C, 113, 146</v>
      </c>
      <c r="D1235" s="547" t="b">
        <f t="shared" si="40"/>
        <v>1</v>
      </c>
      <c r="E1235" s="547" t="b">
        <f t="shared" si="41"/>
        <v>1</v>
      </c>
      <c r="F1235" s="546"/>
    </row>
    <row r="1236" spans="1:6" ht="51">
      <c r="A1236" s="547" t="s">
        <v>2075</v>
      </c>
      <c r="B1236" s="547" t="s">
        <v>1574</v>
      </c>
      <c r="C1236" s="547" t="str">
        <f>'Instructions-LCR'!B270</f>
        <v>Swaps de sûretés – actifs empruntés non réutilisés – actifs de niveau 2B RMBS prêtés et actifs non ALHQ empruntés (opérations impliquant des ALHQ admissibles) – valeur marchande de la sûreté prêtée</v>
      </c>
      <c r="D1236" s="547" t="b">
        <f t="shared" si="40"/>
        <v>1</v>
      </c>
      <c r="E1236" s="547" t="b">
        <f t="shared" si="41"/>
        <v>0</v>
      </c>
      <c r="F1236" s="546"/>
    </row>
    <row r="1237" spans="1:6" ht="165.75">
      <c r="A1237" s="547" t="s">
        <v>455</v>
      </c>
      <c r="B1237" s="547" t="s">
        <v>1575</v>
      </c>
      <c r="C1237" s="547" t="str">
        <f>'Instructions-LCR'!C270</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1237" s="547" t="b">
        <f t="shared" si="40"/>
        <v>1</v>
      </c>
      <c r="E1237" s="547" t="b">
        <f t="shared" si="41"/>
        <v>0</v>
      </c>
      <c r="F1237" s="546"/>
    </row>
    <row r="1238" spans="1:6" ht="12.75">
      <c r="A1238" s="547" t="s">
        <v>313</v>
      </c>
      <c r="B1238" s="547" t="s">
        <v>1003</v>
      </c>
      <c r="C1238" s="547" t="str">
        <f>'Instructions-LCR'!D271</f>
        <v>48-48C, 113, 146</v>
      </c>
      <c r="D1238" s="547" t="b">
        <f t="shared" si="40"/>
        <v>1</v>
      </c>
      <c r="E1238" s="547" t="b">
        <f t="shared" si="41"/>
        <v>1</v>
      </c>
      <c r="F1238" s="546"/>
    </row>
    <row r="1239" spans="1:6" ht="51">
      <c r="A1239" s="547" t="s">
        <v>2076</v>
      </c>
      <c r="B1239" s="547" t="s">
        <v>1576</v>
      </c>
      <c r="C1239" s="547" t="str">
        <f>'Instructions-LCR'!B271</f>
        <v>Swaps de sûretés – actifs empruntés non réutilisés – actifs de niveau 2B RMBS prêtés et actifs non ALHQ empruntés (opérations impliquant des ALHQ admissibles) – valeur marchande de la sûreté empruntée</v>
      </c>
      <c r="D1239" s="547" t="b">
        <f t="shared" si="40"/>
        <v>1</v>
      </c>
      <c r="E1239" s="547" t="b">
        <f t="shared" si="41"/>
        <v>0</v>
      </c>
      <c r="F1239" s="546"/>
    </row>
    <row r="1240" spans="1:6" ht="165.75">
      <c r="A1240" s="547" t="s">
        <v>456</v>
      </c>
      <c r="B1240" s="547" t="s">
        <v>1577</v>
      </c>
      <c r="C1240" s="547" t="str">
        <f>'Instructions-LCR'!C271</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empruntée n’est pas éligible au statut de ALHQ admissible et (ii) la sûreté de niveau 2B RMBS prêtée pourrait par ailleurs être déclarée ALHQ admissible si elle ne garantissait pas déjà l’opération en question (c.-à-d. si elle était non grevée et respectait les exigences opérationnelles des ALHQ).</v>
      </c>
      <c r="D1240" s="547" t="b">
        <f t="shared" si="40"/>
        <v>1</v>
      </c>
      <c r="E1240" s="547" t="b">
        <f t="shared" si="41"/>
        <v>0</v>
      </c>
      <c r="F1240" s="546"/>
    </row>
    <row r="1241" spans="1:6" ht="12.75">
      <c r="A1241" s="547" t="s">
        <v>313</v>
      </c>
      <c r="B1241" s="547" t="s">
        <v>1003</v>
      </c>
      <c r="C1241" s="547" t="str">
        <f>'Instructions-LCR'!D272</f>
        <v>48-48C, 113, 146</v>
      </c>
      <c r="D1241" s="547" t="b">
        <f t="shared" si="40"/>
        <v>1</v>
      </c>
      <c r="E1241" s="547" t="b">
        <f t="shared" si="41"/>
        <v>1</v>
      </c>
      <c r="F1241" s="546"/>
    </row>
    <row r="1242" spans="1:6" ht="51">
      <c r="A1242" s="547" t="s">
        <v>2077</v>
      </c>
      <c r="B1242" s="547" t="s">
        <v>1578</v>
      </c>
      <c r="C1242" s="547" t="str">
        <f>'Instructions-LCR'!B272</f>
        <v>Swaps de sûretés – actifs empruntés non réutilisés – actifs de niveau 2B RMBS prêtés et actifs non ALHQ empruntés (opérations n'impliquant pas des ALHQ admissibles) – valeur marchande de la sûreté prêtée</v>
      </c>
      <c r="D1242" s="547" t="b">
        <f t="shared" si="40"/>
        <v>1</v>
      </c>
      <c r="E1242" s="547" t="b">
        <f t="shared" si="41"/>
        <v>0</v>
      </c>
      <c r="F1242" s="546"/>
    </row>
    <row r="1243" spans="1:6" ht="191.25">
      <c r="A1243" s="547" t="s">
        <v>457</v>
      </c>
      <c r="B1243" s="547" t="s">
        <v>1579</v>
      </c>
      <c r="C1243" s="547" t="str">
        <f>'Instructions-LCR'!C272</f>
        <v>Valeur marchande de la sûreté prêtée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et (ii) la sûreté de niveau 2B RMBS prêtée ne pourrait par ailleurs pas être déclarée ALHQ admissible si elle ne garantissait pas déjà l’opération en question (c.-à-d. si elle n’était pas non grevée et ne respectait pas les exigences opérationnelles des ALHQ).</v>
      </c>
      <c r="D1243" s="547" t="b">
        <f t="shared" si="40"/>
        <v>1</v>
      </c>
      <c r="E1243" s="547" t="b">
        <f t="shared" si="41"/>
        <v>0</v>
      </c>
      <c r="F1243" s="546"/>
    </row>
    <row r="1244" spans="1:6" ht="12.75">
      <c r="A1244" s="547" t="s">
        <v>313</v>
      </c>
      <c r="B1244" s="547" t="s">
        <v>1003</v>
      </c>
      <c r="C1244" s="547" t="str">
        <f>'Instructions-LCR'!D273</f>
        <v>48-48C, 113, 146</v>
      </c>
      <c r="D1244" s="547" t="b">
        <f t="shared" si="40"/>
        <v>1</v>
      </c>
      <c r="E1244" s="547" t="b">
        <f t="shared" si="41"/>
        <v>1</v>
      </c>
      <c r="F1244" s="546"/>
    </row>
    <row r="1245" spans="1:6" ht="63.75">
      <c r="A1245" s="547" t="s">
        <v>2078</v>
      </c>
      <c r="B1245" s="547" t="s">
        <v>1580</v>
      </c>
      <c r="C1245" s="547" t="str">
        <f>'Instructions-LCR'!B273</f>
        <v>Swaps de sûretés – actifs empruntés non réutilisés – actifs de niveau 2B RMBS prêtés et actifs non ALHQ empruntés (opérations n'impliquant pas des ALHQ admissibles) – valeur marchande de la sûreté empruntée</v>
      </c>
      <c r="D1245" s="547" t="b">
        <f t="shared" si="40"/>
        <v>1</v>
      </c>
      <c r="E1245" s="547" t="b">
        <f t="shared" si="41"/>
        <v>0</v>
      </c>
      <c r="F1245" s="546"/>
    </row>
    <row r="1246" spans="1:6" ht="191.25">
      <c r="A1246" s="547" t="s">
        <v>458</v>
      </c>
      <c r="B1246" s="547" t="s">
        <v>1581</v>
      </c>
      <c r="C1246" s="547" t="str">
        <f>'Instructions-LCR'!C273</f>
        <v>Valeur marchande de la sûreté empruntée uniquement dans des opérations où des actifs de niveau 2B RMBS sont prêtés et des actifs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RMBS prêtée ne pourrait par ailleurs pas être déclarée ALHQ admissible si elle ne garantissait pas déjà l’opération en question (c.-à-d. si elle n’était pas non grevée et ne respectait pas les exigences opérationnelles des ALHQ).</v>
      </c>
      <c r="D1246" s="547" t="b">
        <f t="shared" si="40"/>
        <v>1</v>
      </c>
      <c r="E1246" s="547" t="b">
        <f t="shared" si="41"/>
        <v>0</v>
      </c>
      <c r="F1246" s="546"/>
    </row>
    <row r="1247" spans="1:6" ht="12.75">
      <c r="A1247" s="547" t="s">
        <v>313</v>
      </c>
      <c r="B1247" s="547" t="s">
        <v>1003</v>
      </c>
      <c r="C1247" s="547" t="str">
        <f>'Instructions-LCR'!D274</f>
        <v>48-48C, 113, 146</v>
      </c>
      <c r="D1247" s="547" t="b">
        <f t="shared" si="40"/>
        <v>1</v>
      </c>
      <c r="E1247" s="547" t="b">
        <f t="shared" si="41"/>
        <v>1</v>
      </c>
      <c r="F1247" s="546"/>
    </row>
    <row r="1248" spans="1:6" ht="51">
      <c r="A1248" s="547" t="s">
        <v>2079</v>
      </c>
      <c r="B1248" s="547" t="s">
        <v>1582</v>
      </c>
      <c r="C1248" s="547" t="str">
        <f>'Instructions-LCR'!B274</f>
        <v>Swaps de sûretés – actifs empruntés non réutilisés – actifs de niveau 2B non RMBS prêtés et actifs de niveau 1 empruntés (opérations impliquant des ALHQ admissibles) – valeur marchande de la sûreté prêtée</v>
      </c>
      <c r="D1248" s="547" t="b">
        <f t="shared" si="40"/>
        <v>1</v>
      </c>
      <c r="E1248" s="547" t="b">
        <f t="shared" si="41"/>
        <v>0</v>
      </c>
      <c r="F1248" s="546"/>
    </row>
    <row r="1249" spans="1:6" ht="191.25">
      <c r="A1249" s="547" t="s">
        <v>459</v>
      </c>
      <c r="B1249" s="547" t="s">
        <v>1583</v>
      </c>
      <c r="C1249" s="547" t="str">
        <f>'Instructions-LCR'!C274</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49" s="547" t="b">
        <f t="shared" si="40"/>
        <v>1</v>
      </c>
      <c r="E1249" s="547" t="b">
        <f t="shared" si="41"/>
        <v>0</v>
      </c>
      <c r="F1249" s="546"/>
    </row>
    <row r="1250" spans="1:6" ht="12.75">
      <c r="A1250" s="547" t="s">
        <v>313</v>
      </c>
      <c r="B1250" s="547" t="s">
        <v>1003</v>
      </c>
      <c r="C1250" s="547" t="str">
        <f>'Instructions-LCR'!D275</f>
        <v>48-48C, 113, 146</v>
      </c>
      <c r="D1250" s="547" t="b">
        <f t="shared" si="40"/>
        <v>1</v>
      </c>
      <c r="E1250" s="547" t="b">
        <f t="shared" si="41"/>
        <v>1</v>
      </c>
      <c r="F1250" s="546"/>
    </row>
    <row r="1251" spans="1:6" ht="51">
      <c r="A1251" s="547" t="s">
        <v>2080</v>
      </c>
      <c r="B1251" s="547" t="s">
        <v>1584</v>
      </c>
      <c r="C1251" s="547" t="str">
        <f>'Instructions-LCR'!B275</f>
        <v>Swaps de sûretés – actifs empruntés non réutilisés – actifs de niveau 2B non RMBS prêtés et actifs de niveau 1 empruntés (opérations impliquant des ALHQ admissibles) – valeur marchande de la sûreté empruntée</v>
      </c>
      <c r="D1251" s="547" t="b">
        <f t="shared" si="40"/>
        <v>1</v>
      </c>
      <c r="E1251" s="547" t="b">
        <f t="shared" si="41"/>
        <v>0</v>
      </c>
      <c r="F1251" s="546"/>
    </row>
    <row r="1252" spans="1:6" ht="191.25">
      <c r="A1252" s="547" t="s">
        <v>460</v>
      </c>
      <c r="B1252" s="547" t="s">
        <v>1585</v>
      </c>
      <c r="C1252" s="547" t="str">
        <f>'Instructions-LCR'!C275</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52" s="547" t="b">
        <f t="shared" si="40"/>
        <v>1</v>
      </c>
      <c r="E1252" s="547" t="b">
        <f t="shared" si="41"/>
        <v>0</v>
      </c>
      <c r="F1252" s="546"/>
    </row>
    <row r="1253" spans="1:6" ht="12.75">
      <c r="A1253" s="547" t="s">
        <v>313</v>
      </c>
      <c r="B1253" s="547" t="s">
        <v>1003</v>
      </c>
      <c r="C1253" s="547" t="str">
        <f>'Instructions-LCR'!D276</f>
        <v>48-48C, 113, 146</v>
      </c>
      <c r="D1253" s="547" t="b">
        <f t="shared" si="40"/>
        <v>1</v>
      </c>
      <c r="E1253" s="547" t="b">
        <f t="shared" si="41"/>
        <v>1</v>
      </c>
      <c r="F1253" s="546"/>
    </row>
    <row r="1254" spans="1:6" ht="51">
      <c r="A1254" s="547" t="s">
        <v>2081</v>
      </c>
      <c r="B1254" s="547" t="s">
        <v>1586</v>
      </c>
      <c r="C1254" s="547" t="str">
        <f>'Instructions-LCR'!B276</f>
        <v>Swaps de sûretés – actifs empruntés non réutilisés – actifs de niveau 2B non RMBS prêtés et actifs de niveau 1 empruntés (opérations n'impliquant pas des ALHQ admissibles) – valeur marchande de la sûreté prêtée</v>
      </c>
      <c r="D1254" s="547" t="b">
        <f t="shared" si="40"/>
        <v>1</v>
      </c>
      <c r="E1254" s="547" t="b">
        <f t="shared" si="41"/>
        <v>0</v>
      </c>
      <c r="F1254" s="546"/>
    </row>
    <row r="1255" spans="1:6" ht="204">
      <c r="A1255" s="547" t="s">
        <v>461</v>
      </c>
      <c r="B1255" s="547" t="s">
        <v>1587</v>
      </c>
      <c r="C1255" s="547" t="str">
        <f>'Instructions-LCR'!C276</f>
        <v>Valeur marchande de la sûreté prêtée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55" s="547" t="b">
        <f t="shared" si="40"/>
        <v>1</v>
      </c>
      <c r="E1255" s="547" t="b">
        <f t="shared" si="41"/>
        <v>0</v>
      </c>
      <c r="F1255" s="546"/>
    </row>
    <row r="1256" spans="1:6" ht="12.75">
      <c r="A1256" s="547" t="s">
        <v>313</v>
      </c>
      <c r="B1256" s="547" t="s">
        <v>1003</v>
      </c>
      <c r="C1256" s="547" t="str">
        <f>'Instructions-LCR'!D277</f>
        <v>48-48C, 113, 146</v>
      </c>
      <c r="D1256" s="547" t="b">
        <f t="shared" si="40"/>
        <v>1</v>
      </c>
      <c r="E1256" s="547" t="b">
        <f t="shared" si="41"/>
        <v>1</v>
      </c>
      <c r="F1256" s="546"/>
    </row>
    <row r="1257" spans="1:6" ht="51">
      <c r="A1257" s="547" t="s">
        <v>2082</v>
      </c>
      <c r="B1257" s="547" t="s">
        <v>1588</v>
      </c>
      <c r="C1257" s="547" t="str">
        <f>'Instructions-LCR'!B277</f>
        <v>Swaps de sûretés – actifs empruntés non réutilisés – actifs de niveau 2B non RMBS prêtés et actifs de niveau 1 empruntés (opérations n'impliquant pas des ALHQ admissibles) – valeur marchande de la sûreté empruntée</v>
      </c>
      <c r="D1257" s="547" t="b">
        <f t="shared" si="40"/>
        <v>1</v>
      </c>
      <c r="E1257" s="547" t="b">
        <f t="shared" si="41"/>
        <v>0</v>
      </c>
      <c r="F1257" s="546"/>
    </row>
    <row r="1258" spans="1:6" ht="204">
      <c r="A1258" s="547" t="s">
        <v>462</v>
      </c>
      <c r="B1258" s="547" t="s">
        <v>1589</v>
      </c>
      <c r="C1258" s="547" t="str">
        <f>'Instructions-LCR'!C277</f>
        <v>Valeur marchande de la sûreté empruntée uniquement dans des opérations où des actifs de niveau 2B non RMBS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58" s="547" t="b">
        <f t="shared" si="40"/>
        <v>1</v>
      </c>
      <c r="E1258" s="547" t="b">
        <f t="shared" si="41"/>
        <v>0</v>
      </c>
      <c r="F1258" s="546"/>
    </row>
    <row r="1259" spans="1:6" ht="12.75">
      <c r="A1259" s="547" t="s">
        <v>313</v>
      </c>
      <c r="B1259" s="547" t="s">
        <v>1003</v>
      </c>
      <c r="C1259" s="547" t="str">
        <f>'Instructions-LCR'!D278</f>
        <v>48-48C, 113, 146</v>
      </c>
      <c r="D1259" s="547" t="b">
        <f t="shared" si="40"/>
        <v>1</v>
      </c>
      <c r="E1259" s="547" t="b">
        <f t="shared" si="41"/>
        <v>1</v>
      </c>
      <c r="F1259" s="546"/>
    </row>
    <row r="1260" spans="1:6" ht="51">
      <c r="A1260" s="547" t="s">
        <v>2083</v>
      </c>
      <c r="B1260" s="547" t="s">
        <v>1590</v>
      </c>
      <c r="C1260" s="547" t="str">
        <f>'Instructions-LCR'!B278</f>
        <v>Swaps de sûretés – actifs empruntés non réutilisés – actifs de niveau 2B non RMBS prêtés et actifs de niveau 2A empruntés (opérations impliquant des ALHQ admissibles) – valeur marchande de la sûreté prêtée</v>
      </c>
      <c r="D1260" s="547" t="b">
        <f t="shared" si="40"/>
        <v>1</v>
      </c>
      <c r="E1260" s="547" t="b">
        <f t="shared" si="41"/>
        <v>0</v>
      </c>
      <c r="F1260" s="546"/>
    </row>
    <row r="1261" spans="1:6" ht="191.25">
      <c r="A1261" s="547" t="s">
        <v>463</v>
      </c>
      <c r="B1261" s="547" t="s">
        <v>1591</v>
      </c>
      <c r="C1261" s="547" t="str">
        <f>'Instructions-LCR'!C278</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61" s="547" t="b">
        <f t="shared" si="40"/>
        <v>1</v>
      </c>
      <c r="E1261" s="547" t="b">
        <f t="shared" si="41"/>
        <v>0</v>
      </c>
      <c r="F1261" s="546"/>
    </row>
    <row r="1262" spans="1:6" ht="12.75">
      <c r="A1262" s="547" t="s">
        <v>313</v>
      </c>
      <c r="B1262" s="547" t="s">
        <v>1003</v>
      </c>
      <c r="C1262" s="547" t="str">
        <f>'Instructions-LCR'!D279</f>
        <v>48-48C, 113, 146</v>
      </c>
      <c r="D1262" s="547" t="b">
        <f t="shared" si="40"/>
        <v>1</v>
      </c>
      <c r="E1262" s="547" t="b">
        <f t="shared" si="41"/>
        <v>1</v>
      </c>
      <c r="F1262" s="546"/>
    </row>
    <row r="1263" spans="1:6" ht="51">
      <c r="A1263" s="547" t="s">
        <v>2084</v>
      </c>
      <c r="B1263" s="547" t="s">
        <v>1592</v>
      </c>
      <c r="C1263" s="547" t="str">
        <f>'Instructions-LCR'!B279</f>
        <v>Swaps de sûretés – actifs empruntés non réutilisés – actifs de niveau 2B non RMBS prêtés et actifs de niveau 2A empruntés (opérations impliquant des ALHQ admissibles) – valeur marchande de la sûreté empruntée</v>
      </c>
      <c r="D1263" s="547" t="b">
        <f t="shared" si="40"/>
        <v>1</v>
      </c>
      <c r="E1263" s="547" t="b">
        <f t="shared" si="41"/>
        <v>0</v>
      </c>
      <c r="F1263" s="546"/>
    </row>
    <row r="1264" spans="1:6" ht="191.25">
      <c r="A1264" s="547" t="s">
        <v>464</v>
      </c>
      <c r="B1264" s="547" t="s">
        <v>1593</v>
      </c>
      <c r="C1264" s="547" t="str">
        <f>'Instructions-LCR'!C279</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64" s="547" t="b">
        <f t="shared" si="40"/>
        <v>1</v>
      </c>
      <c r="E1264" s="547" t="b">
        <f t="shared" si="41"/>
        <v>0</v>
      </c>
      <c r="F1264" s="546"/>
    </row>
    <row r="1265" spans="1:6" ht="12.75">
      <c r="A1265" s="547" t="s">
        <v>313</v>
      </c>
      <c r="B1265" s="547" t="s">
        <v>1003</v>
      </c>
      <c r="C1265" s="547" t="str">
        <f>'Instructions-LCR'!D280</f>
        <v>48-48C, 113, 146</v>
      </c>
      <c r="D1265" s="547" t="b">
        <f t="shared" si="40"/>
        <v>1</v>
      </c>
      <c r="E1265" s="547" t="b">
        <f t="shared" si="41"/>
        <v>1</v>
      </c>
      <c r="F1265" s="546"/>
    </row>
    <row r="1266" spans="1:6" ht="51">
      <c r="A1266" s="547" t="s">
        <v>2085</v>
      </c>
      <c r="B1266" s="547" t="s">
        <v>1594</v>
      </c>
      <c r="C1266" s="547" t="str">
        <f>'Instructions-LCR'!B280</f>
        <v>Swaps de sûretés – actifs empruntés non réutilisés – actifs de niveau 2B non RMBS prêtés et actifs de niveau 2A empruntés (opérations n'impliquant pas des ALHQ admissibles) – valeur marchande de la sûreté prêtée</v>
      </c>
      <c r="D1266" s="547" t="b">
        <f t="shared" si="40"/>
        <v>1</v>
      </c>
      <c r="E1266" s="547" t="b">
        <f t="shared" si="41"/>
        <v>0</v>
      </c>
      <c r="F1266" s="546"/>
    </row>
    <row r="1267" spans="1:6" ht="204">
      <c r="A1267" s="547" t="s">
        <v>465</v>
      </c>
      <c r="B1267" s="547" t="s">
        <v>1595</v>
      </c>
      <c r="C1267" s="547" t="str">
        <f>'Instructions-LCR'!C280</f>
        <v>Valeur marchande de la sûreté prêtée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67" s="547" t="b">
        <f t="shared" si="42" ref="D1267:D1330">A1267=C1267</f>
        <v>1</v>
      </c>
      <c r="E1267" s="547" t="b">
        <f t="shared" si="43" ref="E1267:E1330">B1267=C1267</f>
        <v>0</v>
      </c>
      <c r="F1267" s="546"/>
    </row>
    <row r="1268" spans="1:6" ht="12.75">
      <c r="A1268" s="547" t="s">
        <v>313</v>
      </c>
      <c r="B1268" s="547" t="s">
        <v>1003</v>
      </c>
      <c r="C1268" s="547" t="str">
        <f>'Instructions-LCR'!D281</f>
        <v>48-48C, 113, 146</v>
      </c>
      <c r="D1268" s="547" t="b">
        <f t="shared" si="42"/>
        <v>1</v>
      </c>
      <c r="E1268" s="547" t="b">
        <f t="shared" si="43"/>
        <v>1</v>
      </c>
      <c r="F1268" s="546"/>
    </row>
    <row r="1269" spans="1:6" ht="51">
      <c r="A1269" s="547" t="s">
        <v>2086</v>
      </c>
      <c r="B1269" s="547" t="s">
        <v>1596</v>
      </c>
      <c r="C1269" s="547" t="str">
        <f>'Instructions-LCR'!B281</f>
        <v>Swaps de sûretés – actifs empruntés non réutilisés – actifs de niveau 2B non RMBS prêtés et actifs de niveau 2A empruntés (opérations n'impliquant pas des ALHQ admissibles) – valeur marchande de la sûreté empruntée</v>
      </c>
      <c r="D1269" s="547" t="b">
        <f t="shared" si="42"/>
        <v>1</v>
      </c>
      <c r="E1269" s="547" t="b">
        <f t="shared" si="43"/>
        <v>0</v>
      </c>
      <c r="F1269" s="546"/>
    </row>
    <row r="1270" spans="1:6" ht="204">
      <c r="A1270" s="547" t="s">
        <v>466</v>
      </c>
      <c r="B1270" s="547" t="s">
        <v>1597</v>
      </c>
      <c r="C1270" s="547" t="str">
        <f>'Instructions-LCR'!C281</f>
        <v>Valeur marchande de la sûreté empruntée uniquement dans des opérations où des actifs de niveau 2B non RMBS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70" s="547" t="b">
        <f t="shared" si="42"/>
        <v>1</v>
      </c>
      <c r="E1270" s="547" t="b">
        <f t="shared" si="43"/>
        <v>0</v>
      </c>
      <c r="F1270" s="546"/>
    </row>
    <row r="1271" spans="1:6" ht="12.75">
      <c r="A1271" s="547" t="s">
        <v>313</v>
      </c>
      <c r="B1271" s="547" t="s">
        <v>1003</v>
      </c>
      <c r="C1271" s="547" t="str">
        <f>'Instructions-LCR'!D282</f>
        <v>48-48C, 113, 146</v>
      </c>
      <c r="D1271" s="547" t="b">
        <f t="shared" si="42"/>
        <v>1</v>
      </c>
      <c r="E1271" s="547" t="b">
        <f t="shared" si="43"/>
        <v>1</v>
      </c>
      <c r="F1271" s="546"/>
    </row>
    <row r="1272" spans="1:6" ht="51">
      <c r="A1272" s="547" t="s">
        <v>2087</v>
      </c>
      <c r="B1272" s="547" t="s">
        <v>1598</v>
      </c>
      <c r="C1272" s="547" t="str">
        <f>'Instructions-LCR'!B282</f>
        <v>Swaps de sûretés – actifs empruntés non réutilisés – actifs de niveau 2B non RMBS prêtés et actifs de niveau 2B RMBS empruntés (opérations impliquant des ALHQ admissibles) – valeur marchande de la sûreté prêtée</v>
      </c>
      <c r="D1272" s="547" t="b">
        <f t="shared" si="42"/>
        <v>1</v>
      </c>
      <c r="E1272" s="547" t="b">
        <f t="shared" si="43"/>
        <v>0</v>
      </c>
      <c r="F1272" s="546"/>
    </row>
    <row r="1273" spans="1:6" ht="191.25">
      <c r="A1273" s="547" t="s">
        <v>467</v>
      </c>
      <c r="B1273" s="547" t="s">
        <v>1599</v>
      </c>
      <c r="C1273" s="547" t="str">
        <f>'Instructions-LCR'!C282</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73" s="547" t="b">
        <f t="shared" si="42"/>
        <v>1</v>
      </c>
      <c r="E1273" s="547" t="b">
        <f t="shared" si="43"/>
        <v>0</v>
      </c>
      <c r="F1273" s="546"/>
    </row>
    <row r="1274" spans="1:6" ht="12.75">
      <c r="A1274" s="547" t="s">
        <v>313</v>
      </c>
      <c r="B1274" s="547" t="s">
        <v>1003</v>
      </c>
      <c r="C1274" s="547" t="str">
        <f>'Instructions-LCR'!D283</f>
        <v>48-48C, 113, 146</v>
      </c>
      <c r="D1274" s="547" t="b">
        <f t="shared" si="42"/>
        <v>1</v>
      </c>
      <c r="E1274" s="547" t="b">
        <f t="shared" si="43"/>
        <v>1</v>
      </c>
      <c r="F1274" s="546"/>
    </row>
    <row r="1275" spans="1:6" ht="51">
      <c r="A1275" s="547" t="s">
        <v>2088</v>
      </c>
      <c r="B1275" s="547" t="s">
        <v>1600</v>
      </c>
      <c r="C1275" s="547" t="str">
        <f>'Instructions-LCR'!B283</f>
        <v>Swaps de sûretés – actifs empruntés non réutilisés – actifs de niveau 2B non RMBS prêtés et actifs de niveau 2B RMBS empruntés (opérations impliquant des ALHQ admissibles) – valeur marchande de la sûreté empruntée</v>
      </c>
      <c r="D1275" s="547" t="b">
        <f t="shared" si="42"/>
        <v>1</v>
      </c>
      <c r="E1275" s="547" t="b">
        <f t="shared" si="43"/>
        <v>0</v>
      </c>
      <c r="F1275" s="546"/>
    </row>
    <row r="1276" spans="1:6" ht="191.25">
      <c r="A1276" s="547" t="s">
        <v>468</v>
      </c>
      <c r="B1276" s="547" t="s">
        <v>1601</v>
      </c>
      <c r="C1276" s="547" t="str">
        <f>'Instructions-LCR'!C283</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76" s="547" t="b">
        <f t="shared" si="42"/>
        <v>1</v>
      </c>
      <c r="E1276" s="547" t="b">
        <f t="shared" si="43"/>
        <v>0</v>
      </c>
      <c r="F1276" s="546"/>
    </row>
    <row r="1277" spans="1:6" ht="12.75">
      <c r="A1277" s="547" t="s">
        <v>313</v>
      </c>
      <c r="B1277" s="547" t="s">
        <v>1003</v>
      </c>
      <c r="C1277" s="547" t="str">
        <f>'Instructions-LCR'!D284</f>
        <v>48-48C, 113, 146</v>
      </c>
      <c r="D1277" s="547" t="b">
        <f t="shared" si="42"/>
        <v>1</v>
      </c>
      <c r="E1277" s="547" t="b">
        <f t="shared" si="43"/>
        <v>1</v>
      </c>
      <c r="F1277" s="546"/>
    </row>
    <row r="1278" spans="1:6" ht="51">
      <c r="A1278" s="547" t="s">
        <v>2089</v>
      </c>
      <c r="B1278" s="547" t="s">
        <v>1602</v>
      </c>
      <c r="C1278" s="547" t="str">
        <f>'Instructions-LCR'!B284</f>
        <v>Swaps de sûretés – actifs empruntés non réutilisés – actifs de niveau 2B non RMBS prêtés et actifs de niveau 2B RMBS empruntés (opérations n'impliquant pas des ALHQ admissibles) – valeur marchande de la sûreté prêté</v>
      </c>
      <c r="D1278" s="547" t="b">
        <f t="shared" si="42"/>
        <v>1</v>
      </c>
      <c r="E1278" s="547" t="b">
        <f t="shared" si="43"/>
        <v>0</v>
      </c>
      <c r="F1278" s="546"/>
    </row>
    <row r="1279" spans="1:6" ht="139.9" customHeight="1">
      <c r="A1279" s="547" t="s">
        <v>469</v>
      </c>
      <c r="B1279" s="547" t="s">
        <v>1603</v>
      </c>
      <c r="C1279" s="547" t="str">
        <f>'Instructions-LCR'!C284</f>
        <v>Valeur marchande de la sûreté prêtée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respectait les exigences opérationnelles des ALHQ).</v>
      </c>
      <c r="D1279" s="547" t="b">
        <f t="shared" si="42"/>
        <v>1</v>
      </c>
      <c r="E1279" s="547" t="b">
        <f t="shared" si="43"/>
        <v>0</v>
      </c>
      <c r="F1279" s="546"/>
    </row>
    <row r="1280" spans="1:6" ht="12.75">
      <c r="A1280" s="547" t="s">
        <v>313</v>
      </c>
      <c r="B1280" s="547" t="s">
        <v>1003</v>
      </c>
      <c r="C1280" s="547" t="str">
        <f>'Instructions-LCR'!D285</f>
        <v>48-48C, 113, 146</v>
      </c>
      <c r="D1280" s="547" t="b">
        <f t="shared" si="42"/>
        <v>1</v>
      </c>
      <c r="E1280" s="547" t="b">
        <f t="shared" si="43"/>
        <v>1</v>
      </c>
      <c r="F1280" s="546"/>
    </row>
    <row r="1281" spans="1:6" ht="63.75">
      <c r="A1281" s="547" t="s">
        <v>2090</v>
      </c>
      <c r="B1281" s="547" t="s">
        <v>1604</v>
      </c>
      <c r="C1281" s="547" t="str">
        <f>'Instructions-LCR'!B285</f>
        <v>Swaps de sûretés – actifs empruntés non réutilisés – actifs de niveau 2B non RMBS prêtés et actifs de niveau 2B RMBS empruntés (opérations n'impliquant pas des ALHQ admissibles) – valeur marchande de la sûreté empruntée</v>
      </c>
      <c r="D1281" s="547" t="b">
        <f t="shared" si="42"/>
        <v>1</v>
      </c>
      <c r="E1281" s="547" t="b">
        <f t="shared" si="43"/>
        <v>0</v>
      </c>
      <c r="F1281" s="546"/>
    </row>
    <row r="1282" spans="1:6" ht="204">
      <c r="A1282" s="547" t="s">
        <v>470</v>
      </c>
      <c r="B1282" s="547" t="s">
        <v>1605</v>
      </c>
      <c r="C1282" s="547" t="str">
        <f>'Instructions-LCR'!C285</f>
        <v>Valeur marchande de la sûreté empruntée uniquement dans des opérations où des actifs de niveau 2B non RMBS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82" s="547" t="b">
        <f t="shared" si="42"/>
        <v>1</v>
      </c>
      <c r="E1282" s="547" t="b">
        <f t="shared" si="43"/>
        <v>0</v>
      </c>
      <c r="F1282" s="546"/>
    </row>
    <row r="1283" spans="1:6" ht="12.75">
      <c r="A1283" s="547" t="s">
        <v>313</v>
      </c>
      <c r="B1283" s="547" t="s">
        <v>1003</v>
      </c>
      <c r="C1283" s="547" t="str">
        <f>'Instructions-LCR'!D286</f>
        <v>48-48C, 113, 146</v>
      </c>
      <c r="D1283" s="547" t="b">
        <f t="shared" si="42"/>
        <v>1</v>
      </c>
      <c r="E1283" s="547" t="b">
        <f t="shared" si="43"/>
        <v>1</v>
      </c>
      <c r="F1283" s="546"/>
    </row>
    <row r="1284" spans="1:6" ht="51">
      <c r="A1284" s="547" t="s">
        <v>2091</v>
      </c>
      <c r="B1284" s="547" t="s">
        <v>1606</v>
      </c>
      <c r="C1284" s="547" t="str">
        <f>'Instructions-LCR'!B286</f>
        <v>Swaps de sûretés – actifs empruntés non réutilisés – actifs de niveau 2B non RMBS prêtés et actifs de niveau 2B non RMBS empruntés (opérations impliquant des ALHQ admissibles) – valeur marchande de la sûreté prêtée</v>
      </c>
      <c r="D1284" s="547" t="b">
        <f t="shared" si="42"/>
        <v>1</v>
      </c>
      <c r="E1284" s="547" t="b">
        <f t="shared" si="43"/>
        <v>0</v>
      </c>
      <c r="F1284" s="546"/>
    </row>
    <row r="1285" spans="1:6" ht="204">
      <c r="A1285" s="547" t="s">
        <v>471</v>
      </c>
      <c r="B1285" s="547" t="s">
        <v>1607</v>
      </c>
      <c r="C1285" s="547" t="str">
        <f>'Instructions-LCR'!C286</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85" s="547" t="b">
        <f t="shared" si="42"/>
        <v>1</v>
      </c>
      <c r="E1285" s="547" t="b">
        <f t="shared" si="43"/>
        <v>0</v>
      </c>
      <c r="F1285" s="546"/>
    </row>
    <row r="1286" spans="1:6" ht="12.75">
      <c r="A1286" s="547" t="s">
        <v>313</v>
      </c>
      <c r="B1286" s="547" t="s">
        <v>1003</v>
      </c>
      <c r="C1286" s="547" t="str">
        <f>'Instructions-LCR'!D287</f>
        <v>48-48C, 113, 146</v>
      </c>
      <c r="D1286" s="547" t="b">
        <f t="shared" si="42"/>
        <v>1</v>
      </c>
      <c r="E1286" s="547" t="b">
        <f t="shared" si="43"/>
        <v>1</v>
      </c>
      <c r="F1286" s="546"/>
    </row>
    <row r="1287" spans="1:6" ht="51">
      <c r="A1287" s="547" t="s">
        <v>2092</v>
      </c>
      <c r="B1287" s="547" t="s">
        <v>1608</v>
      </c>
      <c r="C1287" s="547" t="str">
        <f>'Instructions-LCR'!B287</f>
        <v>Swaps de sûretés – actifs empruntés non réutilisés – actifs de niveau 2B non RMBS prêtés et actifs de niveau 2B non RMBS empruntés (opérations impliquant des ALHQ admissibles) – valeur marchande de la sûreté empruntée</v>
      </c>
      <c r="D1287" s="547" t="b">
        <f t="shared" si="42"/>
        <v>1</v>
      </c>
      <c r="E1287" s="547" t="b">
        <f t="shared" si="43"/>
        <v>0</v>
      </c>
      <c r="F1287" s="546"/>
    </row>
    <row r="1288" spans="1:6" ht="204">
      <c r="A1288" s="547" t="s">
        <v>472</v>
      </c>
      <c r="B1288" s="547" t="s">
        <v>1609</v>
      </c>
      <c r="C1288" s="547" t="str">
        <f>'Instructions-LCR'!C287</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de niveau 2B non RMBS prêtée pourrait par ailleurs être déclarée ALHQ admissible si elle ne garantissait pas déjà l’opération en question (c.-à-d. si elle était non grevée et respectait les exigences opérationnelles des ALHQ).</v>
      </c>
      <c r="D1288" s="547" t="b">
        <f t="shared" si="42"/>
        <v>1</v>
      </c>
      <c r="E1288" s="547" t="b">
        <f t="shared" si="43"/>
        <v>0</v>
      </c>
      <c r="F1288" s="546"/>
    </row>
    <row r="1289" spans="1:6" ht="12.75">
      <c r="A1289" s="547" t="s">
        <v>313</v>
      </c>
      <c r="B1289" s="547" t="s">
        <v>1003</v>
      </c>
      <c r="C1289" s="547" t="str">
        <f>'Instructions-LCR'!D288</f>
        <v>48-48C, 113, 146</v>
      </c>
      <c r="D1289" s="547" t="b">
        <f t="shared" si="42"/>
        <v>1</v>
      </c>
      <c r="E1289" s="547" t="b">
        <f t="shared" si="43"/>
        <v>1</v>
      </c>
      <c r="F1289" s="546"/>
    </row>
    <row r="1290" spans="1:6" ht="51">
      <c r="A1290" s="547" t="s">
        <v>2093</v>
      </c>
      <c r="B1290" s="547" t="s">
        <v>1610</v>
      </c>
      <c r="C1290" s="547" t="str">
        <f>'Instructions-LCR'!B288</f>
        <v>Swaps de sûretés – actifs empruntés non réutilisés – actifs de niveau 2B non RMBS prêtés et actifs de niveau 2B non RMBS empruntés (opérations n'impliquant pas des ALHQ admissibles) – valeur marchande de la sûreté prêtée</v>
      </c>
      <c r="D1290" s="547" t="b">
        <f t="shared" si="42"/>
        <v>1</v>
      </c>
      <c r="E1290" s="547" t="b">
        <f t="shared" si="43"/>
        <v>0</v>
      </c>
      <c r="F1290" s="546"/>
    </row>
    <row r="1291" spans="1:6" ht="204">
      <c r="A1291" s="547" t="s">
        <v>473</v>
      </c>
      <c r="B1291" s="547" t="s">
        <v>1611</v>
      </c>
      <c r="C1291" s="547" t="str">
        <f>'Instructions-LCR'!C288</f>
        <v>Valeur marchande de la sûreté prêtée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91" s="547" t="b">
        <f t="shared" si="42"/>
        <v>1</v>
      </c>
      <c r="E1291" s="547" t="b">
        <f t="shared" si="43"/>
        <v>0</v>
      </c>
      <c r="F1291" s="546"/>
    </row>
    <row r="1292" spans="1:6" ht="12.75">
      <c r="A1292" s="547" t="s">
        <v>313</v>
      </c>
      <c r="B1292" s="547" t="s">
        <v>1003</v>
      </c>
      <c r="C1292" s="547" t="str">
        <f>'Instructions-LCR'!D289</f>
        <v>48-48C, 113, 146</v>
      </c>
      <c r="D1292" s="547" t="b">
        <f t="shared" si="42"/>
        <v>1</v>
      </c>
      <c r="E1292" s="547" t="b">
        <f t="shared" si="43"/>
        <v>1</v>
      </c>
      <c r="F1292" s="546"/>
    </row>
    <row r="1293" spans="1:6" ht="63.75">
      <c r="A1293" s="547" t="s">
        <v>2094</v>
      </c>
      <c r="B1293" s="547" t="s">
        <v>1612</v>
      </c>
      <c r="C1293" s="547" t="str">
        <f>'Instructions-LCR'!B289</f>
        <v>Swaps de sûretés – actifs empruntés non réutilisés – actifs de niveau 2B non RMBS prêtés et actifs de niveau 2B non RMBS empruntés (opérations n'impliquant pas des ALHQ admissibles) – valeur marchande de la sûreté empruntée</v>
      </c>
      <c r="D1293" s="547" t="b">
        <f t="shared" si="42"/>
        <v>1</v>
      </c>
      <c r="E1293" s="547" t="b">
        <f t="shared" si="43"/>
        <v>0</v>
      </c>
      <c r="F1293" s="546"/>
    </row>
    <row r="1294" spans="1:6" ht="204">
      <c r="A1294" s="547" t="s">
        <v>474</v>
      </c>
      <c r="B1294" s="547" t="s">
        <v>1613</v>
      </c>
      <c r="C1294" s="547" t="str">
        <f>'Instructions-LCR'!C289</f>
        <v>Valeur marchande de la sûreté empruntée uniquement dans des opérations où des actifs de niveau 2B non RMBS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294" s="547" t="b">
        <f t="shared" si="42"/>
        <v>1</v>
      </c>
      <c r="E1294" s="547" t="b">
        <f t="shared" si="43"/>
        <v>0</v>
      </c>
      <c r="F1294" s="546"/>
    </row>
    <row r="1295" spans="1:6" ht="12.75">
      <c r="A1295" s="547" t="s">
        <v>313</v>
      </c>
      <c r="B1295" s="547" t="s">
        <v>1003</v>
      </c>
      <c r="C1295" s="547" t="str">
        <f>'Instructions-LCR'!D290</f>
        <v>48-48C, 113, 146</v>
      </c>
      <c r="D1295" s="547" t="b">
        <f t="shared" si="42"/>
        <v>1</v>
      </c>
      <c r="E1295" s="547" t="b">
        <f t="shared" si="43"/>
        <v>1</v>
      </c>
      <c r="F1295" s="546"/>
    </row>
    <row r="1296" spans="1:6" ht="51">
      <c r="A1296" s="547" t="s">
        <v>2095</v>
      </c>
      <c r="B1296" s="547" t="s">
        <v>1614</v>
      </c>
      <c r="C1296" s="547" t="str">
        <f>'Instructions-LCR'!B290</f>
        <v>Swaps de sûretés – actifs empruntés non réutilisés – actifs de niveau 2B non RMBS prêtés et actifs non ALHQ empruntés (opérations impliquant des ALHQ admissibles) – valeur marchande de la sûreté prêtée</v>
      </c>
      <c r="D1296" s="547" t="b">
        <f t="shared" si="42"/>
        <v>1</v>
      </c>
      <c r="E1296" s="547" t="b">
        <f t="shared" si="43"/>
        <v>0</v>
      </c>
      <c r="F1296" s="546"/>
    </row>
    <row r="1297" spans="1:6" ht="165.75">
      <c r="A1297" s="547" t="s">
        <v>475</v>
      </c>
      <c r="B1297" s="547" t="s">
        <v>1536</v>
      </c>
      <c r="C1297" s="547" t="str">
        <f>'Instructions-LCR'!C290</f>
        <v>Valeur marchande de la sûreté prêtée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1297" s="547" t="b">
        <f t="shared" si="42"/>
        <v>1</v>
      </c>
      <c r="E1297" s="547" t="b">
        <f t="shared" si="43"/>
        <v>0</v>
      </c>
      <c r="F1297" s="546"/>
    </row>
    <row r="1298" spans="1:6" ht="12.75">
      <c r="A1298" s="547" t="s">
        <v>313</v>
      </c>
      <c r="B1298" s="547" t="s">
        <v>1003</v>
      </c>
      <c r="C1298" s="547" t="str">
        <f>'Instructions-LCR'!D291</f>
        <v>48-48C, 113, 146</v>
      </c>
      <c r="D1298" s="547" t="b">
        <f t="shared" si="42"/>
        <v>1</v>
      </c>
      <c r="E1298" s="547" t="b">
        <f t="shared" si="43"/>
        <v>1</v>
      </c>
      <c r="F1298" s="546"/>
    </row>
    <row r="1299" spans="1:6" ht="51">
      <c r="A1299" s="547" t="s">
        <v>2096</v>
      </c>
      <c r="B1299" s="547" t="s">
        <v>1615</v>
      </c>
      <c r="C1299" s="547" t="str">
        <f>'Instructions-LCR'!B291</f>
        <v>Swaps de sûretés – actifs empruntés non réutilisés – actifs de niveau 2B non RMBS prêtés et actifs non ALHQ empruntés (opérations impliquant des ALHQ admissibles) – valeur marchande de la sûreté empruntée</v>
      </c>
      <c r="D1299" s="547" t="b">
        <f t="shared" si="42"/>
        <v>1</v>
      </c>
      <c r="E1299" s="547" t="b">
        <f t="shared" si="43"/>
        <v>0</v>
      </c>
      <c r="F1299" s="546"/>
    </row>
    <row r="1300" spans="1:6" ht="165.75">
      <c r="A1300" s="547" t="s">
        <v>476</v>
      </c>
      <c r="B1300" s="547" t="s">
        <v>1616</v>
      </c>
      <c r="C1300" s="547" t="str">
        <f>'Instructions-LCR'!C291</f>
        <v>Valeur marchande de la sûreté empruntée uniquement dans des opérations où des actifs de niveau 2B non RMBS sont prêtés et des actifs non ALHQ sont empruntés, lorsque la sûreté empruntée n’est pas réutilisée (non mobilisée) pour sécuriser les positions courtes fermes de l’institution et que (i) la sûreté empruntée est éligible au statut de ALHQ admissible et (ii) la sûreté de niveau 2B non RMBS prêtée pourrait par ailleurs être déclarée ALHQ admissible si elle ne garantissait pas déjà l’opération en question (c.-à-d. si elle était non grevée et respectait les exigences opérationnelles des ALHQ).</v>
      </c>
      <c r="D1300" s="547" t="b">
        <f t="shared" si="42"/>
        <v>1</v>
      </c>
      <c r="E1300" s="547" t="b">
        <f t="shared" si="43"/>
        <v>0</v>
      </c>
      <c r="F1300" s="546"/>
    </row>
    <row r="1301" spans="1:6" ht="12.75">
      <c r="A1301" s="547" t="s">
        <v>313</v>
      </c>
      <c r="B1301" s="547" t="s">
        <v>1003</v>
      </c>
      <c r="C1301" s="547" t="str">
        <f>'Instructions-LCR'!D292</f>
        <v>48-48C, 113, 146</v>
      </c>
      <c r="D1301" s="547" t="b">
        <f t="shared" si="42"/>
        <v>1</v>
      </c>
      <c r="E1301" s="547" t="b">
        <f t="shared" si="43"/>
        <v>1</v>
      </c>
      <c r="F1301" s="546"/>
    </row>
    <row r="1302" spans="1:6" ht="51">
      <c r="A1302" s="547" t="s">
        <v>2097</v>
      </c>
      <c r="B1302" s="547" t="s">
        <v>1617</v>
      </c>
      <c r="C1302" s="547" t="str">
        <f>'Instructions-LCR'!B292</f>
        <v>Swaps de sûretés – actifs empruntés non réutilisés – actifs de niveau 2B non RMBS prêtés et actifs non ALHQ empruntés (opérations n'impliquant pas des ALHQ admissibles) – valeur marchande de la sûreté prêtée</v>
      </c>
      <c r="D1302" s="547" t="b">
        <f t="shared" si="42"/>
        <v>1</v>
      </c>
      <c r="E1302" s="547" t="b">
        <f t="shared" si="43"/>
        <v>0</v>
      </c>
      <c r="F1302" s="546"/>
    </row>
    <row r="1303" spans="1:6" ht="204">
      <c r="A1303" s="547" t="s">
        <v>477</v>
      </c>
      <c r="B1303" s="547" t="s">
        <v>1618</v>
      </c>
      <c r="C1303" s="547" t="str">
        <f>'Instructions-LCR'!C292</f>
        <v>Valeur marchande de la sûreté prêtée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303" s="547" t="b">
        <f t="shared" si="42"/>
        <v>1</v>
      </c>
      <c r="E1303" s="547" t="b">
        <f t="shared" si="43"/>
        <v>0</v>
      </c>
      <c r="F1303" s="546"/>
    </row>
    <row r="1304" spans="1:6" ht="12.75">
      <c r="A1304" s="547" t="s">
        <v>313</v>
      </c>
      <c r="B1304" s="547" t="s">
        <v>1003</v>
      </c>
      <c r="C1304" s="547" t="str">
        <f>'Instructions-LCR'!D293</f>
        <v>48-48C, 113, 146</v>
      </c>
      <c r="D1304" s="547" t="b">
        <f t="shared" si="42"/>
        <v>1</v>
      </c>
      <c r="E1304" s="547" t="b">
        <f t="shared" si="43"/>
        <v>1</v>
      </c>
      <c r="F1304" s="546"/>
    </row>
    <row r="1305" spans="1:6" ht="63.75">
      <c r="A1305" s="547" t="s">
        <v>2098</v>
      </c>
      <c r="B1305" s="547" t="s">
        <v>1619</v>
      </c>
      <c r="C1305" s="547" t="str">
        <f>'Instructions-LCR'!B293</f>
        <v>Swaps de sûretés – actifs empruntés non réutilisés – actifs de niveau 2B non RMBS prêtés et actifs non ALHQ empruntés (opérations n'impliquant pas des ALHQ admissibles) – valeur marchande de la sûreté empruntée</v>
      </c>
      <c r="D1305" s="547" t="b">
        <f t="shared" si="42"/>
        <v>1</v>
      </c>
      <c r="E1305" s="547" t="b">
        <f t="shared" si="43"/>
        <v>0</v>
      </c>
      <c r="F1305" s="546"/>
    </row>
    <row r="1306" spans="1:6" ht="204">
      <c r="A1306" s="547" t="s">
        <v>478</v>
      </c>
      <c r="B1306" s="547" t="s">
        <v>1620</v>
      </c>
      <c r="C1306" s="547" t="str">
        <f>'Instructions-LCR'!C293</f>
        <v>Valeur marchande de la sûreté empruntée uniquement dans des opérations où des actifs de niveau 2B non RMBS sont prêtés et des actifs de niveau non ALHQ sont empruntés, lorsque la sûreté empruntée n’est pas réutilisée (non mobilisée) pour sécuriser les positions courtes fermes de l’institution et que (i) la sûreté non ALHQ empruntée n’est pas éligible au statut de ALHQ admissible car les actifs ne sont pas conformes aux exigences opérationnelles des ALHQ et (ii) la sûreté de niveau 2B non RMBS prêtée ne pourrait par ailleurs pas être déclarée ALHQ admissible si elle ne garantissait pas déjà l’opération en question (c.-à-d. si elle n’était pas non grevée et ne respectait pas les exigences opérationnelles des ALHQ).</v>
      </c>
      <c r="D1306" s="547" t="b">
        <f t="shared" si="42"/>
        <v>1</v>
      </c>
      <c r="E1306" s="547" t="b">
        <f t="shared" si="43"/>
        <v>0</v>
      </c>
      <c r="F1306" s="546"/>
    </row>
    <row r="1307" spans="1:6" ht="12.75">
      <c r="A1307" s="547" t="s">
        <v>313</v>
      </c>
      <c r="B1307" s="547" t="s">
        <v>1003</v>
      </c>
      <c r="C1307" s="547" t="str">
        <f>'Instructions-LCR'!D294</f>
        <v>48-48C, 113, 146</v>
      </c>
      <c r="D1307" s="547" t="b">
        <f t="shared" si="42"/>
        <v>1</v>
      </c>
      <c r="E1307" s="547" t="b">
        <f t="shared" si="43"/>
        <v>1</v>
      </c>
      <c r="F1307" s="546"/>
    </row>
    <row r="1308" spans="1:6" ht="51">
      <c r="A1308" s="547" t="s">
        <v>2099</v>
      </c>
      <c r="B1308" s="547" t="s">
        <v>1621</v>
      </c>
      <c r="C1308" s="547" t="str">
        <f>'Instructions-LCR'!B294</f>
        <v>Swaps de sûretés – actifs empruntés non réutilisés – actifs non ALHQ prêtés et actifs de niveau 1 empruntés (opérations impliquant des ALHQ admissibles) – valeur marchande de la sûreté prêtée</v>
      </c>
      <c r="D1308" s="547" t="b">
        <f t="shared" si="42"/>
        <v>1</v>
      </c>
      <c r="E1308" s="547" t="b">
        <f t="shared" si="43"/>
        <v>0</v>
      </c>
      <c r="F1308" s="546"/>
    </row>
    <row r="1309" spans="1:6" ht="191.25">
      <c r="A1309" s="547" t="s">
        <v>479</v>
      </c>
      <c r="B1309" s="547" t="s">
        <v>1622</v>
      </c>
      <c r="C1309" s="547" t="str">
        <f>'Instructions-LCR'!C294</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09" s="547" t="b">
        <f t="shared" si="42"/>
        <v>1</v>
      </c>
      <c r="E1309" s="547" t="b">
        <f t="shared" si="43"/>
        <v>0</v>
      </c>
      <c r="F1309" s="546"/>
    </row>
    <row r="1310" spans="1:6" ht="12.75">
      <c r="A1310" s="547" t="s">
        <v>313</v>
      </c>
      <c r="B1310" s="547" t="s">
        <v>1003</v>
      </c>
      <c r="C1310" s="547" t="str">
        <f>'Instructions-LCR'!D295</f>
        <v>48-48C, 113, 146</v>
      </c>
      <c r="D1310" s="547" t="b">
        <f t="shared" si="42"/>
        <v>1</v>
      </c>
      <c r="E1310" s="547" t="b">
        <f t="shared" si="43"/>
        <v>1</v>
      </c>
      <c r="F1310" s="546"/>
    </row>
    <row r="1311" spans="1:6" ht="51">
      <c r="A1311" s="547" t="s">
        <v>2100</v>
      </c>
      <c r="B1311" s="547" t="s">
        <v>1623</v>
      </c>
      <c r="C1311" s="547" t="str">
        <f>'Instructions-LCR'!B295</f>
        <v>Swaps de sûretés – actifs empruntés non réutilisés – actifs non ALHQ prêtés et actifs de niveau 1 empruntés (opérations impliquant des ALHQ admissibles) – valeur marchande de la sûreté empruntée</v>
      </c>
      <c r="D1311" s="547" t="b">
        <f t="shared" si="42"/>
        <v>1</v>
      </c>
      <c r="E1311" s="547" t="b">
        <f t="shared" si="43"/>
        <v>0</v>
      </c>
      <c r="F1311" s="546"/>
    </row>
    <row r="1312" spans="1:6" ht="191.25">
      <c r="A1312" s="547" t="s">
        <v>480</v>
      </c>
      <c r="B1312" s="547" t="s">
        <v>1624</v>
      </c>
      <c r="C1312" s="547" t="str">
        <f>'Instructions-LCR'!C295</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12" s="547" t="b">
        <f t="shared" si="42"/>
        <v>1</v>
      </c>
      <c r="E1312" s="547" t="b">
        <f t="shared" si="43"/>
        <v>0</v>
      </c>
      <c r="F1312" s="546"/>
    </row>
    <row r="1313" spans="1:6" ht="12.75">
      <c r="A1313" s="547" t="s">
        <v>313</v>
      </c>
      <c r="B1313" s="547" t="s">
        <v>1003</v>
      </c>
      <c r="C1313" s="547" t="str">
        <f>'Instructions-LCR'!D296</f>
        <v>48-48C, 113, 146</v>
      </c>
      <c r="D1313" s="547" t="b">
        <f t="shared" si="42"/>
        <v>1</v>
      </c>
      <c r="E1313" s="547" t="b">
        <f t="shared" si="43"/>
        <v>1</v>
      </c>
      <c r="F1313" s="546"/>
    </row>
    <row r="1314" spans="1:6" ht="51">
      <c r="A1314" s="547" t="s">
        <v>2101</v>
      </c>
      <c r="B1314" s="547" t="s">
        <v>1625</v>
      </c>
      <c r="C1314" s="547" t="str">
        <f>'Instructions-LCR'!B296</f>
        <v>Swaps de sûretés – actifs empruntés non réutilisés – actifs non ALHQ prêtés et actifs de niveau 1 empruntés (opérations n'impliquant pas des ALHQ admissibles) – valeur marchande de la sûreté prêtée</v>
      </c>
      <c r="D1314" s="547" t="b">
        <f t="shared" si="42"/>
        <v>1</v>
      </c>
      <c r="E1314" s="547" t="b">
        <f t="shared" si="43"/>
        <v>0</v>
      </c>
      <c r="F1314" s="546"/>
    </row>
    <row r="1315" spans="1:6" ht="191.25">
      <c r="A1315" s="547" t="s">
        <v>481</v>
      </c>
      <c r="B1315" s="547" t="s">
        <v>1626</v>
      </c>
      <c r="C1315" s="547" t="str">
        <f>'Instructions-LCR'!C296</f>
        <v>Valeur marchande de la sûreté prêtée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15" s="547" t="b">
        <f t="shared" si="42"/>
        <v>1</v>
      </c>
      <c r="E1315" s="547" t="b">
        <f t="shared" si="43"/>
        <v>0</v>
      </c>
      <c r="F1315" s="546"/>
    </row>
    <row r="1316" spans="1:6" ht="12.75">
      <c r="A1316" s="547" t="s">
        <v>313</v>
      </c>
      <c r="B1316" s="547" t="s">
        <v>1003</v>
      </c>
      <c r="C1316" s="547" t="str">
        <f>'Instructions-LCR'!D297</f>
        <v>48-48C, 113, 146</v>
      </c>
      <c r="D1316" s="547" t="b">
        <f t="shared" si="42"/>
        <v>1</v>
      </c>
      <c r="E1316" s="547" t="b">
        <f t="shared" si="43"/>
        <v>1</v>
      </c>
      <c r="F1316" s="546"/>
    </row>
    <row r="1317" spans="1:6" ht="51">
      <c r="A1317" s="547" t="s">
        <v>2102</v>
      </c>
      <c r="B1317" s="547" t="s">
        <v>1627</v>
      </c>
      <c r="C1317" s="547" t="str">
        <f>'Instructions-LCR'!B297</f>
        <v>Swaps de sûretés – actifs empruntés non réutilisés – actifs non ALHQ prêtés et actifs de niveau 1 empruntés (opérations n'impliquant pas des ALHQ admissibles) – valeur marchande de la sûreté empruntée</v>
      </c>
      <c r="D1317" s="547" t="b">
        <f t="shared" si="42"/>
        <v>1</v>
      </c>
      <c r="E1317" s="547" t="b">
        <f t="shared" si="43"/>
        <v>0</v>
      </c>
      <c r="F1317" s="546"/>
    </row>
    <row r="1318" spans="1:6" ht="191.25">
      <c r="A1318" s="547" t="s">
        <v>482</v>
      </c>
      <c r="B1318" s="547" t="s">
        <v>1628</v>
      </c>
      <c r="C1318" s="547" t="str">
        <f>'Instructions-LCR'!C297</f>
        <v>Valeur marchande de la sûreté empruntée uniquement dans des opérations où des actifs non ALHQ sont prêtés et des actifs de niveau 1 sont empruntés, lorsque la sûreté empruntée n’est pas réutilisée (non mobilisée) pour sécuriser les positions courtes fermes de l’institution et que (i) la sûreté de niveau 1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18" s="547" t="b">
        <f t="shared" si="42"/>
        <v>1</v>
      </c>
      <c r="E1318" s="547" t="b">
        <f t="shared" si="43"/>
        <v>0</v>
      </c>
      <c r="F1318" s="546"/>
    </row>
    <row r="1319" spans="1:6" ht="12.75">
      <c r="A1319" s="547" t="s">
        <v>313</v>
      </c>
      <c r="B1319" s="547" t="s">
        <v>1003</v>
      </c>
      <c r="C1319" s="547" t="str">
        <f>'Instructions-LCR'!D298</f>
        <v>48-48C, 113, 146</v>
      </c>
      <c r="D1319" s="547" t="b">
        <f t="shared" si="42"/>
        <v>1</v>
      </c>
      <c r="E1319" s="547" t="b">
        <f t="shared" si="43"/>
        <v>1</v>
      </c>
      <c r="F1319" s="546"/>
    </row>
    <row r="1320" spans="1:6" ht="51">
      <c r="A1320" s="547" t="s">
        <v>2103</v>
      </c>
      <c r="B1320" s="547" t="s">
        <v>1629</v>
      </c>
      <c r="C1320" s="547" t="str">
        <f>'Instructions-LCR'!B298</f>
        <v>Swaps de sûretés – actifs empruntés non réutilisés – actifs non ALHQ prêtés et actifs de niveau 2A empruntés (opérations impliquant des ALHQ admissibles) – valeur marchande de la sûreté prêtée</v>
      </c>
      <c r="D1320" s="547" t="b">
        <f t="shared" si="42"/>
        <v>1</v>
      </c>
      <c r="E1320" s="547" t="b">
        <f t="shared" si="43"/>
        <v>0</v>
      </c>
      <c r="F1320" s="546"/>
    </row>
    <row r="1321" spans="1:6" ht="178.5">
      <c r="A1321" s="547" t="s">
        <v>483</v>
      </c>
      <c r="B1321" s="547" t="s">
        <v>1630</v>
      </c>
      <c r="C1321" s="547" t="str">
        <f>'Instructions-LCR'!C298</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21" s="547" t="b">
        <f t="shared" si="42"/>
        <v>1</v>
      </c>
      <c r="E1321" s="547" t="b">
        <f t="shared" si="43"/>
        <v>0</v>
      </c>
      <c r="F1321" s="546"/>
    </row>
    <row r="1322" spans="1:6" ht="12.75">
      <c r="A1322" s="547" t="s">
        <v>313</v>
      </c>
      <c r="B1322" s="547" t="s">
        <v>1003</v>
      </c>
      <c r="C1322" s="547" t="str">
        <f>'Instructions-LCR'!D299</f>
        <v>48-48C, 113, 146</v>
      </c>
      <c r="D1322" s="547" t="b">
        <f t="shared" si="42"/>
        <v>1</v>
      </c>
      <c r="E1322" s="547" t="b">
        <f t="shared" si="43"/>
        <v>1</v>
      </c>
      <c r="F1322" s="546"/>
    </row>
    <row r="1323" spans="1:6" ht="51">
      <c r="A1323" s="547" t="s">
        <v>2104</v>
      </c>
      <c r="B1323" s="547" t="s">
        <v>1631</v>
      </c>
      <c r="C1323" s="547" t="str">
        <f>'Instructions-LCR'!B299</f>
        <v>Swaps de sûretés – actifs empruntés non réutilisés – actifs non ALHQ prêtés et actifs de niveau 2A empruntés (opérations impliquant des ALHQ admissibles) – valeur marchande de la sûreté empruntée.</v>
      </c>
      <c r="D1323" s="547" t="b">
        <f t="shared" si="42"/>
        <v>1</v>
      </c>
      <c r="E1323" s="547" t="b">
        <f t="shared" si="43"/>
        <v>0</v>
      </c>
      <c r="F1323" s="546"/>
    </row>
    <row r="1324" spans="1:6" ht="125.45" customHeight="1">
      <c r="A1324" s="547" t="s">
        <v>484</v>
      </c>
      <c r="B1324" s="547" t="s">
        <v>1632</v>
      </c>
      <c r="C1324" s="547" t="str">
        <f>'Instructions-LCR'!C299</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24" s="547" t="b">
        <f t="shared" si="42"/>
        <v>1</v>
      </c>
      <c r="E1324" s="547" t="b">
        <f t="shared" si="43"/>
        <v>0</v>
      </c>
      <c r="F1324" s="546"/>
    </row>
    <row r="1325" spans="1:6" ht="12.75">
      <c r="A1325" s="547" t="s">
        <v>313</v>
      </c>
      <c r="B1325" s="547" t="s">
        <v>1003</v>
      </c>
      <c r="C1325" s="547" t="str">
        <f>'Instructions-LCR'!D300</f>
        <v>48-48C, 113, 146</v>
      </c>
      <c r="D1325" s="547" t="b">
        <f t="shared" si="42"/>
        <v>1</v>
      </c>
      <c r="E1325" s="547" t="b">
        <f t="shared" si="43"/>
        <v>1</v>
      </c>
      <c r="F1325" s="546"/>
    </row>
    <row r="1326" spans="1:6" ht="51">
      <c r="A1326" s="547" t="s">
        <v>2105</v>
      </c>
      <c r="B1326" s="547" t="s">
        <v>1633</v>
      </c>
      <c r="C1326" s="547" t="str">
        <f>'Instructions-LCR'!B300</f>
        <v>Swaps de sûretés – actifs empruntés non réutilisés – actifs non ALHQ prêtés et actifs de niveau 2A empruntés (opérations n'impliquant pas des ALHQ admissibles) – valeur marchande de la sûreté prêtée</v>
      </c>
      <c r="D1326" s="547" t="b">
        <f t="shared" si="42"/>
        <v>1</v>
      </c>
      <c r="E1326" s="547" t="b">
        <f t="shared" si="43"/>
        <v>0</v>
      </c>
      <c r="F1326" s="546"/>
    </row>
    <row r="1327" spans="1:6" ht="191.25">
      <c r="A1327" s="547" t="s">
        <v>485</v>
      </c>
      <c r="B1327" s="547" t="s">
        <v>1634</v>
      </c>
      <c r="C1327" s="547" t="str">
        <f>'Instructions-LCR'!C300</f>
        <v>Valeur marchande de la sûreté prêtée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27" s="547" t="b">
        <f t="shared" si="42"/>
        <v>1</v>
      </c>
      <c r="E1327" s="547" t="b">
        <f t="shared" si="43"/>
        <v>0</v>
      </c>
      <c r="F1327" s="546"/>
    </row>
    <row r="1328" spans="1:6" ht="12.75">
      <c r="A1328" s="547" t="s">
        <v>313</v>
      </c>
      <c r="B1328" s="547" t="s">
        <v>1003</v>
      </c>
      <c r="C1328" s="547" t="str">
        <f>'Instructions-LCR'!D301</f>
        <v>48-48C, 113, 146</v>
      </c>
      <c r="D1328" s="547" t="b">
        <f t="shared" si="42"/>
        <v>1</v>
      </c>
      <c r="E1328" s="547" t="b">
        <f t="shared" si="43"/>
        <v>1</v>
      </c>
      <c r="F1328" s="546"/>
    </row>
    <row r="1329" spans="1:6" ht="51">
      <c r="A1329" s="547" t="s">
        <v>2110</v>
      </c>
      <c r="B1329" s="547" t="s">
        <v>1635</v>
      </c>
      <c r="C1329" s="547" t="str">
        <f>'Instructions-LCR'!B301</f>
        <v>Swaps de sûretés – actifs empruntés non réutilisés – actifs non ALHQ prêtés et actifs de niveau 2A empruntés (opérations n'impliquant pas des ALHQ admissibles) – valeur marchande de la sûreté empruntée</v>
      </c>
      <c r="D1329" s="547" t="b">
        <f t="shared" si="42"/>
        <v>1</v>
      </c>
      <c r="E1329" s="547" t="b">
        <f t="shared" si="43"/>
        <v>0</v>
      </c>
      <c r="F1329" s="546"/>
    </row>
    <row r="1330" spans="1:6" ht="191.25">
      <c r="A1330" s="547" t="s">
        <v>486</v>
      </c>
      <c r="B1330" s="547" t="s">
        <v>1636</v>
      </c>
      <c r="C1330" s="547" t="str">
        <f>'Instructions-LCR'!C301</f>
        <v>Valeur marchande de la sûreté empruntée uniquement dans des opérations où des actifs non ALHQ sont prêtés et des actifs de niveau 2A sont empruntés, lorsque la sûreté empruntée n’est pas réutilisée (non mobilisée) pour sécuriser les positions courtes fermes de l’institution et que (i) la sûreté de niveau 2A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30" s="547" t="b">
        <f t="shared" si="42"/>
        <v>1</v>
      </c>
      <c r="E1330" s="547" t="b">
        <f t="shared" si="43"/>
        <v>0</v>
      </c>
      <c r="F1330" s="546"/>
    </row>
    <row r="1331" spans="1:6" ht="12.75">
      <c r="A1331" s="547" t="s">
        <v>313</v>
      </c>
      <c r="B1331" s="547" t="s">
        <v>1003</v>
      </c>
      <c r="C1331" s="547" t="str">
        <f>'Instructions-LCR'!D302</f>
        <v>48-48C, 113, 146</v>
      </c>
      <c r="D1331" s="547" t="b">
        <f t="shared" si="44" ref="D1331:D1394">A1331=C1331</f>
        <v>1</v>
      </c>
      <c r="E1331" s="547" t="b">
        <f t="shared" si="45" ref="E1331:E1394">B1331=C1331</f>
        <v>1</v>
      </c>
      <c r="F1331" s="546"/>
    </row>
    <row r="1332" spans="1:6" ht="51">
      <c r="A1332" s="547" t="s">
        <v>2106</v>
      </c>
      <c r="B1332" s="547" t="s">
        <v>1637</v>
      </c>
      <c r="C1332" s="547" t="str">
        <f>'Instructions-LCR'!B302</f>
        <v>Swaps de sûretés – actifs empruntés non réutilisés – actifs non ALHQ prêtés et actifs de niveau 2B RMBS empruntés (opérations impliquant des ALHQ admissibles) – valeur marchande de la sûreté prêtée</v>
      </c>
      <c r="D1332" s="547" t="b">
        <f t="shared" si="44"/>
        <v>1</v>
      </c>
      <c r="E1332" s="547" t="b">
        <f t="shared" si="45"/>
        <v>0</v>
      </c>
      <c r="F1332" s="546"/>
    </row>
    <row r="1333" spans="1:6" ht="191.25">
      <c r="A1333" s="547" t="s">
        <v>487</v>
      </c>
      <c r="B1333" s="547" t="s">
        <v>1638</v>
      </c>
      <c r="C1333" s="547" t="str">
        <f>'Instructions-LCR'!C302</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33" s="547" t="b">
        <f t="shared" si="44"/>
        <v>1</v>
      </c>
      <c r="E1333" s="547" t="b">
        <f t="shared" si="45"/>
        <v>0</v>
      </c>
      <c r="F1333" s="546"/>
    </row>
    <row r="1334" spans="1:6" ht="12.75">
      <c r="A1334" s="547" t="s">
        <v>313</v>
      </c>
      <c r="B1334" s="547" t="s">
        <v>1003</v>
      </c>
      <c r="C1334" s="547" t="str">
        <f>'Instructions-LCR'!D303</f>
        <v>48-48C, 113, 146</v>
      </c>
      <c r="D1334" s="547" t="b">
        <f t="shared" si="44"/>
        <v>1</v>
      </c>
      <c r="E1334" s="547" t="b">
        <f t="shared" si="45"/>
        <v>1</v>
      </c>
      <c r="F1334" s="546"/>
    </row>
    <row r="1335" spans="1:6" ht="51">
      <c r="A1335" s="547" t="s">
        <v>2107</v>
      </c>
      <c r="B1335" s="547" t="s">
        <v>1639</v>
      </c>
      <c r="C1335" s="547" t="str">
        <f>'Instructions-LCR'!B303</f>
        <v>Swaps de sûretés – actifs empruntés non réutilisés – actifs non ALHQ prêtés et actifs de niveau 2B RMBS empruntés (opérations impliquant des ALHQ admissibles) – valeur marchande de la sûreté empruntée</v>
      </c>
      <c r="D1335" s="547" t="b">
        <f t="shared" si="44"/>
        <v>1</v>
      </c>
      <c r="E1335" s="547" t="b">
        <f t="shared" si="45"/>
        <v>0</v>
      </c>
      <c r="F1335" s="546"/>
    </row>
    <row r="1336" spans="1:6" ht="191.25">
      <c r="A1336" s="547" t="s">
        <v>488</v>
      </c>
      <c r="B1336" s="547" t="s">
        <v>1640</v>
      </c>
      <c r="C1336" s="547" t="str">
        <f>'Instructions-LCR'!C303</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36" s="547" t="b">
        <f t="shared" si="44"/>
        <v>1</v>
      </c>
      <c r="E1336" s="547" t="b">
        <f t="shared" si="45"/>
        <v>0</v>
      </c>
      <c r="F1336" s="546"/>
    </row>
    <row r="1337" spans="1:6" ht="12.75">
      <c r="A1337" s="547" t="s">
        <v>313</v>
      </c>
      <c r="B1337" s="547" t="s">
        <v>1003</v>
      </c>
      <c r="C1337" s="547" t="str">
        <f>'Instructions-LCR'!D304</f>
        <v>48-48C, 113, 146</v>
      </c>
      <c r="D1337" s="547" t="b">
        <f t="shared" si="44"/>
        <v>1</v>
      </c>
      <c r="E1337" s="547" t="b">
        <f t="shared" si="45"/>
        <v>1</v>
      </c>
      <c r="F1337" s="546"/>
    </row>
    <row r="1338" spans="1:6" ht="51">
      <c r="A1338" s="547" t="s">
        <v>2111</v>
      </c>
      <c r="B1338" s="547" t="s">
        <v>1641</v>
      </c>
      <c r="C1338" s="547" t="str">
        <f>'Instructions-LCR'!B304</f>
        <v>Swaps de sûretés – actifs empruntés non réutilisés – actifs non ALHQ prêtés et actifs de niveau 2B RMBS empruntés (opérations n'impliquant pas des ALHQ admissibles) – valeur marchande de la sûreté prêtée</v>
      </c>
      <c r="D1338" s="547" t="b">
        <f t="shared" si="44"/>
        <v>1</v>
      </c>
      <c r="E1338" s="547" t="b">
        <f t="shared" si="45"/>
        <v>0</v>
      </c>
      <c r="F1338" s="546"/>
    </row>
    <row r="1339" spans="1:6" ht="191.25">
      <c r="A1339" s="547" t="s">
        <v>489</v>
      </c>
      <c r="B1339" s="547" t="s">
        <v>1642</v>
      </c>
      <c r="C1339" s="547" t="str">
        <f>'Instructions-LCR'!C304</f>
        <v>Valeur marchande de la sûreté prêtée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39" s="547" t="b">
        <f t="shared" si="44"/>
        <v>1</v>
      </c>
      <c r="E1339" s="547" t="b">
        <f t="shared" si="45"/>
        <v>0</v>
      </c>
      <c r="F1339" s="546"/>
    </row>
    <row r="1340" spans="1:6" ht="12.75">
      <c r="A1340" s="547" t="s">
        <v>313</v>
      </c>
      <c r="B1340" s="547" t="s">
        <v>1003</v>
      </c>
      <c r="C1340" s="547" t="str">
        <f>'Instructions-LCR'!D305</f>
        <v>48-48C, 113, 146</v>
      </c>
      <c r="D1340" s="547" t="b">
        <f t="shared" si="44"/>
        <v>1</v>
      </c>
      <c r="E1340" s="547" t="b">
        <f t="shared" si="45"/>
        <v>1</v>
      </c>
      <c r="F1340" s="546"/>
    </row>
    <row r="1341" spans="1:6" ht="63.75">
      <c r="A1341" s="547" t="s">
        <v>2112</v>
      </c>
      <c r="B1341" s="547" t="s">
        <v>1643</v>
      </c>
      <c r="C1341" s="547" t="str">
        <f>'Instructions-LCR'!B305</f>
        <v>Swaps de sûretés – actifs empruntés non réutilisés – actifs non ALHQ prêtés et actifs de niveau 2B RMBS empruntés (opérations n'impliquant pas des ALHQ admissibles) – valeur marchande de la sûreté empruntée</v>
      </c>
      <c r="D1341" s="547" t="b">
        <f t="shared" si="44"/>
        <v>1</v>
      </c>
      <c r="E1341" s="547" t="b">
        <f t="shared" si="45"/>
        <v>0</v>
      </c>
      <c r="F1341" s="546"/>
    </row>
    <row r="1342" spans="1:6" ht="137.45" customHeight="1">
      <c r="A1342" s="547" t="s">
        <v>490</v>
      </c>
      <c r="B1342" s="547" t="s">
        <v>1644</v>
      </c>
      <c r="C1342" s="547" t="str">
        <f>'Instructions-LCR'!C305</f>
        <v>Valeur marchande de la sûreté empruntée uniquement dans des opérations où des actifs non ALHQ sont prêtés et des actifs de niveau 2B RMBS sont empruntés, lorsque la sûreté empruntée n’est pas réutilisée (non mobilisée) pour sécuriser les positions courtes fermes de l’institution et que (i) la sûreté de niveau 2B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42" s="547" t="b">
        <f t="shared" si="44"/>
        <v>1</v>
      </c>
      <c r="E1342" s="547" t="b">
        <f t="shared" si="45"/>
        <v>0</v>
      </c>
      <c r="F1342" s="546"/>
    </row>
    <row r="1343" spans="1:6" ht="12.75">
      <c r="A1343" s="547" t="s">
        <v>313</v>
      </c>
      <c r="B1343" s="547" t="s">
        <v>1003</v>
      </c>
      <c r="C1343" s="547" t="str">
        <f>'Instructions-LCR'!D306</f>
        <v>48-48C, 113, 146</v>
      </c>
      <c r="D1343" s="547" t="b">
        <f t="shared" si="44"/>
        <v>1</v>
      </c>
      <c r="E1343" s="547" t="b">
        <f t="shared" si="45"/>
        <v>1</v>
      </c>
      <c r="F1343" s="546"/>
    </row>
    <row r="1344" spans="1:6" ht="51">
      <c r="A1344" s="547" t="s">
        <v>2108</v>
      </c>
      <c r="B1344" s="547" t="s">
        <v>1645</v>
      </c>
      <c r="C1344" s="547" t="str">
        <f>'Instructions-LCR'!B306</f>
        <v>Swaps de sûretés – actifs empruntés non réutilisés – actifs non ALHQ prêtés et actifs de niveau 2B non RMBS empruntés (opérations impliquant des ALHQ admissibles) – valeur marchande de la sûreté prêtée</v>
      </c>
      <c r="D1344" s="547" t="b">
        <f t="shared" si="44"/>
        <v>1</v>
      </c>
      <c r="E1344" s="547" t="b">
        <f t="shared" si="45"/>
        <v>0</v>
      </c>
      <c r="F1344" s="546"/>
    </row>
    <row r="1345" spans="1:6" ht="191.25">
      <c r="A1345" s="547" t="s">
        <v>491</v>
      </c>
      <c r="B1345" s="547" t="s">
        <v>1646</v>
      </c>
      <c r="C1345" s="547" t="str">
        <f>'Instructions-LCR'!C306</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45" s="547" t="b">
        <f t="shared" si="44"/>
        <v>1</v>
      </c>
      <c r="E1345" s="547" t="b">
        <f t="shared" si="45"/>
        <v>0</v>
      </c>
      <c r="F1345" s="546"/>
    </row>
    <row r="1346" spans="1:6" ht="12.75">
      <c r="A1346" s="547" t="s">
        <v>313</v>
      </c>
      <c r="B1346" s="547" t="s">
        <v>1003</v>
      </c>
      <c r="C1346" s="547" t="str">
        <f>'Instructions-LCR'!D307</f>
        <v>48-48C, 113, 146</v>
      </c>
      <c r="D1346" s="547" t="b">
        <f t="shared" si="44"/>
        <v>1</v>
      </c>
      <c r="E1346" s="547" t="b">
        <f t="shared" si="45"/>
        <v>1</v>
      </c>
      <c r="F1346" s="546"/>
    </row>
    <row r="1347" spans="1:6" ht="51">
      <c r="A1347" s="547" t="s">
        <v>2109</v>
      </c>
      <c r="B1347" s="547" t="s">
        <v>1647</v>
      </c>
      <c r="C1347" s="547" t="str">
        <f>'Instructions-LCR'!B307</f>
        <v>Swaps de sûretés – actifs empruntés non réutilisés – actifs non ALHQ prêtés et actifs de niveau 2B non RMBS empruntés (opérations impliquant des ALHQ admissibles) – valeur marchande de la sûreté empruntée</v>
      </c>
      <c r="D1347" s="547" t="b">
        <f t="shared" si="44"/>
        <v>1</v>
      </c>
      <c r="E1347" s="547" t="b">
        <f t="shared" si="45"/>
        <v>0</v>
      </c>
      <c r="F1347" s="546"/>
    </row>
    <row r="1348" spans="1:6" ht="191.25">
      <c r="A1348" s="547" t="s">
        <v>492</v>
      </c>
      <c r="B1348" s="547" t="s">
        <v>1648</v>
      </c>
      <c r="C1348" s="547" t="str">
        <f>'Instructions-LCR'!C307</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est éligible au statut de ALHQ admissible car les actifs sont conformes aux exigences opérationnelles des ALHQ et (ii) la sûreté non ALHQ prêtée pourrait par ailleurs être déclarée ALHQ admissible si elle ne garantissait pas déjà l’opération en question (c.-à-d. si elle était non grevée et respectait les exigences opérationnelles des ALHQ).</v>
      </c>
      <c r="D1348" s="547" t="b">
        <f t="shared" si="44"/>
        <v>1</v>
      </c>
      <c r="E1348" s="547" t="b">
        <f t="shared" si="45"/>
        <v>0</v>
      </c>
      <c r="F1348" s="546"/>
    </row>
    <row r="1349" spans="1:6" ht="12.75">
      <c r="A1349" s="547" t="s">
        <v>313</v>
      </c>
      <c r="B1349" s="547" t="s">
        <v>1003</v>
      </c>
      <c r="C1349" s="547" t="str">
        <f>'Instructions-LCR'!D308</f>
        <v>48-48C, 113, 146</v>
      </c>
      <c r="D1349" s="547" t="b">
        <f t="shared" si="44"/>
        <v>1</v>
      </c>
      <c r="E1349" s="547" t="b">
        <f t="shared" si="45"/>
        <v>1</v>
      </c>
      <c r="F1349" s="546"/>
    </row>
    <row r="1350" spans="1:6" ht="51">
      <c r="A1350" s="547" t="s">
        <v>2113</v>
      </c>
      <c r="B1350" s="547" t="s">
        <v>1649</v>
      </c>
      <c r="C1350" s="547" t="str">
        <f>'Instructions-LCR'!B308</f>
        <v>Swaps de sûretés – actifs empruntés non réutilisés – actifs non ALHQ prêtés et actifs de niveau 2B non RMBS empruntés (opérations n'impliquant pas des ALHQ admissibles) – valeur marchande de la sûreté prêtée</v>
      </c>
      <c r="D1350" s="547" t="b">
        <f t="shared" si="44"/>
        <v>1</v>
      </c>
      <c r="E1350" s="547" t="b">
        <f t="shared" si="45"/>
        <v>0</v>
      </c>
      <c r="F1350" s="546"/>
    </row>
    <row r="1351" spans="1:6" ht="191.25">
      <c r="A1351" s="547" t="s">
        <v>493</v>
      </c>
      <c r="B1351" s="547" t="s">
        <v>1650</v>
      </c>
      <c r="C1351" s="547" t="str">
        <f>'Instructions-LCR'!C308</f>
        <v>Valeur marchande de la sûreté prêtée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51" s="547" t="b">
        <f t="shared" si="44"/>
        <v>1</v>
      </c>
      <c r="E1351" s="547" t="b">
        <f t="shared" si="45"/>
        <v>0</v>
      </c>
      <c r="F1351" s="546"/>
    </row>
    <row r="1352" spans="1:6" ht="12.75">
      <c r="A1352" s="547" t="s">
        <v>313</v>
      </c>
      <c r="B1352" s="547" t="s">
        <v>1003</v>
      </c>
      <c r="C1352" s="547" t="str">
        <f>'Instructions-LCR'!D309</f>
        <v>48-48C, 113, 146</v>
      </c>
      <c r="D1352" s="547" t="b">
        <f t="shared" si="44"/>
        <v>1</v>
      </c>
      <c r="E1352" s="547" t="b">
        <f t="shared" si="45"/>
        <v>1</v>
      </c>
      <c r="F1352" s="546"/>
    </row>
    <row r="1353" spans="1:6" ht="63.75">
      <c r="A1353" s="547" t="s">
        <v>2114</v>
      </c>
      <c r="B1353" s="547" t="s">
        <v>1651</v>
      </c>
      <c r="C1353" s="547" t="str">
        <f>'Instructions-LCR'!B309</f>
        <v>Swaps de sûretés – actifs empruntés non réutilisés – actifs non ALHQ prêtés et actifs de niveau 2B non RMBS empruntés (opérations n'impliquant pas des ALHQ admissibles) – valeur marchande de la sûreté empruntée</v>
      </c>
      <c r="D1353" s="547" t="b">
        <f t="shared" si="44"/>
        <v>1</v>
      </c>
      <c r="E1353" s="547" t="b">
        <f t="shared" si="45"/>
        <v>0</v>
      </c>
      <c r="F1353" s="546"/>
    </row>
    <row r="1354" spans="1:6" ht="191.25">
      <c r="A1354" s="547" t="s">
        <v>494</v>
      </c>
      <c r="B1354" s="547" t="s">
        <v>1652</v>
      </c>
      <c r="C1354" s="547" t="str">
        <f>'Instructions-LCR'!C309</f>
        <v>Valeur marchande de la sûreté empruntée uniquement dans des opérations où des actifs non ALHQ sont prêtés et des actifs de niveau 2B non RMBS sont empruntés, lorsque la sûreté empruntée n’est pas réutilisée (non mobilisée) pour sécuriser les positions courtes fermes de l’institution et que (i) la sûreté de niveau 2B non RMBS empruntée n’est pas éligible au statut de ALHQ admissible car les actifs ne sont pas conformes aux exigences opérationnelles des ALHQ et (ii) la sûreté non ALHQ prêtée ne pourrait par ailleurs pas être déclarée ALHQ admissible si elle ne garantissait pas déjà l’opération en question (c.-à-d. si elle n’était pas non grevée et ne respectait pas les exigences opérationnelles des ALHQ).</v>
      </c>
      <c r="D1354" s="547" t="b">
        <f t="shared" si="44"/>
        <v>1</v>
      </c>
      <c r="E1354" s="547" t="b">
        <f t="shared" si="45"/>
        <v>0</v>
      </c>
      <c r="F1354" s="546"/>
    </row>
    <row r="1355" spans="1:6" ht="12.75">
      <c r="A1355" s="547" t="s">
        <v>313</v>
      </c>
      <c r="B1355" s="547" t="s">
        <v>1003</v>
      </c>
      <c r="C1355" s="547" t="str">
        <f>'Instructions-LCR'!D310</f>
        <v>48-48C, 113, 146</v>
      </c>
      <c r="D1355" s="547" t="b">
        <f t="shared" si="44"/>
        <v>1</v>
      </c>
      <c r="E1355" s="547" t="b">
        <f t="shared" si="45"/>
        <v>1</v>
      </c>
      <c r="F1355" s="546"/>
    </row>
    <row r="1356" spans="1:6" ht="51">
      <c r="A1356" s="547" t="s">
        <v>495</v>
      </c>
      <c r="B1356" s="547" t="s">
        <v>1653</v>
      </c>
      <c r="C1356" s="547" t="str">
        <f>'Instructions-LCR'!B310</f>
        <v>Swaps de sûretés – actifs empruntés non réutilisés – actifs non ALHQ prêtés et actifs non ALHQ empruntés (toutes les opérations) – valeur marchande de la sûreté prêtée</v>
      </c>
      <c r="D1356" s="547" t="b">
        <f t="shared" si="44"/>
        <v>1</v>
      </c>
      <c r="E1356" s="547" t="b">
        <f t="shared" si="45"/>
        <v>0</v>
      </c>
      <c r="F1356" s="546"/>
    </row>
    <row r="1357" spans="1:6" ht="76.5">
      <c r="A1357" s="547" t="s">
        <v>496</v>
      </c>
      <c r="B1357" s="547" t="s">
        <v>1654</v>
      </c>
      <c r="C1357" s="547" t="str">
        <f>'Instructions-LCR'!C310</f>
        <v>Valeur marchande de la sûreté prêtée dans toutes les opérations où des actifs non ALHQ sont prêtés et des actifs non ALHQ sont empruntés, lorsque la sûreté empruntée n’est pas réutilisée (non mobilisée) pour sécuriser les positions courtes fermes de l’institution.</v>
      </c>
      <c r="D1357" s="547" t="b">
        <f t="shared" si="44"/>
        <v>1</v>
      </c>
      <c r="E1357" s="547" t="b">
        <f t="shared" si="45"/>
        <v>0</v>
      </c>
      <c r="F1357" s="546"/>
    </row>
    <row r="1358" spans="1:6" ht="12.75">
      <c r="A1358" s="547" t="s">
        <v>313</v>
      </c>
      <c r="B1358" s="547" t="s">
        <v>1003</v>
      </c>
      <c r="C1358" s="547" t="str">
        <f>'Instructions-LCR'!D311</f>
        <v>48-48C, 113, 146</v>
      </c>
      <c r="D1358" s="547" t="b">
        <f t="shared" si="44"/>
        <v>1</v>
      </c>
      <c r="E1358" s="547" t="b">
        <f t="shared" si="45"/>
        <v>1</v>
      </c>
      <c r="F1358" s="546"/>
    </row>
    <row r="1359" spans="1:6" ht="51">
      <c r="A1359" s="547" t="s">
        <v>497</v>
      </c>
      <c r="B1359" s="547" t="s">
        <v>1655</v>
      </c>
      <c r="C1359" s="547" t="str">
        <f>'Instructions-LCR'!B311</f>
        <v>Swaps de sûretés – actifs empruntés non réutilisés – actifs non ALHQ prêtés et actifs non ALHQ empruntés (toutes les opérations) – valeur marchande de la sûreté empruntée</v>
      </c>
      <c r="D1359" s="547" t="b">
        <f t="shared" si="44"/>
        <v>1</v>
      </c>
      <c r="E1359" s="547" t="b">
        <f t="shared" si="45"/>
        <v>0</v>
      </c>
      <c r="F1359" s="546"/>
    </row>
    <row r="1360" spans="1:6" ht="76.5">
      <c r="A1360" s="547" t="s">
        <v>498</v>
      </c>
      <c r="B1360" s="547" t="s">
        <v>1656</v>
      </c>
      <c r="C1360" s="547" t="str">
        <f>'Instructions-LCR'!C311</f>
        <v>Valeur marchande de la sûreté empruntée dans toutes les opérations où des actifs non ALHQ sont prêtés et des actifs non ALHQ sont empruntés, lorsque la sûreté empruntée n’est pas réutilisée (non mobilisée) pour sécuriser les positions courtes fermes de l’institution.</v>
      </c>
      <c r="D1360" s="547" t="b">
        <f t="shared" si="44"/>
        <v>1</v>
      </c>
      <c r="E1360" s="547" t="b">
        <f t="shared" si="45"/>
        <v>0</v>
      </c>
      <c r="F1360" s="546"/>
    </row>
    <row r="1361" spans="1:6" ht="12.75">
      <c r="A1361" s="547" t="s">
        <v>313</v>
      </c>
      <c r="B1361" s="547" t="s">
        <v>1003</v>
      </c>
      <c r="C1361" s="547" t="str">
        <f>'Instructions-LCR'!D312</f>
        <v>48-48C, 113, 146</v>
      </c>
      <c r="D1361" s="547" t="b">
        <f t="shared" si="44"/>
        <v>1</v>
      </c>
      <c r="E1361" s="547" t="b">
        <f t="shared" si="45"/>
        <v>1</v>
      </c>
      <c r="F1361" s="546"/>
    </row>
    <row r="1362" spans="1:6" ht="38.25">
      <c r="A1362" s="547" t="s">
        <v>221</v>
      </c>
      <c r="B1362" s="547" t="s">
        <v>1337</v>
      </c>
      <c r="C1362" s="547" t="str">
        <f>'Instructions-LCR'!B312</f>
        <v>Swaps de sûretés – actifs empruntés réutilisés – actifs de niveau 1 prêtés et actifs de niveau 1 empruntés (toutes les opérations) – valeur marchande de la sûreté prêtée</v>
      </c>
      <c r="D1362" s="547" t="b">
        <f t="shared" si="44"/>
        <v>1</v>
      </c>
      <c r="E1362" s="547" t="b">
        <f t="shared" si="45"/>
        <v>0</v>
      </c>
      <c r="F1362" s="546"/>
    </row>
    <row r="1363" spans="1:6" ht="76.5">
      <c r="A1363" s="547" t="s">
        <v>222</v>
      </c>
      <c r="B1363" s="547" t="s">
        <v>1338</v>
      </c>
      <c r="C1363" s="547" t="str">
        <f>'Instructions-LCR'!C312</f>
        <v>Valeur marchande de la sûreté prêtée dans toutes les opérations où des actifs de niveau 1 sont prêtés et des actifs de niveau 1 sont empruntés, lorsque la sûreté empruntée est réutilisée (mobilisée) pour sécuriser les positions courtes fermes de l’institution.</v>
      </c>
      <c r="D1363" s="547" t="b">
        <f t="shared" si="44"/>
        <v>1</v>
      </c>
      <c r="E1363" s="547" t="b">
        <f t="shared" si="45"/>
        <v>0</v>
      </c>
      <c r="F1363" s="546"/>
    </row>
    <row r="1364" spans="1:6" ht="12.75">
      <c r="A1364" s="547" t="s">
        <v>313</v>
      </c>
      <c r="B1364" s="547" t="s">
        <v>1003</v>
      </c>
      <c r="C1364" s="547" t="str">
        <f>'Instructions-LCR'!D313</f>
        <v>48-48C, 113, 146</v>
      </c>
      <c r="D1364" s="547" t="b">
        <f t="shared" si="44"/>
        <v>1</v>
      </c>
      <c r="E1364" s="547" t="b">
        <f t="shared" si="45"/>
        <v>1</v>
      </c>
      <c r="F1364" s="546"/>
    </row>
    <row r="1365" spans="1:6" ht="51">
      <c r="A1365" s="547" t="s">
        <v>223</v>
      </c>
      <c r="B1365" s="547" t="s">
        <v>1339</v>
      </c>
      <c r="C1365" s="547" t="str">
        <f>'Instructions-LCR'!B313</f>
        <v>Swaps de sûretés – actifs empruntés réutilisés – actifs de niveau 1 prêtés et actifs de niveau 1 empruntés (toutes les opérations) – valeur marchande de la sûreté empruntée</v>
      </c>
      <c r="D1365" s="547" t="b">
        <f t="shared" si="44"/>
        <v>1</v>
      </c>
      <c r="E1365" s="547" t="b">
        <f t="shared" si="45"/>
        <v>0</v>
      </c>
      <c r="F1365" s="546"/>
    </row>
    <row r="1366" spans="1:6" ht="76.5">
      <c r="A1366" s="547" t="s">
        <v>224</v>
      </c>
      <c r="B1366" s="547" t="s">
        <v>1340</v>
      </c>
      <c r="C1366" s="547" t="str">
        <f>'Instructions-LCR'!C313</f>
        <v>Valeur marchande de la sûreté empruntée dans toutes les opérations où des actifs de niveau 1 sont prêtés et des actifs de niveau 1 sont empruntés, lorsque la sûreté empruntée est réutilisée (mobilisée) pour sécuriser les positions courtes fermes de l’institution.</v>
      </c>
      <c r="D1366" s="547" t="b">
        <f t="shared" si="44"/>
        <v>1</v>
      </c>
      <c r="E1366" s="547" t="b">
        <f t="shared" si="45"/>
        <v>0</v>
      </c>
      <c r="F1366" s="546"/>
    </row>
    <row r="1367" spans="1:6" ht="12.75">
      <c r="A1367" s="547" t="s">
        <v>313</v>
      </c>
      <c r="B1367" s="547" t="s">
        <v>1003</v>
      </c>
      <c r="C1367" s="547" t="str">
        <f>'Instructions-LCR'!D314</f>
        <v>48-48C, 113, 146</v>
      </c>
      <c r="D1367" s="547" t="b">
        <f t="shared" si="44"/>
        <v>1</v>
      </c>
      <c r="E1367" s="547" t="b">
        <f t="shared" si="45"/>
        <v>1</v>
      </c>
      <c r="F1367" s="546"/>
    </row>
    <row r="1368" spans="1:6" ht="38.25">
      <c r="A1368" s="547" t="s">
        <v>225</v>
      </c>
      <c r="B1368" s="547" t="s">
        <v>1341</v>
      </c>
      <c r="C1368" s="547" t="str">
        <f>'Instructions-LCR'!B314</f>
        <v>Swaps de sûretés – actifs empruntés réutilisés – actifs de niveau 1 prêtés et actifs de niveau 2A empruntés (toutes les opérations) – valeur marchande de la sûreté prêtée</v>
      </c>
      <c r="D1368" s="547" t="b">
        <f t="shared" si="44"/>
        <v>1</v>
      </c>
      <c r="E1368" s="547" t="b">
        <f t="shared" si="45"/>
        <v>0</v>
      </c>
      <c r="F1368" s="546"/>
    </row>
    <row r="1369" spans="1:6" ht="76.5">
      <c r="A1369" s="547" t="s">
        <v>226</v>
      </c>
      <c r="B1369" s="547" t="s">
        <v>1342</v>
      </c>
      <c r="C1369" s="547" t="str">
        <f>'Instructions-LCR'!C314</f>
        <v>Valeur marchande de la sûreté prêtée dans toutes les opérations où des actifs de niveau 1 sont prêtés et des actifs de niveau 2A sont empruntés, lorsque la sûreté empruntée est réutilisée (mobilisée) pour sécuriser les positions courtes fermes de l’institution.</v>
      </c>
      <c r="D1369" s="547" t="b">
        <f t="shared" si="44"/>
        <v>1</v>
      </c>
      <c r="E1369" s="547" t="b">
        <f t="shared" si="45"/>
        <v>0</v>
      </c>
      <c r="F1369" s="546"/>
    </row>
    <row r="1370" spans="1:6" ht="12.75">
      <c r="A1370" s="547" t="s">
        <v>313</v>
      </c>
      <c r="B1370" s="547" t="s">
        <v>1003</v>
      </c>
      <c r="C1370" s="547" t="str">
        <f>'Instructions-LCR'!D315</f>
        <v>48-48C, 113, 146</v>
      </c>
      <c r="D1370" s="547" t="b">
        <f t="shared" si="44"/>
        <v>1</v>
      </c>
      <c r="E1370" s="547" t="b">
        <f t="shared" si="45"/>
        <v>1</v>
      </c>
      <c r="F1370" s="546"/>
    </row>
    <row r="1371" spans="1:6" ht="51">
      <c r="A1371" s="547" t="s">
        <v>227</v>
      </c>
      <c r="B1371" s="547" t="s">
        <v>1343</v>
      </c>
      <c r="C1371" s="547" t="str">
        <f>'Instructions-LCR'!B315</f>
        <v>Swaps de sûretés – actifs empruntés réutilisés – actifs de niveau 1 prêtés et actifs de niveau 2A empruntés (toutes les opérations) – valeur marchande de la sûreté empruntée</v>
      </c>
      <c r="D1371" s="547" t="b">
        <f t="shared" si="44"/>
        <v>1</v>
      </c>
      <c r="E1371" s="547" t="b">
        <f t="shared" si="45"/>
        <v>0</v>
      </c>
      <c r="F1371" s="546"/>
    </row>
    <row r="1372" spans="1:6" ht="76.5">
      <c r="A1372" s="547" t="s">
        <v>228</v>
      </c>
      <c r="B1372" s="547" t="s">
        <v>1344</v>
      </c>
      <c r="C1372" s="547" t="str">
        <f>'Instructions-LCR'!C315</f>
        <v>Valeur marchande de la sûreté empruntée dans toutes les opérations où des actifs de niveau 1 sont prêtés et des actifs de niveau 2A sont empruntés, lorsque la sûreté empruntée est réutilisée (mobilisée) pour sécuriser les positions courtes fermes de l’institution..</v>
      </c>
      <c r="D1372" s="547" t="b">
        <f t="shared" si="44"/>
        <v>1</v>
      </c>
      <c r="E1372" s="547" t="b">
        <f t="shared" si="45"/>
        <v>0</v>
      </c>
      <c r="F1372" s="546"/>
    </row>
    <row r="1373" spans="1:6" ht="12.75">
      <c r="A1373" s="547" t="s">
        <v>313</v>
      </c>
      <c r="B1373" s="547" t="s">
        <v>1003</v>
      </c>
      <c r="C1373" s="547" t="str">
        <f>'Instructions-LCR'!D316</f>
        <v>48-48C, 113, 146</v>
      </c>
      <c r="D1373" s="547" t="b">
        <f t="shared" si="44"/>
        <v>1</v>
      </c>
      <c r="E1373" s="547" t="b">
        <f t="shared" si="45"/>
        <v>1</v>
      </c>
      <c r="F1373" s="546"/>
    </row>
    <row r="1374" spans="1:6" ht="51">
      <c r="A1374" s="547" t="s">
        <v>229</v>
      </c>
      <c r="B1374" s="547" t="s">
        <v>1345</v>
      </c>
      <c r="C1374" s="547" t="str">
        <f>'Instructions-LCR'!B316</f>
        <v>Swaps de sûretés – actifs empruntés réutilisés – actifs de niveau 1 prêtés et actifs de niveau 2B RMBS empruntés (toutes les opérations) – valeur marchande de la sûreté prêtée</v>
      </c>
      <c r="D1374" s="547" t="b">
        <f t="shared" si="44"/>
        <v>1</v>
      </c>
      <c r="E1374" s="547" t="b">
        <f t="shared" si="45"/>
        <v>0</v>
      </c>
      <c r="F1374" s="546"/>
    </row>
    <row r="1375" spans="1:6" ht="76.5">
      <c r="A1375" s="547" t="s">
        <v>230</v>
      </c>
      <c r="B1375" s="547" t="s">
        <v>1346</v>
      </c>
      <c r="C1375" s="547" t="str">
        <f>'Instructions-LCR'!C316</f>
        <v>Valeur marchande de la sûreté prêtée dans toutes les opérations où des actifs de niveau 1 sont prêtés et des actifs de niveau 2B RMBS sont empruntés, lorsque la sûreté empruntée est réutilisée (mobilisée) pour sécuriser les positions courtes fermes de l’institution.</v>
      </c>
      <c r="D1375" s="547" t="b">
        <f t="shared" si="44"/>
        <v>1</v>
      </c>
      <c r="E1375" s="547" t="b">
        <f t="shared" si="45"/>
        <v>0</v>
      </c>
      <c r="F1375" s="546"/>
    </row>
    <row r="1376" spans="1:6" ht="12.75">
      <c r="A1376" s="547" t="s">
        <v>313</v>
      </c>
      <c r="B1376" s="547" t="s">
        <v>1003</v>
      </c>
      <c r="C1376" s="547" t="str">
        <f>'Instructions-LCR'!D317</f>
        <v>48-48C, 113, 146</v>
      </c>
      <c r="D1376" s="547" t="b">
        <f t="shared" si="44"/>
        <v>1</v>
      </c>
      <c r="E1376" s="547" t="b">
        <f t="shared" si="45"/>
        <v>1</v>
      </c>
      <c r="F1376" s="546"/>
    </row>
    <row r="1377" spans="1:6" ht="51">
      <c r="A1377" s="547" t="s">
        <v>231</v>
      </c>
      <c r="B1377" s="547" t="s">
        <v>1347</v>
      </c>
      <c r="C1377" s="547" t="str">
        <f>'Instructions-LCR'!B317</f>
        <v>Swaps de sûretés – actifs empruntés réutilisés – actifs de niveau 1 prêtés et actifs de niveau 2B RMBS empruntés (toutes les opérations) – valeur marchande de la sûreté empruntée</v>
      </c>
      <c r="D1377" s="547" t="b">
        <f t="shared" si="44"/>
        <v>1</v>
      </c>
      <c r="E1377" s="547" t="b">
        <f t="shared" si="45"/>
        <v>0</v>
      </c>
      <c r="F1377" s="546"/>
    </row>
    <row r="1378" spans="1:6" ht="76.5">
      <c r="A1378" s="547" t="s">
        <v>232</v>
      </c>
      <c r="B1378" s="547" t="s">
        <v>1348</v>
      </c>
      <c r="C1378" s="547" t="str">
        <f>'Instructions-LCR'!C317</f>
        <v>Valeur marchande de la sûreté empruntée dans toutes les opérations où des actifs de niveau 1 sont prêtés et des actifs de niveau 2B RMBS sont empruntés, lorsque la sûreté empruntée est réutilisée (mobilisée) pour sécuriser les positions courtes fermes de l’institution.</v>
      </c>
      <c r="D1378" s="547" t="b">
        <f t="shared" si="44"/>
        <v>1</v>
      </c>
      <c r="E1378" s="547" t="b">
        <f t="shared" si="45"/>
        <v>0</v>
      </c>
      <c r="F1378" s="546"/>
    </row>
    <row r="1379" spans="1:6" ht="12.75">
      <c r="A1379" s="547" t="s">
        <v>313</v>
      </c>
      <c r="B1379" s="547" t="s">
        <v>1003</v>
      </c>
      <c r="C1379" s="547" t="str">
        <f>'Instructions-LCR'!D318</f>
        <v>48-48C, 113, 146</v>
      </c>
      <c r="D1379" s="547" t="b">
        <f t="shared" si="44"/>
        <v>1</v>
      </c>
      <c r="E1379" s="547" t="b">
        <f t="shared" si="45"/>
        <v>1</v>
      </c>
      <c r="F1379" s="546"/>
    </row>
    <row r="1380" spans="1:6" ht="51">
      <c r="A1380" s="547" t="s">
        <v>233</v>
      </c>
      <c r="B1380" s="547" t="s">
        <v>1349</v>
      </c>
      <c r="C1380" s="547" t="str">
        <f>'Instructions-LCR'!B318</f>
        <v>Swaps de sûretés – actifs empruntés réutilisés – actifs de niveau 1 prêtés et actifs de niveau 2B non RMBS empruntés (toutes les opérations) – valeur marchande de la sûreté prêtée</v>
      </c>
      <c r="D1380" s="547" t="b">
        <f t="shared" si="44"/>
        <v>1</v>
      </c>
      <c r="E1380" s="547" t="b">
        <f t="shared" si="45"/>
        <v>0</v>
      </c>
      <c r="F1380" s="546"/>
    </row>
    <row r="1381" spans="1:6" ht="76.5">
      <c r="A1381" s="547" t="s">
        <v>234</v>
      </c>
      <c r="B1381" s="547" t="s">
        <v>1350</v>
      </c>
      <c r="C1381" s="547" t="str">
        <f>'Instructions-LCR'!C318</f>
        <v>Valeur marchande de la sûreté prêtée dans toutes les opérations où des actifs de niveau 1 sont prêtés et des actifs de niveau 2B non RMBS sont empruntés, lorsque la sûreté empruntée est réutilisée (mobilisée) pour sécuriser les positions courtes fermes de l’institution.</v>
      </c>
      <c r="D1381" s="547" t="b">
        <f t="shared" si="44"/>
        <v>1</v>
      </c>
      <c r="E1381" s="547" t="b">
        <f t="shared" si="45"/>
        <v>0</v>
      </c>
      <c r="F1381" s="546"/>
    </row>
    <row r="1382" spans="1:6" ht="12.75">
      <c r="A1382" s="547" t="s">
        <v>313</v>
      </c>
      <c r="B1382" s="547" t="s">
        <v>1003</v>
      </c>
      <c r="C1382" s="547" t="str">
        <f>'Instructions-LCR'!D319</f>
        <v>48-48C, 113, 146</v>
      </c>
      <c r="D1382" s="547" t="b">
        <f t="shared" si="44"/>
        <v>1</v>
      </c>
      <c r="E1382" s="547" t="b">
        <f t="shared" si="45"/>
        <v>1</v>
      </c>
      <c r="F1382" s="546"/>
    </row>
    <row r="1383" spans="1:6" ht="51">
      <c r="A1383" s="547" t="s">
        <v>235</v>
      </c>
      <c r="B1383" s="547" t="s">
        <v>1351</v>
      </c>
      <c r="C1383" s="547" t="str">
        <f>'Instructions-LCR'!B319</f>
        <v>Swaps de sûretés – actifs empruntés réutilisés – actifs de niveau 1 prêtés et actifs de niveau 2B non RMBS empruntés (toutes les opérations) – valeur marchande de la sûreté empruntée</v>
      </c>
      <c r="D1383" s="547" t="b">
        <f t="shared" si="44"/>
        <v>1</v>
      </c>
      <c r="E1383" s="547" t="b">
        <f t="shared" si="45"/>
        <v>0</v>
      </c>
      <c r="F1383" s="546"/>
    </row>
    <row r="1384" spans="1:6" ht="76.5">
      <c r="A1384" s="547" t="s">
        <v>236</v>
      </c>
      <c r="B1384" s="547" t="s">
        <v>1352</v>
      </c>
      <c r="C1384" s="547" t="str">
        <f>'Instructions-LCR'!C319</f>
        <v>Valeur marchande de la sûreté empruntée dans toutes les opérations où des actifs de niveau 1 sont prêtés et des actifs de niveau 2B non RMBS sont empruntés, lorsque la sûreté empruntée est réutilisée (mobilisée) pour sécuriser les positions courtes fermes de l’institution.</v>
      </c>
      <c r="D1384" s="547" t="b">
        <f t="shared" si="44"/>
        <v>1</v>
      </c>
      <c r="E1384" s="547" t="b">
        <f t="shared" si="45"/>
        <v>0</v>
      </c>
      <c r="F1384" s="546"/>
    </row>
    <row r="1385" spans="1:6" ht="12.75">
      <c r="A1385" s="547" t="s">
        <v>313</v>
      </c>
      <c r="B1385" s="547" t="s">
        <v>1003</v>
      </c>
      <c r="C1385" s="547" t="str">
        <f>'Instructions-LCR'!D320</f>
        <v>48-48C, 113, 146</v>
      </c>
      <c r="D1385" s="547" t="b">
        <f t="shared" si="44"/>
        <v>1</v>
      </c>
      <c r="E1385" s="547" t="b">
        <f t="shared" si="45"/>
        <v>1</v>
      </c>
      <c r="F1385" s="546"/>
    </row>
    <row r="1386" spans="1:6" ht="38.25">
      <c r="A1386" s="547" t="s">
        <v>499</v>
      </c>
      <c r="B1386" s="547" t="s">
        <v>1657</v>
      </c>
      <c r="C1386" s="547" t="str">
        <f>'Instructions-LCR'!B320</f>
        <v>Swaps de sûretés – actifs empruntés réutilisés – actifs de niveau 1 prêtés et actifs non ALHQ empruntés (toutes les opérations) – valeur marchande de la sûreté prêtée</v>
      </c>
      <c r="D1386" s="547" t="b">
        <f t="shared" si="44"/>
        <v>1</v>
      </c>
      <c r="E1386" s="547" t="b">
        <f t="shared" si="45"/>
        <v>0</v>
      </c>
      <c r="F1386" s="546"/>
    </row>
    <row r="1387" spans="1:6" ht="76.5">
      <c r="A1387" s="547" t="s">
        <v>500</v>
      </c>
      <c r="B1387" s="547" t="s">
        <v>1658</v>
      </c>
      <c r="C1387" s="547" t="str">
        <f>'Instructions-LCR'!C320</f>
        <v>Valeur marchande de la sûreté prêtée dans toutes les opérations où des actifs de niveau 1 sont prêtés et des actifs non ALHQ sont empruntés, lorsque la sûreté empruntée est réutilisée (mobilisée) pour sécuriser les positions courtes fermes de l’institution.</v>
      </c>
      <c r="D1387" s="547" t="b">
        <f t="shared" si="44"/>
        <v>1</v>
      </c>
      <c r="E1387" s="547" t="b">
        <f t="shared" si="45"/>
        <v>0</v>
      </c>
      <c r="F1387" s="546"/>
    </row>
    <row r="1388" spans="1:6" ht="12.75">
      <c r="A1388" s="547" t="s">
        <v>313</v>
      </c>
      <c r="B1388" s="547" t="s">
        <v>1003</v>
      </c>
      <c r="C1388" s="547" t="str">
        <f>'Instructions-LCR'!D321</f>
        <v>48-48C, 113, 146</v>
      </c>
      <c r="D1388" s="547" t="b">
        <f t="shared" si="44"/>
        <v>1</v>
      </c>
      <c r="E1388" s="547" t="b">
        <f t="shared" si="45"/>
        <v>1</v>
      </c>
      <c r="F1388" s="546"/>
    </row>
    <row r="1389" spans="1:6" ht="51">
      <c r="A1389" s="547" t="s">
        <v>501</v>
      </c>
      <c r="B1389" s="547" t="s">
        <v>1659</v>
      </c>
      <c r="C1389" s="547" t="str">
        <f>'Instructions-LCR'!B321</f>
        <v>Swaps de sûretés – actifs empruntés réutilisés – actifs de niveau 1 prêtés et actifs non ALHQ empruntés (toutes les opérations) – valeur marchande de la sûreté empruntée</v>
      </c>
      <c r="D1389" s="547" t="b">
        <f t="shared" si="44"/>
        <v>1</v>
      </c>
      <c r="E1389" s="547" t="b">
        <f t="shared" si="45"/>
        <v>0</v>
      </c>
      <c r="F1389" s="546"/>
    </row>
    <row r="1390" spans="1:6" ht="76.5">
      <c r="A1390" s="547" t="s">
        <v>502</v>
      </c>
      <c r="B1390" s="547" t="s">
        <v>1660</v>
      </c>
      <c r="C1390" s="547" t="str">
        <f>'Instructions-LCR'!C321</f>
        <v>Valeur marchande de la sûreté empruntée dans toutes les opérations où des actifs de niveau 1 sont prêtés et des actifs non ALHQ sont empruntés, lorsque la sûreté empruntée est réutilisée (mobilisée) pour sécuriser les positions courtes fermes de l’institution.</v>
      </c>
      <c r="D1390" s="547" t="b">
        <f t="shared" si="44"/>
        <v>1</v>
      </c>
      <c r="E1390" s="547" t="b">
        <f t="shared" si="45"/>
        <v>0</v>
      </c>
      <c r="F1390" s="546"/>
    </row>
    <row r="1391" spans="1:6" ht="12.75">
      <c r="A1391" s="547" t="s">
        <v>313</v>
      </c>
      <c r="B1391" s="547" t="s">
        <v>1003</v>
      </c>
      <c r="C1391" s="547" t="str">
        <f>'Instructions-LCR'!D322</f>
        <v>48-48C, 113, 146</v>
      </c>
      <c r="D1391" s="547" t="b">
        <f t="shared" si="44"/>
        <v>1</v>
      </c>
      <c r="E1391" s="547" t="b">
        <f t="shared" si="45"/>
        <v>1</v>
      </c>
      <c r="F1391" s="546"/>
    </row>
    <row r="1392" spans="1:6" ht="38.25">
      <c r="A1392" s="547" t="s">
        <v>237</v>
      </c>
      <c r="B1392" s="547" t="s">
        <v>1353</v>
      </c>
      <c r="C1392" s="547" t="str">
        <f>'Instructions-LCR'!B322</f>
        <v>Swaps de sûretés – actifs empruntés réutilisés – actifs de niveau 2A prêtés et actifs de niveau 1 empruntés (toutes les opérations) – valeur marchande de la sûreté prêtée</v>
      </c>
      <c r="D1392" s="547" t="b">
        <f t="shared" si="44"/>
        <v>1</v>
      </c>
      <c r="E1392" s="547" t="b">
        <f t="shared" si="45"/>
        <v>0</v>
      </c>
      <c r="F1392" s="546"/>
    </row>
    <row r="1393" spans="1:6" ht="76.5">
      <c r="A1393" s="547" t="s">
        <v>238</v>
      </c>
      <c r="B1393" s="547" t="s">
        <v>1354</v>
      </c>
      <c r="C1393" s="547" t="str">
        <f>'Instructions-LCR'!C322</f>
        <v>Valeur marchande de la sûreté prêtée dans toutes les opérations où des actifs de niveau 2A sont prêtés et des actifs de niveau 1 sont empruntés, lorsque la sûreté empruntée est réutilisée (mobilisée) pour sécuriser les positions courtes fermes de l’institution.</v>
      </c>
      <c r="D1393" s="547" t="b">
        <f t="shared" si="44"/>
        <v>1</v>
      </c>
      <c r="E1393" s="547" t="b">
        <f t="shared" si="45"/>
        <v>0</v>
      </c>
      <c r="F1393" s="546"/>
    </row>
    <row r="1394" spans="1:6" ht="12.75">
      <c r="A1394" s="547" t="s">
        <v>313</v>
      </c>
      <c r="B1394" s="547" t="s">
        <v>1003</v>
      </c>
      <c r="C1394" s="547" t="str">
        <f>'Instructions-LCR'!D323</f>
        <v>48-48C, 113, 146</v>
      </c>
      <c r="D1394" s="547" t="b">
        <f t="shared" si="44"/>
        <v>1</v>
      </c>
      <c r="E1394" s="547" t="b">
        <f t="shared" si="45"/>
        <v>1</v>
      </c>
      <c r="F1394" s="546"/>
    </row>
    <row r="1395" spans="1:6" ht="51">
      <c r="A1395" s="547" t="s">
        <v>239</v>
      </c>
      <c r="B1395" s="547" t="s">
        <v>1355</v>
      </c>
      <c r="C1395" s="547" t="str">
        <f>'Instructions-LCR'!B323</f>
        <v>Swaps de sûretés – actifs empruntés réutilisés – actifs de niveau 2A prêtés et actifs de niveau 1 empruntés (toutes les opérations) – valeur marchande de la sûreté empruntée</v>
      </c>
      <c r="D1395" s="547" t="b">
        <f t="shared" si="46" ref="D1395:D1458">A1395=C1395</f>
        <v>1</v>
      </c>
      <c r="E1395" s="547" t="b">
        <f t="shared" si="47" ref="E1395:E1458">B1395=C1395</f>
        <v>0</v>
      </c>
      <c r="F1395" s="546"/>
    </row>
    <row r="1396" spans="1:6" ht="76.5">
      <c r="A1396" s="547" t="s">
        <v>240</v>
      </c>
      <c r="B1396" s="547" t="s">
        <v>1356</v>
      </c>
      <c r="C1396" s="547" t="str">
        <f>'Instructions-LCR'!C323</f>
        <v>Valeur marchande de la sûreté empruntée dans toutes les opérations où des actifs de niveau 2A sont prêtés et des actifs de niveau 1 sont empruntés, lorsque la sûreté empruntée est réutilisée (mobilisée) pour sécuriser les positions courtes fermes de l’institution.</v>
      </c>
      <c r="D1396" s="547" t="b">
        <f t="shared" si="46"/>
        <v>1</v>
      </c>
      <c r="E1396" s="547" t="b">
        <f t="shared" si="47"/>
        <v>0</v>
      </c>
      <c r="F1396" s="546"/>
    </row>
    <row r="1397" spans="1:6" ht="12.75">
      <c r="A1397" s="547" t="s">
        <v>313</v>
      </c>
      <c r="B1397" s="547" t="s">
        <v>1003</v>
      </c>
      <c r="C1397" s="547" t="str">
        <f>'Instructions-LCR'!D324</f>
        <v>48-48C, 113, 146</v>
      </c>
      <c r="D1397" s="547" t="b">
        <f t="shared" si="46"/>
        <v>1</v>
      </c>
      <c r="E1397" s="547" t="b">
        <f t="shared" si="47"/>
        <v>1</v>
      </c>
      <c r="F1397" s="546"/>
    </row>
    <row r="1398" spans="1:6" ht="38.25">
      <c r="A1398" s="547" t="s">
        <v>241</v>
      </c>
      <c r="B1398" s="547" t="s">
        <v>1357</v>
      </c>
      <c r="C1398" s="547" t="str">
        <f>'Instructions-LCR'!B324</f>
        <v>Swaps de sûretés – actifs empruntés réutilisés – actifs de niveau 2A prêtés et actifs de niveau 2A empruntés (toutes les opérations) – valeur marchande de la sûreté prêtée</v>
      </c>
      <c r="D1398" s="547" t="b">
        <f t="shared" si="46"/>
        <v>1</v>
      </c>
      <c r="E1398" s="547" t="b">
        <f t="shared" si="47"/>
        <v>0</v>
      </c>
      <c r="F1398" s="546"/>
    </row>
    <row r="1399" spans="1:6" ht="76.5">
      <c r="A1399" s="547" t="s">
        <v>242</v>
      </c>
      <c r="B1399" s="547" t="s">
        <v>1358</v>
      </c>
      <c r="C1399" s="547" t="str">
        <f>'Instructions-LCR'!C324</f>
        <v>Valeur marchande de la sûreté prêtée dans toutes les opérations où des actifs de niveau 2A sont prêtés et des actifs de niveau 2A sont empruntés, lorsque la sûreté empruntée est réutilisée (mobilisée) pour sécuriser les positions courtes fermes de l’institution.</v>
      </c>
      <c r="D1399" s="547" t="b">
        <f t="shared" si="46"/>
        <v>1</v>
      </c>
      <c r="E1399" s="547" t="b">
        <f t="shared" si="47"/>
        <v>0</v>
      </c>
      <c r="F1399" s="546"/>
    </row>
    <row r="1400" spans="1:6" ht="12.75">
      <c r="A1400" s="547" t="s">
        <v>313</v>
      </c>
      <c r="B1400" s="547" t="s">
        <v>1003</v>
      </c>
      <c r="C1400" s="547" t="str">
        <f>'Instructions-LCR'!D325</f>
        <v>48-48C, 113, 146</v>
      </c>
      <c r="D1400" s="547" t="b">
        <f t="shared" si="46"/>
        <v>1</v>
      </c>
      <c r="E1400" s="547" t="b">
        <f t="shared" si="47"/>
        <v>1</v>
      </c>
      <c r="F1400" s="546"/>
    </row>
    <row r="1401" spans="1:6" ht="51">
      <c r="A1401" s="547" t="s">
        <v>243</v>
      </c>
      <c r="B1401" s="547" t="s">
        <v>1359</v>
      </c>
      <c r="C1401" s="547" t="str">
        <f>'Instructions-LCR'!B325</f>
        <v>Swaps de sûretés – actifs empruntés réutilisés – actifs de niveau 2A prêtés et actifs de niveau 2A empruntés (toutes les opérations) – valeur marchande de la sûreté empruntée</v>
      </c>
      <c r="D1401" s="547" t="b">
        <f t="shared" si="46"/>
        <v>1</v>
      </c>
      <c r="E1401" s="547" t="b">
        <f t="shared" si="47"/>
        <v>0</v>
      </c>
      <c r="F1401" s="546"/>
    </row>
    <row r="1402" spans="1:6" ht="76.5">
      <c r="A1402" s="547" t="s">
        <v>244</v>
      </c>
      <c r="B1402" s="547" t="s">
        <v>1360</v>
      </c>
      <c r="C1402" s="547" t="str">
        <f>'Instructions-LCR'!C325</f>
        <v>Valeur marchande de la sûreté empruntée dans toutes les opérations où des actifs de niveau 2A sont prêtés et desactifs de niveau 2A sont empruntés, lorsque la sûreté empruntée est réutilisée (mobilisée) pour sécuriser les positions courtes fermes de l’institution.</v>
      </c>
      <c r="D1402" s="547" t="b">
        <f t="shared" si="46"/>
        <v>1</v>
      </c>
      <c r="E1402" s="547" t="b">
        <f t="shared" si="47"/>
        <v>0</v>
      </c>
      <c r="F1402" s="546"/>
    </row>
    <row r="1403" spans="1:6" ht="12.75">
      <c r="A1403" s="547" t="s">
        <v>313</v>
      </c>
      <c r="B1403" s="547" t="s">
        <v>1003</v>
      </c>
      <c r="C1403" s="547" t="str">
        <f>'Instructions-LCR'!D326</f>
        <v>48-48C, 113, 146</v>
      </c>
      <c r="D1403" s="547" t="b">
        <f t="shared" si="46"/>
        <v>1</v>
      </c>
      <c r="E1403" s="547" t="b">
        <f t="shared" si="47"/>
        <v>1</v>
      </c>
      <c r="F1403" s="546"/>
    </row>
    <row r="1404" spans="1:6" ht="51">
      <c r="A1404" s="547" t="s">
        <v>245</v>
      </c>
      <c r="B1404" s="547" t="s">
        <v>1361</v>
      </c>
      <c r="C1404" s="547" t="str">
        <f>'Instructions-LCR'!B326</f>
        <v>Swaps de sûretés – actifs empruntés réutilisés – actifs de niveau 2A prêtés et actifs de niveau 2B RMBS empruntés (toutes les opérations) – valeur marchande de la sûreté prêtée</v>
      </c>
      <c r="D1404" s="547" t="b">
        <f t="shared" si="46"/>
        <v>1</v>
      </c>
      <c r="E1404" s="547" t="b">
        <f t="shared" si="47"/>
        <v>0</v>
      </c>
      <c r="F1404" s="546"/>
    </row>
    <row r="1405" spans="1:6" ht="76.5">
      <c r="A1405" s="547" t="s">
        <v>246</v>
      </c>
      <c r="B1405" s="547" t="s">
        <v>1362</v>
      </c>
      <c r="C1405" s="547" t="str">
        <f>'Instructions-LCR'!C326</f>
        <v>Valeur marchande de la sûreté prêtée dans toutes les opérations où des actifs de niveau 2A sont prêtés et des actifs de niveau 2B RMBS sont empruntés, lorsque la sûreté empruntée est réutilisée (mobilisée) pour sécuriser les positions courtes fermes de l’institution.</v>
      </c>
      <c r="D1405" s="547" t="b">
        <f t="shared" si="46"/>
        <v>1</v>
      </c>
      <c r="E1405" s="547" t="b">
        <f t="shared" si="47"/>
        <v>0</v>
      </c>
      <c r="F1405" s="546"/>
    </row>
    <row r="1406" spans="1:6" ht="12.75">
      <c r="A1406" s="547" t="s">
        <v>313</v>
      </c>
      <c r="B1406" s="547" t="s">
        <v>1003</v>
      </c>
      <c r="C1406" s="547" t="str">
        <f>'Instructions-LCR'!D327</f>
        <v>48-48C, 113, 146</v>
      </c>
      <c r="D1406" s="547" t="b">
        <f t="shared" si="46"/>
        <v>1</v>
      </c>
      <c r="E1406" s="547" t="b">
        <f t="shared" si="47"/>
        <v>1</v>
      </c>
      <c r="F1406" s="546"/>
    </row>
    <row r="1407" spans="1:6" ht="51">
      <c r="A1407" s="547" t="s">
        <v>247</v>
      </c>
      <c r="B1407" s="547" t="s">
        <v>1363</v>
      </c>
      <c r="C1407" s="547" t="str">
        <f>'Instructions-LCR'!B327</f>
        <v>Swaps de sûretés – actifs empruntés réutilisés – actifs de niveau 2A prêtés et actifs de niveau 2B RMBS empruntés (toutes les opérations) – valeur marchande de la sûreté empruntée</v>
      </c>
      <c r="D1407" s="547" t="b">
        <f t="shared" si="46"/>
        <v>1</v>
      </c>
      <c r="E1407" s="547" t="b">
        <f t="shared" si="47"/>
        <v>0</v>
      </c>
      <c r="F1407" s="546"/>
    </row>
    <row r="1408" spans="1:6" ht="76.5">
      <c r="A1408" s="547" t="s">
        <v>248</v>
      </c>
      <c r="B1408" s="547" t="s">
        <v>1364</v>
      </c>
      <c r="C1408" s="547" t="str">
        <f>'Instructions-LCR'!C327</f>
        <v>Valeur marchande de la sûreté empruntée dans toutes les opérations où des actifs de niveau 2A sont prêtés et des actifs de niveau 2B RMBS sont empruntés, lorsque la sûreté empruntée est réutilisée (mobilisée) pour sécuriser les positions courtes fermes de l’institution.</v>
      </c>
      <c r="D1408" s="547" t="b">
        <f t="shared" si="46"/>
        <v>1</v>
      </c>
      <c r="E1408" s="547" t="b">
        <f t="shared" si="47"/>
        <v>0</v>
      </c>
      <c r="F1408" s="546"/>
    </row>
    <row r="1409" spans="1:6" ht="12.75">
      <c r="A1409" s="547" t="s">
        <v>313</v>
      </c>
      <c r="B1409" s="547" t="s">
        <v>1003</v>
      </c>
      <c r="C1409" s="547" t="str">
        <f>'Instructions-LCR'!D328</f>
        <v>48-48C, 113, 146</v>
      </c>
      <c r="D1409" s="547" t="b">
        <f t="shared" si="46"/>
        <v>1</v>
      </c>
      <c r="E1409" s="547" t="b">
        <f t="shared" si="47"/>
        <v>1</v>
      </c>
      <c r="F1409" s="546"/>
    </row>
    <row r="1410" spans="1:6" ht="51">
      <c r="A1410" s="547" t="s">
        <v>249</v>
      </c>
      <c r="B1410" s="547" t="s">
        <v>1365</v>
      </c>
      <c r="C1410" s="547" t="str">
        <f>'Instructions-LCR'!B328</f>
        <v>Swaps de sûretés – actifs empruntés réutilisés – actifs de niveau 2A prêtés et actifs de niveau 2B non RMBS empruntés (toutes les opérations) – valeur marchande de la sûreté prêtée</v>
      </c>
      <c r="D1410" s="547" t="b">
        <f t="shared" si="46"/>
        <v>1</v>
      </c>
      <c r="E1410" s="547" t="b">
        <f t="shared" si="47"/>
        <v>0</v>
      </c>
      <c r="F1410" s="546"/>
    </row>
    <row r="1411" spans="1:6" ht="76.5">
      <c r="A1411" s="547" t="s">
        <v>250</v>
      </c>
      <c r="B1411" s="547" t="s">
        <v>1366</v>
      </c>
      <c r="C1411" s="547" t="str">
        <f>'Instructions-LCR'!C328</f>
        <v>Valeur marchande de la sûreté prêtée dans toutes les opérations où des actifs de niveau 2A sont prêtés et des actifs de niveau 2B non RMBS sont empruntés, lorsque la sûreté empruntée est réutilisée (mobilisée) pour sécuriser les positions courtes fermes de l’institution.</v>
      </c>
      <c r="D1411" s="547" t="b">
        <f t="shared" si="46"/>
        <v>1</v>
      </c>
      <c r="E1411" s="547" t="b">
        <f t="shared" si="47"/>
        <v>0</v>
      </c>
      <c r="F1411" s="546"/>
    </row>
    <row r="1412" spans="1:6" ht="12.75">
      <c r="A1412" s="547" t="s">
        <v>313</v>
      </c>
      <c r="B1412" s="547" t="s">
        <v>1003</v>
      </c>
      <c r="C1412" s="547" t="str">
        <f>'Instructions-LCR'!D329</f>
        <v>48-48C, 113, 146</v>
      </c>
      <c r="D1412" s="547" t="b">
        <f t="shared" si="46"/>
        <v>1</v>
      </c>
      <c r="E1412" s="547" t="b">
        <f t="shared" si="47"/>
        <v>1</v>
      </c>
      <c r="F1412" s="546"/>
    </row>
    <row r="1413" spans="1:6" ht="51">
      <c r="A1413" s="547" t="s">
        <v>251</v>
      </c>
      <c r="B1413" s="547" t="s">
        <v>1367</v>
      </c>
      <c r="C1413" s="547" t="str">
        <f>'Instructions-LCR'!B329</f>
        <v>Swaps de sûretés – actifs empruntés réutilisés – actifs de niveau 2A prêtés et actifs de niveau 2B non RMBS empruntés (toutes les opérations) – valeur marchande de la sûreté empruntée</v>
      </c>
      <c r="D1413" s="547" t="b">
        <f t="shared" si="46"/>
        <v>1</v>
      </c>
      <c r="E1413" s="547" t="b">
        <f t="shared" si="47"/>
        <v>0</v>
      </c>
      <c r="F1413" s="546"/>
    </row>
    <row r="1414" spans="1:6" ht="76.5">
      <c r="A1414" s="547" t="s">
        <v>252</v>
      </c>
      <c r="B1414" s="547" t="s">
        <v>1368</v>
      </c>
      <c r="C1414" s="547" t="str">
        <f>'Instructions-LCR'!C329</f>
        <v>Valeur marchande de la sûreté empruntée dans toutes les opérations où des actifs de niveau 2A sont prêtés et des actifs de niveau 2B non RMBS sont empruntés, lorsque la sûreté empruntée est réutilisée (mobilisée) pour sécuriser les positions courtes fermes de l’institution.</v>
      </c>
      <c r="D1414" s="547" t="b">
        <f t="shared" si="46"/>
        <v>1</v>
      </c>
      <c r="E1414" s="547" t="b">
        <f t="shared" si="47"/>
        <v>0</v>
      </c>
      <c r="F1414" s="546"/>
    </row>
    <row r="1415" spans="1:6" ht="12.75">
      <c r="A1415" s="547" t="s">
        <v>313</v>
      </c>
      <c r="B1415" s="547" t="s">
        <v>1003</v>
      </c>
      <c r="C1415" s="547" t="str">
        <f>'Instructions-LCR'!D330</f>
        <v>48-48C, 113, 146</v>
      </c>
      <c r="D1415" s="547" t="b">
        <f t="shared" si="46"/>
        <v>1</v>
      </c>
      <c r="E1415" s="547" t="b">
        <f t="shared" si="47"/>
        <v>1</v>
      </c>
      <c r="F1415" s="546"/>
    </row>
    <row r="1416" spans="1:6" ht="38.25">
      <c r="A1416" s="547" t="s">
        <v>503</v>
      </c>
      <c r="B1416" s="547" t="s">
        <v>1661</v>
      </c>
      <c r="C1416" s="547" t="str">
        <f>'Instructions-LCR'!B330</f>
        <v>Swaps de sûretés – actifs empruntés réutilisés – actifs de niveau 2A prêtés et actifs non ALHQ empruntés (toutes les opérations) – valeur marchande de la sûreté prêtée</v>
      </c>
      <c r="D1416" s="547" t="b">
        <f t="shared" si="46"/>
        <v>1</v>
      </c>
      <c r="E1416" s="547" t="b">
        <f t="shared" si="47"/>
        <v>0</v>
      </c>
      <c r="F1416" s="546"/>
    </row>
    <row r="1417" spans="1:6" ht="76.5">
      <c r="A1417" s="547" t="s">
        <v>504</v>
      </c>
      <c r="B1417" s="547" t="s">
        <v>1662</v>
      </c>
      <c r="C1417" s="547" t="str">
        <f>'Instructions-LCR'!C330</f>
        <v>Valeur marchande de la sûreté prêtée dans toutes les opérations où des actifs de niveau 2A sont prêtés et des actifs non ALHQ sont empruntés, lorsque la sûreté empruntée est réutilisée (mobilisée) pour sécuriser les positions courtes fermes de l’institution.</v>
      </c>
      <c r="D1417" s="547" t="b">
        <f t="shared" si="46"/>
        <v>1</v>
      </c>
      <c r="E1417" s="547" t="b">
        <f t="shared" si="47"/>
        <v>0</v>
      </c>
      <c r="F1417" s="546"/>
    </row>
    <row r="1418" spans="1:6" ht="12.75">
      <c r="A1418" s="547" t="s">
        <v>313</v>
      </c>
      <c r="B1418" s="547" t="s">
        <v>1003</v>
      </c>
      <c r="C1418" s="547" t="str">
        <f>'Instructions-LCR'!D331</f>
        <v>48-48C, 113, 146</v>
      </c>
      <c r="D1418" s="547" t="b">
        <f t="shared" si="46"/>
        <v>1</v>
      </c>
      <c r="E1418" s="547" t="b">
        <f t="shared" si="47"/>
        <v>1</v>
      </c>
      <c r="F1418" s="546"/>
    </row>
    <row r="1419" spans="1:6" ht="51">
      <c r="A1419" s="547" t="s">
        <v>505</v>
      </c>
      <c r="B1419" s="547" t="s">
        <v>1663</v>
      </c>
      <c r="C1419" s="547" t="str">
        <f>'Instructions-LCR'!B331</f>
        <v>Swaps de sûretés – actifs empruntés réutilisés – actifs de niveau 2A prêtés et actifs non ALHQ empruntés (toutes les opérations) – valeur marchande de la sûreté empruntée</v>
      </c>
      <c r="D1419" s="547" t="b">
        <f t="shared" si="46"/>
        <v>1</v>
      </c>
      <c r="E1419" s="547" t="b">
        <f t="shared" si="47"/>
        <v>0</v>
      </c>
      <c r="F1419" s="546"/>
    </row>
    <row r="1420" spans="1:6" ht="76.5">
      <c r="A1420" s="547" t="s">
        <v>506</v>
      </c>
      <c r="B1420" s="547" t="s">
        <v>1664</v>
      </c>
      <c r="C1420" s="547" t="str">
        <f>'Instructions-LCR'!C331</f>
        <v>Valeur marchande de la sûreté empruntée dans toutes les opérations où des actifs de niveau 2A sont prêtés et des actifs non ALHQ sont empruntés, lorsque la sûreté empruntée est réutilisée (mobilisée) pour sécuriser les positions courtes fermes de l’institution.</v>
      </c>
      <c r="D1420" s="547" t="b">
        <f t="shared" si="46"/>
        <v>1</v>
      </c>
      <c r="E1420" s="547" t="b">
        <f t="shared" si="47"/>
        <v>0</v>
      </c>
      <c r="F1420" s="546"/>
    </row>
    <row r="1421" spans="1:6" ht="12.75">
      <c r="A1421" s="547" t="s">
        <v>313</v>
      </c>
      <c r="B1421" s="547" t="s">
        <v>1003</v>
      </c>
      <c r="C1421" s="547" t="str">
        <f>'Instructions-LCR'!D332</f>
        <v>48-48C, 113, 146</v>
      </c>
      <c r="D1421" s="547" t="b">
        <f t="shared" si="46"/>
        <v>1</v>
      </c>
      <c r="E1421" s="547" t="b">
        <f t="shared" si="47"/>
        <v>1</v>
      </c>
      <c r="F1421" s="546"/>
    </row>
    <row r="1422" spans="1:6" ht="51">
      <c r="A1422" s="547" t="s">
        <v>253</v>
      </c>
      <c r="B1422" s="547" t="s">
        <v>1369</v>
      </c>
      <c r="C1422" s="547" t="str">
        <f>'Instructions-LCR'!B332</f>
        <v>Swaps de sûretés – actifs empruntés réutilisés – actifs de niveau 2B RMBS prêtés et actifs de niveau 1 empruntés (toutes les opérations) – valeur marchande de la sûreté prêtée</v>
      </c>
      <c r="D1422" s="547" t="b">
        <f t="shared" si="46"/>
        <v>1</v>
      </c>
      <c r="E1422" s="547" t="b">
        <f t="shared" si="47"/>
        <v>0</v>
      </c>
      <c r="F1422" s="546"/>
    </row>
    <row r="1423" spans="1:6" ht="76.5">
      <c r="A1423" s="547" t="s">
        <v>254</v>
      </c>
      <c r="B1423" s="547" t="s">
        <v>1370</v>
      </c>
      <c r="C1423" s="547" t="str">
        <f>'Instructions-LCR'!C332</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1423" s="547" t="b">
        <f t="shared" si="46"/>
        <v>1</v>
      </c>
      <c r="E1423" s="547" t="b">
        <f t="shared" si="47"/>
        <v>0</v>
      </c>
      <c r="F1423" s="546"/>
    </row>
    <row r="1424" spans="1:6" ht="12.75">
      <c r="A1424" s="547" t="s">
        <v>313</v>
      </c>
      <c r="B1424" s="547" t="s">
        <v>1003</v>
      </c>
      <c r="C1424" s="547" t="str">
        <f>'Instructions-LCR'!D333</f>
        <v>48-48C, 113, 146</v>
      </c>
      <c r="D1424" s="547" t="b">
        <f t="shared" si="46"/>
        <v>1</v>
      </c>
      <c r="E1424" s="547" t="b">
        <f t="shared" si="47"/>
        <v>1</v>
      </c>
      <c r="F1424" s="546"/>
    </row>
    <row r="1425" spans="1:6" ht="51">
      <c r="A1425" s="547" t="s">
        <v>255</v>
      </c>
      <c r="B1425" s="547" t="s">
        <v>1371</v>
      </c>
      <c r="C1425" s="547" t="str">
        <f>'Instructions-LCR'!B333</f>
        <v>Swaps de sûretés – actifs empruntés réutilisés – actifs de niveau 2B RMBS prêtés et actifs de niveau 1 empruntés (toutes les opérations) – valeur marchande de la sûreté empruntée</v>
      </c>
      <c r="D1425" s="547" t="b">
        <f t="shared" si="46"/>
        <v>1</v>
      </c>
      <c r="E1425" s="547" t="b">
        <f t="shared" si="47"/>
        <v>0</v>
      </c>
      <c r="F1425" s="546"/>
    </row>
    <row r="1426" spans="1:6" ht="76.5">
      <c r="A1426" s="547" t="s">
        <v>256</v>
      </c>
      <c r="B1426" s="547" t="s">
        <v>1372</v>
      </c>
      <c r="C1426" s="547" t="str">
        <f>'Instructions-LCR'!C333</f>
        <v>Valeur marchande de la sûreté empruntée dans toutes les opérations où des actifs de niveau 2B RMBS sont prêtés et des actifs de niveau 1 sont empruntés, lorsque la sûreté empruntée est réutilisée (mobilisée) pour sécuriser les positions courtes fermes de l’institution.</v>
      </c>
      <c r="D1426" s="547" t="b">
        <f t="shared" si="46"/>
        <v>1</v>
      </c>
      <c r="E1426" s="547" t="b">
        <f t="shared" si="47"/>
        <v>0</v>
      </c>
      <c r="F1426" s="546"/>
    </row>
    <row r="1427" spans="1:6" ht="12.75">
      <c r="A1427" s="547" t="s">
        <v>313</v>
      </c>
      <c r="B1427" s="547" t="s">
        <v>1003</v>
      </c>
      <c r="C1427" s="547" t="str">
        <f>'Instructions-LCR'!D334</f>
        <v>48-48C, 113, 146</v>
      </c>
      <c r="D1427" s="547" t="b">
        <f t="shared" si="46"/>
        <v>1</v>
      </c>
      <c r="E1427" s="547" t="b">
        <f t="shared" si="47"/>
        <v>1</v>
      </c>
      <c r="F1427" s="546"/>
    </row>
    <row r="1428" spans="1:6" ht="51">
      <c r="A1428" s="547" t="s">
        <v>257</v>
      </c>
      <c r="B1428" s="547" t="s">
        <v>1373</v>
      </c>
      <c r="C1428" s="547" t="str">
        <f>'Instructions-LCR'!B334</f>
        <v>Swaps de sûretés – actifs empruntés réutilisés – actifs de niveau 2B RMBS prêtés et actifs de niveau 2A empruntés (toutes les opérations) – valeur marchande de la sûreté prêtée</v>
      </c>
      <c r="D1428" s="547" t="b">
        <f t="shared" si="46"/>
        <v>1</v>
      </c>
      <c r="E1428" s="547" t="b">
        <f t="shared" si="47"/>
        <v>0</v>
      </c>
      <c r="F1428" s="546"/>
    </row>
    <row r="1429" spans="1:6" ht="76.5">
      <c r="A1429" s="547" t="s">
        <v>258</v>
      </c>
      <c r="B1429" s="547" t="s">
        <v>1374</v>
      </c>
      <c r="C1429" s="547" t="str">
        <f>'Instructions-LCR'!C334</f>
        <v>Valeur marchande de la sûreté prêtée dans toutes les opérations où des actifs de niveau 2B RMBS sont prêtés et des actifs de niveau 2A sont empruntés, lorsque la sûreté empruntée est réutilisée (mobilisée) pour sécuriser les positions courtes fermes de l’institution.</v>
      </c>
      <c r="D1429" s="547" t="b">
        <f t="shared" si="46"/>
        <v>1</v>
      </c>
      <c r="E1429" s="547" t="b">
        <f t="shared" si="47"/>
        <v>0</v>
      </c>
      <c r="F1429" s="546"/>
    </row>
    <row r="1430" spans="1:6" ht="12.75">
      <c r="A1430" s="547" t="s">
        <v>313</v>
      </c>
      <c r="B1430" s="547" t="s">
        <v>1003</v>
      </c>
      <c r="C1430" s="547" t="str">
        <f>'Instructions-LCR'!D335</f>
        <v>48-48C, 113, 146</v>
      </c>
      <c r="D1430" s="547" t="b">
        <f t="shared" si="46"/>
        <v>1</v>
      </c>
      <c r="E1430" s="547" t="b">
        <f t="shared" si="47"/>
        <v>1</v>
      </c>
      <c r="F1430" s="546"/>
    </row>
    <row r="1431" spans="1:6" ht="51">
      <c r="A1431" s="547" t="s">
        <v>259</v>
      </c>
      <c r="B1431" s="547" t="s">
        <v>1375</v>
      </c>
      <c r="C1431" s="547" t="str">
        <f>'Instructions-LCR'!B335</f>
        <v>Swaps de sûretés – actifs empruntés réutilisés – actifs de niveau 2B RMBS prêtés et actifs de niveau 2A empruntés (toutes les opérations) – valeur marchande de la sûreté empruntée</v>
      </c>
      <c r="D1431" s="547" t="b">
        <f t="shared" si="46"/>
        <v>1</v>
      </c>
      <c r="E1431" s="547" t="b">
        <f t="shared" si="47"/>
        <v>0</v>
      </c>
      <c r="F1431" s="546"/>
    </row>
    <row r="1432" spans="1:6" ht="76.5">
      <c r="A1432" s="547" t="s">
        <v>260</v>
      </c>
      <c r="B1432" s="547" t="s">
        <v>1376</v>
      </c>
      <c r="C1432" s="547" t="str">
        <f>'Instructions-LCR'!C335</f>
        <v>Valeur marchande de la sûreté empruntée dans toutes les opérations où des actifs de niveau 2B RMBS sont prêtés et des actifs de niveau 2A sont empruntés, lorsque la sûreté empruntée est réutilisée (mobilisée) pour sécuriser les positions courtes fermes de l’institution.</v>
      </c>
      <c r="D1432" s="547" t="b">
        <f t="shared" si="46"/>
        <v>1</v>
      </c>
      <c r="E1432" s="547" t="b">
        <f t="shared" si="47"/>
        <v>0</v>
      </c>
      <c r="F1432" s="546"/>
    </row>
    <row r="1433" spans="1:6" ht="12.75">
      <c r="A1433" s="547" t="s">
        <v>313</v>
      </c>
      <c r="B1433" s="547" t="s">
        <v>1003</v>
      </c>
      <c r="C1433" s="547" t="str">
        <f>'Instructions-LCR'!D336</f>
        <v>48-48C, 113, 146</v>
      </c>
      <c r="D1433" s="547" t="b">
        <f t="shared" si="46"/>
        <v>1</v>
      </c>
      <c r="E1433" s="547" t="b">
        <f t="shared" si="47"/>
        <v>1</v>
      </c>
      <c r="F1433" s="546"/>
    </row>
    <row r="1434" spans="1:6" ht="51">
      <c r="A1434" s="547" t="s">
        <v>261</v>
      </c>
      <c r="B1434" s="547" t="s">
        <v>1377</v>
      </c>
      <c r="C1434" s="547" t="str">
        <f>'Instructions-LCR'!B336</f>
        <v>Swaps de sûretés – actifs empruntés réutilisés – actifs de niveau 2B RMBS prêtés et actifs de niveau 2B RMBS empruntés (toutes les opérations) – valeur marchande de la sûreté prêtée</v>
      </c>
      <c r="D1434" s="547" t="b">
        <f t="shared" si="46"/>
        <v>1</v>
      </c>
      <c r="E1434" s="547" t="b">
        <f t="shared" si="47"/>
        <v>0</v>
      </c>
      <c r="F1434" s="546"/>
    </row>
    <row r="1435" spans="1:6" ht="76.5">
      <c r="A1435" s="547" t="s">
        <v>262</v>
      </c>
      <c r="B1435" s="547" t="s">
        <v>1378</v>
      </c>
      <c r="C1435" s="547" t="str">
        <f>'Instructions-LCR'!C336</f>
        <v>Valeur marchande de la sûreté prêtée dans toutes les opérations où des actifs de niveau 2B RMBS sont prêtés et des actifs de niveau 2B RMBS sont empruntés, lorsque la sûreté empruntée est réutilisée (mobilisée) pour sécuriser les positions courtes fermes de l’institution.</v>
      </c>
      <c r="D1435" s="547" t="b">
        <f t="shared" si="46"/>
        <v>1</v>
      </c>
      <c r="E1435" s="547" t="b">
        <f t="shared" si="47"/>
        <v>0</v>
      </c>
      <c r="F1435" s="546"/>
    </row>
    <row r="1436" spans="1:6" ht="12.75">
      <c r="A1436" s="547" t="s">
        <v>313</v>
      </c>
      <c r="B1436" s="547" t="s">
        <v>1003</v>
      </c>
      <c r="C1436" s="547" t="str">
        <f>'Instructions-LCR'!D337</f>
        <v>48-48C, 113, 146</v>
      </c>
      <c r="D1436" s="547" t="b">
        <f t="shared" si="46"/>
        <v>1</v>
      </c>
      <c r="E1436" s="547" t="b">
        <f t="shared" si="47"/>
        <v>1</v>
      </c>
      <c r="F1436" s="546"/>
    </row>
    <row r="1437" spans="1:6" ht="51">
      <c r="A1437" s="547" t="s">
        <v>263</v>
      </c>
      <c r="B1437" s="547" t="s">
        <v>1379</v>
      </c>
      <c r="C1437" s="547" t="str">
        <f>'Instructions-LCR'!B337</f>
        <v>Swaps de sûretés – actifs empruntés réutilisés – actifs de niveau 2B RMBS prêtés et actifs de niveau 2B RMBS empruntés (toutes les opérations) – valeur marchande de la sûreté empruntée</v>
      </c>
      <c r="D1437" s="547" t="b">
        <f t="shared" si="46"/>
        <v>1</v>
      </c>
      <c r="E1437" s="547" t="b">
        <f t="shared" si="47"/>
        <v>0</v>
      </c>
      <c r="F1437" s="546"/>
    </row>
    <row r="1438" spans="1:6" ht="76.5">
      <c r="A1438" s="547" t="s">
        <v>264</v>
      </c>
      <c r="B1438" s="547" t="s">
        <v>1380</v>
      </c>
      <c r="C1438" s="547" t="str">
        <f>'Instructions-LCR'!C337</f>
        <v>Valeur marchande de la sûreté empruntée dans toutes les opérations où des actifs de niveau 2B RMBS sont prêtés et des actifs de niveau 2B RMBS sont empruntés, lorsque la sûreté empruntée est réutilisée (mobilisée) pour sécuriser les positions courtes fermes de l’institution.</v>
      </c>
      <c r="D1438" s="547" t="b">
        <f t="shared" si="46"/>
        <v>1</v>
      </c>
      <c r="E1438" s="547" t="b">
        <f t="shared" si="47"/>
        <v>0</v>
      </c>
      <c r="F1438" s="546"/>
    </row>
    <row r="1439" spans="1:6" ht="12.75">
      <c r="A1439" s="547" t="s">
        <v>313</v>
      </c>
      <c r="B1439" s="547" t="s">
        <v>1003</v>
      </c>
      <c r="C1439" s="547" t="str">
        <f>'Instructions-LCR'!D338</f>
        <v>48-48C, 113, 146</v>
      </c>
      <c r="D1439" s="547" t="b">
        <f t="shared" si="46"/>
        <v>1</v>
      </c>
      <c r="E1439" s="547" t="b">
        <f t="shared" si="47"/>
        <v>1</v>
      </c>
      <c r="F1439" s="546"/>
    </row>
    <row r="1440" spans="1:6" ht="51">
      <c r="A1440" s="547" t="s">
        <v>265</v>
      </c>
      <c r="B1440" s="547" t="s">
        <v>1381</v>
      </c>
      <c r="C1440" s="547" t="str">
        <f>'Instructions-LCR'!B338</f>
        <v>Swaps de sûretés – actifs empruntés réutilisés – actifs de niveau 2B RMBS prêtés et actifs de niveau 2B non RMBS empruntés (toutes les opérations) – valeur marchande de la sûreté prêtée</v>
      </c>
      <c r="D1440" s="547" t="b">
        <f t="shared" si="46"/>
        <v>1</v>
      </c>
      <c r="E1440" s="547" t="b">
        <f t="shared" si="47"/>
        <v>0</v>
      </c>
      <c r="F1440" s="546"/>
    </row>
    <row r="1441" spans="1:6" ht="76.5">
      <c r="A1441" s="547" t="s">
        <v>266</v>
      </c>
      <c r="B1441" s="547" t="s">
        <v>1382</v>
      </c>
      <c r="C1441" s="547" t="str">
        <f>'Instructions-LCR'!C338</f>
        <v>Valeur marchande de la sûreté prêtée dans toutes les opérations où des actifs de niveau 2B RMBS sont prêtés et des actifs de niveau 2B non RMBS sont empruntés, lorsque la sûreté empruntée est réutilisée (mobilisée) pour sécuriser les positions courtes fermes de l’institution.</v>
      </c>
      <c r="D1441" s="547" t="b">
        <f t="shared" si="46"/>
        <v>1</v>
      </c>
      <c r="E1441" s="547" t="b">
        <f t="shared" si="47"/>
        <v>0</v>
      </c>
      <c r="F1441" s="546"/>
    </row>
    <row r="1442" spans="1:6" ht="12.75">
      <c r="A1442" s="547" t="s">
        <v>313</v>
      </c>
      <c r="B1442" s="547" t="s">
        <v>1003</v>
      </c>
      <c r="C1442" s="547" t="str">
        <f>'Instructions-LCR'!D339</f>
        <v>48-48C, 113, 146</v>
      </c>
      <c r="D1442" s="547" t="b">
        <f t="shared" si="46"/>
        <v>1</v>
      </c>
      <c r="E1442" s="547" t="b">
        <f t="shared" si="47"/>
        <v>1</v>
      </c>
      <c r="F1442" s="546"/>
    </row>
    <row r="1443" spans="1:6" ht="51">
      <c r="A1443" s="547" t="s">
        <v>267</v>
      </c>
      <c r="B1443" s="547" t="s">
        <v>1383</v>
      </c>
      <c r="C1443" s="547" t="str">
        <f>'Instructions-LCR'!B339</f>
        <v>Swaps de sûretés – actifs empruntés réutilisés – actifs de niveau 2B RMBS prêtés et actifs de niveau 2B non RMBS empruntés (toutes les opérations) – valeur marchande de la sûreté empruntée</v>
      </c>
      <c r="D1443" s="547" t="b">
        <f t="shared" si="46"/>
        <v>1</v>
      </c>
      <c r="E1443" s="547" t="b">
        <f t="shared" si="47"/>
        <v>0</v>
      </c>
      <c r="F1443" s="546"/>
    </row>
    <row r="1444" spans="1:6" ht="76.5">
      <c r="A1444" s="547" t="s">
        <v>268</v>
      </c>
      <c r="B1444" s="547" t="s">
        <v>1384</v>
      </c>
      <c r="C1444" s="547" t="str">
        <f>'Instructions-LCR'!C339</f>
        <v>Valeur marchande de la sûreté empruntée dans toutes les opérations où des actifs de niveau 2B RMBS sont prêtés et des actifs de niveau 2B non RMBS sont empruntés, lorsque la sûreté empruntée est réutilisée (mobilisée) pour sécuriser les positions courtes fermes de l’institution.</v>
      </c>
      <c r="D1444" s="547" t="b">
        <f t="shared" si="46"/>
        <v>1</v>
      </c>
      <c r="E1444" s="547" t="b">
        <f t="shared" si="47"/>
        <v>0</v>
      </c>
      <c r="F1444" s="546"/>
    </row>
    <row r="1445" spans="1:6" ht="12.75">
      <c r="A1445" s="547" t="s">
        <v>313</v>
      </c>
      <c r="B1445" s="547" t="s">
        <v>1003</v>
      </c>
      <c r="C1445" s="547" t="str">
        <f>'Instructions-LCR'!D340</f>
        <v>48-48C, 113, 146</v>
      </c>
      <c r="D1445" s="547" t="b">
        <f t="shared" si="46"/>
        <v>1</v>
      </c>
      <c r="E1445" s="547" t="b">
        <f t="shared" si="47"/>
        <v>1</v>
      </c>
      <c r="F1445" s="546"/>
    </row>
    <row r="1446" spans="1:6" ht="51">
      <c r="A1446" s="547" t="s">
        <v>507</v>
      </c>
      <c r="B1446" s="547" t="s">
        <v>1665</v>
      </c>
      <c r="C1446" s="547" t="str">
        <f>'Instructions-LCR'!B340</f>
        <v>Swaps de sûretés – actifs empruntés réutilisés – actifs de niveau 2B RMBS prêtés et actifs non ALHQ empruntés (toutes les opérations) – valeur marchande de la sûreté prêtée</v>
      </c>
      <c r="D1446" s="547" t="b">
        <f t="shared" si="46"/>
        <v>1</v>
      </c>
      <c r="E1446" s="547" t="b">
        <f t="shared" si="47"/>
        <v>0</v>
      </c>
      <c r="F1446" s="546"/>
    </row>
    <row r="1447" spans="1:6" ht="76.5">
      <c r="A1447" s="547" t="s">
        <v>508</v>
      </c>
      <c r="B1447" s="547" t="s">
        <v>1666</v>
      </c>
      <c r="C1447" s="547" t="str">
        <f>'Instructions-LCR'!C340</f>
        <v>Valeur marchande de la sûreté prêtée dans toutes les opérations où des actifs de niveau 2B RMBS sont prêtés et des actifs non ALHQ sont empruntés, lorsque la sûreté empruntée est réutilisée (mobilisée) pour sécuriser les positions courtes fermes de l’institution.</v>
      </c>
      <c r="D1447" s="547" t="b">
        <f t="shared" si="46"/>
        <v>1</v>
      </c>
      <c r="E1447" s="547" t="b">
        <f t="shared" si="47"/>
        <v>0</v>
      </c>
      <c r="F1447" s="546"/>
    </row>
    <row r="1448" spans="1:6" ht="12.75">
      <c r="A1448" s="547" t="s">
        <v>313</v>
      </c>
      <c r="B1448" s="547" t="s">
        <v>1003</v>
      </c>
      <c r="C1448" s="547" t="str">
        <f>'Instructions-LCR'!D341</f>
        <v>48-48C, 113, 146</v>
      </c>
      <c r="D1448" s="547" t="b">
        <f t="shared" si="46"/>
        <v>1</v>
      </c>
      <c r="E1448" s="547" t="b">
        <f t="shared" si="47"/>
        <v>1</v>
      </c>
      <c r="F1448" s="546"/>
    </row>
    <row r="1449" spans="1:6" ht="51">
      <c r="A1449" s="547" t="s">
        <v>509</v>
      </c>
      <c r="B1449" s="547" t="s">
        <v>1667</v>
      </c>
      <c r="C1449" s="547" t="str">
        <f>'Instructions-LCR'!B341</f>
        <v>Swaps de sûretés – actifs empruntés réutilisés – actifs de niveau 2B RMBS prêtés et actifs non ALHQ empruntés (toutes les opérations) – valeur marchande de la sûreté empruntée</v>
      </c>
      <c r="D1449" s="547" t="b">
        <f t="shared" si="46"/>
        <v>1</v>
      </c>
      <c r="E1449" s="547" t="b">
        <f t="shared" si="47"/>
        <v>0</v>
      </c>
      <c r="F1449" s="546"/>
    </row>
    <row r="1450" spans="1:6" ht="76.5">
      <c r="A1450" s="547" t="s">
        <v>510</v>
      </c>
      <c r="B1450" s="547" t="s">
        <v>1668</v>
      </c>
      <c r="C1450" s="547" t="str">
        <f>'Instructions-LCR'!C341</f>
        <v>Valeur marchande de la sûreté empruntée dans toutes les opérations où des actifs de niveau 2B RMBS sont prêtés et des actifs non ALHQ sont empruntés, lorsque la sûreté empruntée est réutilisée (mobilisée) pour sécuriser les positions courtes fermes de l’institution.</v>
      </c>
      <c r="D1450" s="547" t="b">
        <f t="shared" si="46"/>
        <v>1</v>
      </c>
      <c r="E1450" s="547" t="b">
        <f t="shared" si="47"/>
        <v>0</v>
      </c>
      <c r="F1450" s="546"/>
    </row>
    <row r="1451" spans="1:6" ht="12.75">
      <c r="A1451" s="547" t="s">
        <v>313</v>
      </c>
      <c r="B1451" s="547" t="s">
        <v>1003</v>
      </c>
      <c r="C1451" s="547" t="str">
        <f>'Instructions-LCR'!D342</f>
        <v>48-48C, 113, 146</v>
      </c>
      <c r="D1451" s="547" t="b">
        <f t="shared" si="46"/>
        <v>1</v>
      </c>
      <c r="E1451" s="547" t="b">
        <f t="shared" si="47"/>
        <v>1</v>
      </c>
      <c r="F1451" s="546"/>
    </row>
    <row r="1452" spans="1:6" ht="51">
      <c r="A1452" s="547" t="s">
        <v>269</v>
      </c>
      <c r="B1452" s="547" t="s">
        <v>1385</v>
      </c>
      <c r="C1452" s="547" t="str">
        <f>'Instructions-LCR'!B342</f>
        <v>Swaps de sûretés – actifs empruntés réutilisés – actifs de niveau 2B non RMBS prêtés et actifs de niveau 1 empruntés (toutes les opérations) – valeur marchande de la sûreté prêtée</v>
      </c>
      <c r="D1452" s="547" t="b">
        <f t="shared" si="46"/>
        <v>1</v>
      </c>
      <c r="E1452" s="547" t="b">
        <f t="shared" si="47"/>
        <v>0</v>
      </c>
      <c r="F1452" s="546"/>
    </row>
    <row r="1453" spans="1:6" ht="76.5">
      <c r="A1453" s="547" t="s">
        <v>254</v>
      </c>
      <c r="B1453" s="547" t="s">
        <v>1370</v>
      </c>
      <c r="C1453" s="547" t="str">
        <f>'Instructions-LCR'!C342</f>
        <v>Valeur marchande de la sûreté prêtée dans toutes les opérations où des actifs de niveau 2B RMBS sont prêtés et des actifs de niveau 1 sont empruntés, lorsque la sûreté empruntée est réutilisée (mobilisée) pour sécuriser les positions courtes fermes de l’institution.</v>
      </c>
      <c r="D1453" s="547" t="b">
        <f t="shared" si="46"/>
        <v>1</v>
      </c>
      <c r="E1453" s="547" t="b">
        <f t="shared" si="47"/>
        <v>0</v>
      </c>
      <c r="F1453" s="546"/>
    </row>
    <row r="1454" spans="1:6" ht="12.75">
      <c r="A1454" s="547" t="s">
        <v>313</v>
      </c>
      <c r="B1454" s="547" t="s">
        <v>1003</v>
      </c>
      <c r="C1454" s="547" t="str">
        <f>'Instructions-LCR'!D343</f>
        <v>48-48C, 113, 146</v>
      </c>
      <c r="D1454" s="547" t="b">
        <f t="shared" si="46"/>
        <v>1</v>
      </c>
      <c r="E1454" s="547" t="b">
        <f t="shared" si="47"/>
        <v>1</v>
      </c>
      <c r="F1454" s="546"/>
    </row>
    <row r="1455" spans="1:6" ht="51">
      <c r="A1455" s="547" t="s">
        <v>270</v>
      </c>
      <c r="B1455" s="547" t="s">
        <v>1386</v>
      </c>
      <c r="C1455" s="547" t="str">
        <f>'Instructions-LCR'!B343</f>
        <v>Swaps de sûretés – actifs empruntés réutilisés – actifs de niveau 2B non RMBS prêtés et actifs de niveau 1 empruntés (toutes les opérations) – valeur marchande de la sûreté empruntée</v>
      </c>
      <c r="D1455" s="547" t="b">
        <f t="shared" si="46"/>
        <v>1</v>
      </c>
      <c r="E1455" s="547" t="b">
        <f t="shared" si="47"/>
        <v>0</v>
      </c>
      <c r="F1455" s="546"/>
    </row>
    <row r="1456" spans="1:6" ht="76.5">
      <c r="A1456" s="547" t="s">
        <v>271</v>
      </c>
      <c r="B1456" s="547" t="s">
        <v>1387</v>
      </c>
      <c r="C1456" s="547" t="str">
        <f>'Instructions-LCR'!C343</f>
        <v>Valeur marchande de la sûreté empruntée dans toutes les opérations où des actifs de niveau 2B non RMBS sont prêtés et des actifs de niveau 1 sont empruntés, lorsque la sûreté empruntée est réutilisée (mobilisée) pour sécuriser les positions courtes fermes de l’institution.</v>
      </c>
      <c r="D1456" s="547" t="b">
        <f t="shared" si="46"/>
        <v>1</v>
      </c>
      <c r="E1456" s="547" t="b">
        <f t="shared" si="47"/>
        <v>0</v>
      </c>
      <c r="F1456" s="546"/>
    </row>
    <row r="1457" spans="1:6" ht="12.75">
      <c r="A1457" s="547" t="s">
        <v>313</v>
      </c>
      <c r="B1457" s="547" t="s">
        <v>1003</v>
      </c>
      <c r="C1457" s="547" t="str">
        <f>'Instructions-LCR'!D344</f>
        <v>48-48C, 113, 146</v>
      </c>
      <c r="D1457" s="547" t="b">
        <f t="shared" si="46"/>
        <v>1</v>
      </c>
      <c r="E1457" s="547" t="b">
        <f t="shared" si="47"/>
        <v>1</v>
      </c>
      <c r="F1457" s="546"/>
    </row>
    <row r="1458" spans="1:6" ht="51">
      <c r="A1458" s="547" t="s">
        <v>272</v>
      </c>
      <c r="B1458" s="547" t="s">
        <v>1388</v>
      </c>
      <c r="C1458" s="547" t="str">
        <f>'Instructions-LCR'!B344</f>
        <v>Swaps de sûretés – actifs empruntés réutilisés – actifs de niveau 2B non RMBS prêtés et actifs de niveau 2A empruntés (toutes les opérations) – valeur marchande de la sûreté prêtée</v>
      </c>
      <c r="D1458" s="547" t="b">
        <f t="shared" si="46"/>
        <v>1</v>
      </c>
      <c r="E1458" s="547" t="b">
        <f t="shared" si="47"/>
        <v>0</v>
      </c>
      <c r="F1458" s="546"/>
    </row>
    <row r="1459" spans="1:6" ht="76.5">
      <c r="A1459" s="547" t="s">
        <v>273</v>
      </c>
      <c r="B1459" s="547" t="s">
        <v>1389</v>
      </c>
      <c r="C1459" s="547" t="str">
        <f>'Instructions-LCR'!C344</f>
        <v>Valeur marchande de la sûreté prêtée dans toutes les opérations où des actifs de niveau 2B non RMBS sont prêtés et des actifs de niveau 2A sont empruntés, lorsque la sûreté empruntée est réutilisée (mobilisée) pour sécuriser les positions courtes fermes de l’institution.</v>
      </c>
      <c r="D1459" s="547" t="b">
        <f t="shared" si="48" ref="D1459:D1522">A1459=C1459</f>
        <v>1</v>
      </c>
      <c r="E1459" s="547" t="b">
        <f t="shared" si="49" ref="E1459:E1522">B1459=C1459</f>
        <v>0</v>
      </c>
      <c r="F1459" s="546"/>
    </row>
    <row r="1460" spans="1:6" ht="12.75">
      <c r="A1460" s="547" t="s">
        <v>313</v>
      </c>
      <c r="B1460" s="547" t="s">
        <v>1003</v>
      </c>
      <c r="C1460" s="547" t="str">
        <f>'Instructions-LCR'!D345</f>
        <v>48-48C, 113, 146</v>
      </c>
      <c r="D1460" s="547" t="b">
        <f t="shared" si="48"/>
        <v>1</v>
      </c>
      <c r="E1460" s="547" t="b">
        <f t="shared" si="49"/>
        <v>1</v>
      </c>
      <c r="F1460" s="546"/>
    </row>
    <row r="1461" spans="1:6" ht="51">
      <c r="A1461" s="547" t="s">
        <v>274</v>
      </c>
      <c r="B1461" s="547" t="s">
        <v>1390</v>
      </c>
      <c r="C1461" s="547" t="str">
        <f>'Instructions-LCR'!B345</f>
        <v>Swaps de sûretés – actifs empruntés réutilisés – actifs de niveau 2B non RMBS prêtés et actifs de niveau 2A empruntés (toutes les opérations) – valeur marchande de la sûreté empruntée</v>
      </c>
      <c r="D1461" s="547" t="b">
        <f t="shared" si="48"/>
        <v>1</v>
      </c>
      <c r="E1461" s="547" t="b">
        <f t="shared" si="49"/>
        <v>0</v>
      </c>
      <c r="F1461" s="546"/>
    </row>
    <row r="1462" spans="1:6" ht="76.5">
      <c r="A1462" s="547" t="s">
        <v>275</v>
      </c>
      <c r="B1462" s="547" t="s">
        <v>1391</v>
      </c>
      <c r="C1462" s="547" t="str">
        <f>'Instructions-LCR'!C345</f>
        <v>Valeur marchande de la sûreté empruntée dans toutes les opérations où des actifs de niveau 2B non RMBS sont prêtés et des actifs de niveau 2A sont empruntés, lorsque la sûreté empruntée est réutilisée (mobilisée) pour sécuriser les positions courtes fermes de l’institution.</v>
      </c>
      <c r="D1462" s="547" t="b">
        <f t="shared" si="48"/>
        <v>1</v>
      </c>
      <c r="E1462" s="547" t="b">
        <f t="shared" si="49"/>
        <v>0</v>
      </c>
      <c r="F1462" s="546"/>
    </row>
    <row r="1463" spans="1:6" ht="12.75">
      <c r="A1463" s="547" t="s">
        <v>313</v>
      </c>
      <c r="B1463" s="547" t="s">
        <v>1003</v>
      </c>
      <c r="C1463" s="547" t="str">
        <f>'Instructions-LCR'!D346</f>
        <v>48-48C, 113, 146</v>
      </c>
      <c r="D1463" s="547" t="b">
        <f t="shared" si="48"/>
        <v>1</v>
      </c>
      <c r="E1463" s="547" t="b">
        <f t="shared" si="49"/>
        <v>1</v>
      </c>
      <c r="F1463" s="546"/>
    </row>
    <row r="1464" spans="1:6" ht="51">
      <c r="A1464" s="547" t="s">
        <v>276</v>
      </c>
      <c r="B1464" s="547" t="s">
        <v>1392</v>
      </c>
      <c r="C1464" s="547" t="str">
        <f>'Instructions-LCR'!B346</f>
        <v>Swaps de sûretés – actifs empruntés réutilisés – actifs de niveau 2B non RMBS prêtés et actifs de niveau 2B RMBS empruntés (toutes les opérations) – valeur marchande de la sûreté prêtée</v>
      </c>
      <c r="D1464" s="547" t="b">
        <f t="shared" si="48"/>
        <v>1</v>
      </c>
      <c r="E1464" s="547" t="b">
        <f t="shared" si="49"/>
        <v>0</v>
      </c>
      <c r="F1464" s="546"/>
    </row>
    <row r="1465" spans="1:6" ht="76.5">
      <c r="A1465" s="547" t="s">
        <v>277</v>
      </c>
      <c r="B1465" s="547" t="s">
        <v>1393</v>
      </c>
      <c r="C1465" s="547" t="str">
        <f>'Instructions-LCR'!C346</f>
        <v>Valeur marchande de la sûreté prêtée dans toutes les opérations où des actifs de niveau 2B non RMBS sont prêtés et des actifs de niveau 2B RMBS sont empruntés, lorsque la sûreté empruntée est réutilisée (mobilisée) pour sécuriser les positions courtes fermes de l’institution.</v>
      </c>
      <c r="D1465" s="547" t="b">
        <f t="shared" si="48"/>
        <v>1</v>
      </c>
      <c r="E1465" s="547" t="b">
        <f t="shared" si="49"/>
        <v>0</v>
      </c>
      <c r="F1465" s="546"/>
    </row>
    <row r="1466" spans="1:6" ht="12.75">
      <c r="A1466" s="547" t="s">
        <v>313</v>
      </c>
      <c r="B1466" s="547" t="s">
        <v>1003</v>
      </c>
      <c r="C1466" s="547" t="str">
        <f>'Instructions-LCR'!D347</f>
        <v>48-48C, 113, 146</v>
      </c>
      <c r="D1466" s="547" t="b">
        <f t="shared" si="48"/>
        <v>1</v>
      </c>
      <c r="E1466" s="547" t="b">
        <f t="shared" si="49"/>
        <v>1</v>
      </c>
      <c r="F1466" s="546"/>
    </row>
    <row r="1467" spans="1:6" ht="51">
      <c r="A1467" s="547" t="s">
        <v>278</v>
      </c>
      <c r="B1467" s="547" t="s">
        <v>1394</v>
      </c>
      <c r="C1467" s="547" t="str">
        <f>'Instructions-LCR'!B347</f>
        <v>Swaps de sûretés – actifs empruntés réutilisés – actifs de niveau 2B non RMBS prêtés et actifs de niveau 2B RMBS empruntés (toutes les opérations) – valeur marchande de la sûreté empruntée</v>
      </c>
      <c r="D1467" s="547" t="b">
        <f t="shared" si="48"/>
        <v>1</v>
      </c>
      <c r="E1467" s="547" t="b">
        <f t="shared" si="49"/>
        <v>0</v>
      </c>
      <c r="F1467" s="546"/>
    </row>
    <row r="1468" spans="1:6" ht="76.5">
      <c r="A1468" s="547" t="s">
        <v>279</v>
      </c>
      <c r="B1468" s="547" t="s">
        <v>1395</v>
      </c>
      <c r="C1468" s="547" t="str">
        <f>'Instructions-LCR'!C347</f>
        <v>Valeur marchande de la sûreté empruntée dans toutes les opérations où des actifs de niveau 2B non RMBS sont prêtés et actifs de niveau 2B RMBS sont empruntés, lorsque la sûreté empruntée est réutilisée (mobilisée) pour sécuriser les positions courtes fermes de l’institution.</v>
      </c>
      <c r="D1468" s="547" t="b">
        <f t="shared" si="48"/>
        <v>1</v>
      </c>
      <c r="E1468" s="547" t="b">
        <f t="shared" si="49"/>
        <v>0</v>
      </c>
      <c r="F1468" s="546"/>
    </row>
    <row r="1469" spans="1:6" ht="12.75">
      <c r="A1469" s="547" t="s">
        <v>313</v>
      </c>
      <c r="B1469" s="547" t="s">
        <v>1003</v>
      </c>
      <c r="C1469" s="547" t="str">
        <f>'Instructions-LCR'!D348</f>
        <v>48-48C, 113, 146</v>
      </c>
      <c r="D1469" s="547" t="b">
        <f t="shared" si="48"/>
        <v>1</v>
      </c>
      <c r="E1469" s="547" t="b">
        <f t="shared" si="49"/>
        <v>1</v>
      </c>
      <c r="F1469" s="546"/>
    </row>
    <row r="1470" spans="1:6" ht="51">
      <c r="A1470" s="547" t="s">
        <v>280</v>
      </c>
      <c r="B1470" s="547" t="s">
        <v>1396</v>
      </c>
      <c r="C1470" s="547" t="str">
        <f>'Instructions-LCR'!B348</f>
        <v>Swaps de sûretés – actifs empruntés réutilisés – actifs de niveau 2B non RMBS prêtés et actifs de niveau 2B non RMBS empruntés (toutes les opérations) – valeur marchande de la sûreté prêtée</v>
      </c>
      <c r="D1470" s="547" t="b">
        <f t="shared" si="48"/>
        <v>1</v>
      </c>
      <c r="E1470" s="547" t="b">
        <f t="shared" si="49"/>
        <v>0</v>
      </c>
      <c r="F1470" s="546"/>
    </row>
    <row r="1471" spans="1:6" ht="76.5">
      <c r="A1471" s="547" t="s">
        <v>281</v>
      </c>
      <c r="B1471" s="547" t="s">
        <v>1397</v>
      </c>
      <c r="C1471" s="547" t="str">
        <f>'Instructions-LCR'!C348</f>
        <v>Valeur marchande de la sûreté prêtée dans toutes les opérations où des actifs de niveau 2B non RMBS sont prêtés et des actifs de niveau 2B non RMBS sont empruntés, lorsque la sûreté empruntée est réutilisée (mobilisée) pour sécuriser les positions courtes fermes de l’institution.</v>
      </c>
      <c r="D1471" s="547" t="b">
        <f t="shared" si="48"/>
        <v>1</v>
      </c>
      <c r="E1471" s="547" t="b">
        <f t="shared" si="49"/>
        <v>0</v>
      </c>
      <c r="F1471" s="546"/>
    </row>
    <row r="1472" spans="1:6" ht="12.75">
      <c r="A1472" s="547" t="s">
        <v>313</v>
      </c>
      <c r="B1472" s="547" t="s">
        <v>1003</v>
      </c>
      <c r="C1472" s="547" t="str">
        <f>'Instructions-LCR'!D349</f>
        <v>48-48C, 113, 146</v>
      </c>
      <c r="D1472" s="547" t="b">
        <f t="shared" si="48"/>
        <v>1</v>
      </c>
      <c r="E1472" s="547" t="b">
        <f t="shared" si="49"/>
        <v>1</v>
      </c>
      <c r="F1472" s="546"/>
    </row>
    <row r="1473" spans="1:6" ht="51">
      <c r="A1473" s="547" t="s">
        <v>282</v>
      </c>
      <c r="B1473" s="547" t="s">
        <v>1398</v>
      </c>
      <c r="C1473" s="547" t="str">
        <f>'Instructions-LCR'!B349</f>
        <v>Swaps de sûretés – actifs empruntés réutilisés – actifs de niveau 2B non RMBS prêtés et actifs de niveau 2B non RMBS empruntés (toutes les opérations) – valeur marchande de la sûreté empruntée</v>
      </c>
      <c r="D1473" s="547" t="b">
        <f t="shared" si="48"/>
        <v>1</v>
      </c>
      <c r="E1473" s="547" t="b">
        <f t="shared" si="49"/>
        <v>0</v>
      </c>
      <c r="F1473" s="546"/>
    </row>
    <row r="1474" spans="1:6" ht="76.5">
      <c r="A1474" s="547" t="s">
        <v>283</v>
      </c>
      <c r="B1474" s="547" t="s">
        <v>1399</v>
      </c>
      <c r="C1474" s="547" t="str">
        <f>'Instructions-LCR'!C349</f>
        <v>Valeur marchande de la sûreté empruntée dans toutes les opérations où des actifs de niveau 2B non RMBS sont prêtés et des actifs de niveau 2B non RMBS sont empruntés, lorsque la sûreté empruntée est réutilisée (mobilisée) pour sécuriser les positions courtes fermes de l’institution.</v>
      </c>
      <c r="D1474" s="547" t="b">
        <f t="shared" si="48"/>
        <v>1</v>
      </c>
      <c r="E1474" s="547" t="b">
        <f t="shared" si="49"/>
        <v>0</v>
      </c>
      <c r="F1474" s="546"/>
    </row>
    <row r="1475" spans="1:6" ht="12.75">
      <c r="A1475" s="547" t="s">
        <v>313</v>
      </c>
      <c r="B1475" s="547" t="s">
        <v>1003</v>
      </c>
      <c r="C1475" s="547" t="str">
        <f>'Instructions-LCR'!D350</f>
        <v>48-48C, 113, 146</v>
      </c>
      <c r="D1475" s="547" t="b">
        <f t="shared" si="48"/>
        <v>1</v>
      </c>
      <c r="E1475" s="547" t="b">
        <f t="shared" si="49"/>
        <v>1</v>
      </c>
      <c r="F1475" s="546"/>
    </row>
    <row r="1476" spans="1:6" ht="51">
      <c r="A1476" s="547" t="s">
        <v>511</v>
      </c>
      <c r="B1476" s="547" t="s">
        <v>1669</v>
      </c>
      <c r="C1476" s="547" t="str">
        <f>'Instructions-LCR'!B350</f>
        <v>Swaps de sûretés – actifs empruntés réutilisés – actifs de niveau 2B non RMBS prêtés et actifs non ALHQ empruntés (toutes les opérations) – valeur marchande de la sûreté prêtée</v>
      </c>
      <c r="D1476" s="547" t="b">
        <f t="shared" si="48"/>
        <v>1</v>
      </c>
      <c r="E1476" s="547" t="b">
        <f t="shared" si="49"/>
        <v>0</v>
      </c>
      <c r="F1476" s="546"/>
    </row>
    <row r="1477" spans="1:6" ht="76.5">
      <c r="A1477" s="547" t="s">
        <v>512</v>
      </c>
      <c r="B1477" s="547" t="s">
        <v>1670</v>
      </c>
      <c r="C1477" s="547" t="str">
        <f>'Instructions-LCR'!C350</f>
        <v>Valeur marchande de la sûreté prêtée dans toutes les opérations où des actifs de niveau 2B non RMBS sont prêtés et des actifs non ALHQ sont empruntés, lorsque la sûreté empruntée est réutilisée (mobilisée) pour sécuriser les positions courtes fermes de l’institution.</v>
      </c>
      <c r="D1477" s="547" t="b">
        <f t="shared" si="48"/>
        <v>1</v>
      </c>
      <c r="E1477" s="547" t="b">
        <f t="shared" si="49"/>
        <v>0</v>
      </c>
      <c r="F1477" s="546"/>
    </row>
    <row r="1478" spans="1:6" ht="12.75">
      <c r="A1478" s="547" t="s">
        <v>313</v>
      </c>
      <c r="B1478" s="547" t="s">
        <v>1003</v>
      </c>
      <c r="C1478" s="547" t="str">
        <f>'Instructions-LCR'!D351</f>
        <v>48-48C, 113, 146</v>
      </c>
      <c r="D1478" s="547" t="b">
        <f t="shared" si="48"/>
        <v>1</v>
      </c>
      <c r="E1478" s="547" t="b">
        <f t="shared" si="49"/>
        <v>1</v>
      </c>
      <c r="F1478" s="546"/>
    </row>
    <row r="1479" spans="1:6" ht="51">
      <c r="A1479" s="547" t="s">
        <v>513</v>
      </c>
      <c r="B1479" s="547" t="s">
        <v>1671</v>
      </c>
      <c r="C1479" s="547" t="str">
        <f>'Instructions-LCR'!B351</f>
        <v>Swaps de sûretés – actifs empruntés réutilisés – actifs de niveau 2B non RMBS prêtés et actifs non ALHQ empruntés (toutes les opérations) – valeur marchande de la sûreté empruntée</v>
      </c>
      <c r="D1479" s="547" t="b">
        <f t="shared" si="48"/>
        <v>1</v>
      </c>
      <c r="E1479" s="547" t="b">
        <f t="shared" si="49"/>
        <v>0</v>
      </c>
      <c r="F1479" s="546"/>
    </row>
    <row r="1480" spans="1:6" ht="76.5">
      <c r="A1480" s="547" t="s">
        <v>514</v>
      </c>
      <c r="B1480" s="547" t="s">
        <v>1672</v>
      </c>
      <c r="C1480" s="547" t="str">
        <f>'Instructions-LCR'!C351</f>
        <v>Valeur marchande de la sûreté empruntée dans toutes les opérations où des actifs de niveau 2B non RMBS sont prêtés et des actifs non ALHQ sont empruntés, lorsque la sûreté empruntée est réutilisée (mobilisée) pour sécuriser les positions courtes fermes de l’institution.</v>
      </c>
      <c r="D1480" s="547" t="b">
        <f t="shared" si="48"/>
        <v>1</v>
      </c>
      <c r="E1480" s="547" t="b">
        <f t="shared" si="49"/>
        <v>0</v>
      </c>
      <c r="F1480" s="546"/>
    </row>
    <row r="1481" spans="1:6" ht="12.75">
      <c r="A1481" s="547" t="s">
        <v>313</v>
      </c>
      <c r="B1481" s="547" t="s">
        <v>1003</v>
      </c>
      <c r="C1481" s="547" t="str">
        <f>'Instructions-LCR'!D352</f>
        <v>48-48C, 113, 146</v>
      </c>
      <c r="D1481" s="547" t="b">
        <f t="shared" si="48"/>
        <v>1</v>
      </c>
      <c r="E1481" s="547" t="b">
        <f t="shared" si="49"/>
        <v>1</v>
      </c>
      <c r="F1481" s="546"/>
    </row>
    <row r="1482" spans="1:6" ht="38.25">
      <c r="A1482" s="547" t="s">
        <v>515</v>
      </c>
      <c r="B1482" s="547" t="s">
        <v>1673</v>
      </c>
      <c r="C1482" s="547" t="str">
        <f>'Instructions-LCR'!B352</f>
        <v>Swaps de sûretés – actifs empruntés réutilisés – actifs non ALHQ prêtés et actifs de niveau 1 empruntés (toutes les opérations) – valeur marchande de la sûreté prêtée</v>
      </c>
      <c r="D1482" s="547" t="b">
        <f t="shared" si="48"/>
        <v>1</v>
      </c>
      <c r="E1482" s="547" t="b">
        <f t="shared" si="49"/>
        <v>0</v>
      </c>
      <c r="F1482" s="546"/>
    </row>
    <row r="1483" spans="1:6" ht="76.5">
      <c r="A1483" s="547" t="s">
        <v>516</v>
      </c>
      <c r="B1483" s="547" t="s">
        <v>1674</v>
      </c>
      <c r="C1483" s="547" t="str">
        <f>'Instructions-LCR'!C352</f>
        <v>Valeur marchande de la sûreté prêtée dans toutes les opérations où des actifs non ALHQ sont prêtés et des actifs de niveau 1 sont empruntés, lorsque la sûreté empruntée est réutilisée (mobilisée) pour sécuriser les positions courtes fermes de l’institution.</v>
      </c>
      <c r="D1483" s="547" t="b">
        <f t="shared" si="48"/>
        <v>1</v>
      </c>
      <c r="E1483" s="547" t="b">
        <f t="shared" si="49"/>
        <v>0</v>
      </c>
      <c r="F1483" s="546"/>
    </row>
    <row r="1484" spans="1:6" ht="12.75">
      <c r="A1484" s="547" t="s">
        <v>313</v>
      </c>
      <c r="B1484" s="547" t="s">
        <v>1003</v>
      </c>
      <c r="C1484" s="547" t="str">
        <f>'Instructions-LCR'!D353</f>
        <v>48-48C, 113, 146</v>
      </c>
      <c r="D1484" s="547" t="b">
        <f t="shared" si="48"/>
        <v>1</v>
      </c>
      <c r="E1484" s="547" t="b">
        <f t="shared" si="49"/>
        <v>1</v>
      </c>
      <c r="F1484" s="546"/>
    </row>
    <row r="1485" spans="1:6" ht="51">
      <c r="A1485" s="547" t="s">
        <v>517</v>
      </c>
      <c r="B1485" s="547" t="s">
        <v>1675</v>
      </c>
      <c r="C1485" s="547" t="str">
        <f>'Instructions-LCR'!B353</f>
        <v>Swaps de sûretés – actifs empruntés réutilisés – actifs non ALHQ prêtés et actifs de niveau 1 empruntés (toutes les opérations) – valeur marchande de la sûreté empruntée</v>
      </c>
      <c r="D1485" s="547" t="b">
        <f t="shared" si="48"/>
        <v>1</v>
      </c>
      <c r="E1485" s="547" t="b">
        <f t="shared" si="49"/>
        <v>0</v>
      </c>
      <c r="F1485" s="546"/>
    </row>
    <row r="1486" spans="1:6" ht="76.5">
      <c r="A1486" s="547" t="s">
        <v>518</v>
      </c>
      <c r="B1486" s="547" t="s">
        <v>1676</v>
      </c>
      <c r="C1486" s="547" t="str">
        <f>'Instructions-LCR'!C353</f>
        <v>Valeur marchande de la sûreté empruntée dans toutes les opérations où des actifs non ALHQ sont prêtés et des actifs de niveau 1 sont empruntés, lorsque la sûreté empruntée est réutilisée (mobilisée) pour sécuriser les positions courtes fermes de l’institution.</v>
      </c>
      <c r="D1486" s="547" t="b">
        <f t="shared" si="48"/>
        <v>1</v>
      </c>
      <c r="E1486" s="547" t="b">
        <f t="shared" si="49"/>
        <v>0</v>
      </c>
      <c r="F1486" s="546"/>
    </row>
    <row r="1487" spans="1:6" ht="12.75">
      <c r="A1487" s="547" t="s">
        <v>313</v>
      </c>
      <c r="B1487" s="547" t="s">
        <v>1003</v>
      </c>
      <c r="C1487" s="547" t="str">
        <f>'Instructions-LCR'!D354</f>
        <v>48-48C, 113, 146</v>
      </c>
      <c r="D1487" s="547" t="b">
        <f t="shared" si="48"/>
        <v>1</v>
      </c>
      <c r="E1487" s="547" t="b">
        <f t="shared" si="49"/>
        <v>1</v>
      </c>
      <c r="F1487" s="546"/>
    </row>
    <row r="1488" spans="1:6" ht="38.25">
      <c r="A1488" s="547" t="s">
        <v>519</v>
      </c>
      <c r="B1488" s="547" t="s">
        <v>1677</v>
      </c>
      <c r="C1488" s="547" t="str">
        <f>'Instructions-LCR'!B354</f>
        <v>Swaps de sûretés – actifs empruntés réutilisés – actifs non ALHQ prêtés et actifs de niveau 2A empruntés (toutes les opérations) – valeur marchande de la sûreté prêtée</v>
      </c>
      <c r="D1488" s="547" t="b">
        <f t="shared" si="48"/>
        <v>1</v>
      </c>
      <c r="E1488" s="547" t="b">
        <f t="shared" si="49"/>
        <v>0</v>
      </c>
      <c r="F1488" s="546"/>
    </row>
    <row r="1489" spans="1:6" ht="76.5">
      <c r="A1489" s="547" t="s">
        <v>520</v>
      </c>
      <c r="B1489" s="547" t="s">
        <v>1678</v>
      </c>
      <c r="C1489" s="547" t="str">
        <f>'Instructions-LCR'!C354</f>
        <v>Valeur marchande de la sûreté prêtée dans toutes les opérations où des actifs non ALHQ sont prêtés et des actifs de niveau 2A sont empruntés, lorsque la sûreté empruntée est réutilisée (mobilisée) pour sécuriser les positions courtes fermes de l’institution.</v>
      </c>
      <c r="D1489" s="547" t="b">
        <f t="shared" si="48"/>
        <v>1</v>
      </c>
      <c r="E1489" s="547" t="b">
        <f t="shared" si="49"/>
        <v>0</v>
      </c>
      <c r="F1489" s="546"/>
    </row>
    <row r="1490" spans="1:6" ht="12.75">
      <c r="A1490" s="547" t="s">
        <v>313</v>
      </c>
      <c r="B1490" s="547" t="s">
        <v>1003</v>
      </c>
      <c r="C1490" s="547" t="str">
        <f>'Instructions-LCR'!D355</f>
        <v>48-48C, 113, 146</v>
      </c>
      <c r="D1490" s="547" t="b">
        <f t="shared" si="48"/>
        <v>1</v>
      </c>
      <c r="E1490" s="547" t="b">
        <f t="shared" si="49"/>
        <v>1</v>
      </c>
      <c r="F1490" s="546"/>
    </row>
    <row r="1491" spans="1:6" ht="51">
      <c r="A1491" s="547" t="s">
        <v>521</v>
      </c>
      <c r="B1491" s="547" t="s">
        <v>1679</v>
      </c>
      <c r="C1491" s="547" t="str">
        <f>'Instructions-LCR'!B355</f>
        <v>Swaps de sûretés – actifs empruntés réutilisés – actifs non ALHQ prêtés et actifs de niveau 2A empruntés (toutes les opérations) – valeur marchande de la sûreté empruntée</v>
      </c>
      <c r="D1491" s="547" t="b">
        <f t="shared" si="48"/>
        <v>1</v>
      </c>
      <c r="E1491" s="547" t="b">
        <f t="shared" si="49"/>
        <v>0</v>
      </c>
      <c r="F1491" s="546"/>
    </row>
    <row r="1492" spans="1:6" ht="76.5">
      <c r="A1492" s="547" t="s">
        <v>522</v>
      </c>
      <c r="B1492" s="547" t="s">
        <v>1680</v>
      </c>
      <c r="C1492" s="547" t="str">
        <f>'Instructions-LCR'!C355</f>
        <v>Valeur marchande de la sûreté empruntée dans toutes les opérations où des actifs non ALHQ sont prêtés et des actifs de niveau 2A sont empruntés, lorsque la sûreté empruntée est réutilisée (mobilisée) pour sécuriser les positions courtes fermes de l’institution.</v>
      </c>
      <c r="D1492" s="547" t="b">
        <f t="shared" si="48"/>
        <v>1</v>
      </c>
      <c r="E1492" s="547" t="b">
        <f t="shared" si="49"/>
        <v>0</v>
      </c>
      <c r="F1492" s="546"/>
    </row>
    <row r="1493" spans="1:6" ht="12.75">
      <c r="A1493" s="547" t="s">
        <v>313</v>
      </c>
      <c r="B1493" s="547" t="s">
        <v>1003</v>
      </c>
      <c r="C1493" s="547" t="str">
        <f>'Instructions-LCR'!D356</f>
        <v>48-48C, 113, 146</v>
      </c>
      <c r="D1493" s="547" t="b">
        <f t="shared" si="48"/>
        <v>1</v>
      </c>
      <c r="E1493" s="547" t="b">
        <f t="shared" si="49"/>
        <v>1</v>
      </c>
      <c r="F1493" s="546"/>
    </row>
    <row r="1494" spans="1:6" ht="51">
      <c r="A1494" s="547" t="s">
        <v>523</v>
      </c>
      <c r="B1494" s="547" t="s">
        <v>1681</v>
      </c>
      <c r="C1494" s="547" t="str">
        <f>'Instructions-LCR'!B356</f>
        <v>Swaps de sûretés – actifs empruntés réutilisés – actifs non ALHQ prêtés et actifs de niveau 2B RMBS empruntés (toutes les opérations) – valeur marchande de la sûreté prêtée</v>
      </c>
      <c r="D1494" s="547" t="b">
        <f t="shared" si="48"/>
        <v>1</v>
      </c>
      <c r="E1494" s="547" t="b">
        <f t="shared" si="49"/>
        <v>0</v>
      </c>
      <c r="F1494" s="546"/>
    </row>
    <row r="1495" spans="1:6" ht="76.5">
      <c r="A1495" s="547" t="s">
        <v>524</v>
      </c>
      <c r="B1495" s="547" t="s">
        <v>1682</v>
      </c>
      <c r="C1495" s="547" t="str">
        <f>'Instructions-LCR'!C356</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1495" s="547" t="b">
        <f t="shared" si="48"/>
        <v>1</v>
      </c>
      <c r="E1495" s="547" t="b">
        <f t="shared" si="49"/>
        <v>0</v>
      </c>
      <c r="F1495" s="546"/>
    </row>
    <row r="1496" spans="1:6" ht="12.75">
      <c r="A1496" s="547" t="s">
        <v>313</v>
      </c>
      <c r="B1496" s="547" t="s">
        <v>1003</v>
      </c>
      <c r="C1496" s="547" t="str">
        <f>'Instructions-LCR'!D357</f>
        <v>48-48C, 113, 146</v>
      </c>
      <c r="D1496" s="547" t="b">
        <f t="shared" si="48"/>
        <v>1</v>
      </c>
      <c r="E1496" s="547" t="b">
        <f t="shared" si="49"/>
        <v>1</v>
      </c>
      <c r="F1496" s="546"/>
    </row>
    <row r="1497" spans="1:6" ht="51">
      <c r="A1497" s="547" t="s">
        <v>525</v>
      </c>
      <c r="B1497" s="547" t="s">
        <v>1683</v>
      </c>
      <c r="C1497" s="547" t="str">
        <f>'Instructions-LCR'!B357</f>
        <v>Swaps de sûretés – actifs empruntés réutilisés – actifs non ALHQ prêtés et actifs de niveau 2B RMBS empruntés (toutes les opérations) – valeur marchande de la sûreté empruntée</v>
      </c>
      <c r="D1497" s="547" t="b">
        <f t="shared" si="48"/>
        <v>1</v>
      </c>
      <c r="E1497" s="547" t="b">
        <f t="shared" si="49"/>
        <v>0</v>
      </c>
      <c r="F1497" s="546"/>
    </row>
    <row r="1498" spans="1:6" ht="76.5">
      <c r="A1498" s="547" t="s">
        <v>526</v>
      </c>
      <c r="B1498" s="547" t="s">
        <v>1684</v>
      </c>
      <c r="C1498" s="547" t="str">
        <f>'Instructions-LCR'!C357</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1498" s="547" t="b">
        <f t="shared" si="48"/>
        <v>1</v>
      </c>
      <c r="E1498" s="547" t="b">
        <f t="shared" si="49"/>
        <v>0</v>
      </c>
      <c r="F1498" s="546"/>
    </row>
    <row r="1499" spans="1:6" ht="12.75">
      <c r="A1499" s="547" t="s">
        <v>313</v>
      </c>
      <c r="B1499" s="547" t="s">
        <v>1003</v>
      </c>
      <c r="C1499" s="547" t="str">
        <f>'Instructions-LCR'!D358</f>
        <v>48-48C, 113, 146</v>
      </c>
      <c r="D1499" s="547" t="b">
        <f t="shared" si="48"/>
        <v>1</v>
      </c>
      <c r="E1499" s="547" t="b">
        <f t="shared" si="49"/>
        <v>1</v>
      </c>
      <c r="F1499" s="546"/>
    </row>
    <row r="1500" spans="1:6" ht="51">
      <c r="A1500" s="547" t="s">
        <v>527</v>
      </c>
      <c r="B1500" s="547" t="s">
        <v>1685</v>
      </c>
      <c r="C1500" s="547" t="str">
        <f>'Instructions-LCR'!B358</f>
        <v>Swaps de sûretés – actifs empruntés réutilisés – actifs non ALHQ prêtés et actifs de niveau 2B non RMBS empruntés (toutes les opérations) – valeur marchande de la sûreté prêtée</v>
      </c>
      <c r="D1500" s="547" t="b">
        <f t="shared" si="48"/>
        <v>1</v>
      </c>
      <c r="E1500" s="547" t="b">
        <f t="shared" si="49"/>
        <v>0</v>
      </c>
      <c r="F1500" s="546"/>
    </row>
    <row r="1501" spans="1:6" ht="76.5">
      <c r="A1501" s="547" t="s">
        <v>524</v>
      </c>
      <c r="B1501" s="547" t="s">
        <v>1682</v>
      </c>
      <c r="C1501" s="547" t="str">
        <f>'Instructions-LCR'!C358</f>
        <v>Valeur marchande de la sûreté prêtée dans toutes les opérations où des actifs non ALHQ sont prêtés et des actifs de niveau 2B RMBS sont empruntés, lorsque la sûreté empruntée est réutilisée (mobilisée) pour sécuriser les positions courtes fermes de l’institution.</v>
      </c>
      <c r="D1501" s="547" t="b">
        <f t="shared" si="48"/>
        <v>1</v>
      </c>
      <c r="E1501" s="547" t="b">
        <f t="shared" si="49"/>
        <v>0</v>
      </c>
      <c r="F1501" s="546"/>
    </row>
    <row r="1502" spans="1:6" ht="12.75">
      <c r="A1502" s="547" t="s">
        <v>313</v>
      </c>
      <c r="B1502" s="547" t="s">
        <v>1003</v>
      </c>
      <c r="C1502" s="547" t="str">
        <f>'Instructions-LCR'!D359</f>
        <v>48-48C, 113, 146</v>
      </c>
      <c r="D1502" s="547" t="b">
        <f t="shared" si="48"/>
        <v>1</v>
      </c>
      <c r="E1502" s="547" t="b">
        <f t="shared" si="49"/>
        <v>1</v>
      </c>
      <c r="F1502" s="546"/>
    </row>
    <row r="1503" spans="1:6" ht="51">
      <c r="A1503" s="547" t="s">
        <v>528</v>
      </c>
      <c r="B1503" s="547" t="s">
        <v>1686</v>
      </c>
      <c r="C1503" s="547" t="str">
        <f>'Instructions-LCR'!B359</f>
        <v>Swaps de sûretés – actifs empruntés réutilisés – actifs non ALHQ prêtés et actifs de niveau 2B non RMBS empruntés (toutes les opérations) – valeur marchande de la sûreté empruntée</v>
      </c>
      <c r="D1503" s="547" t="b">
        <f t="shared" si="48"/>
        <v>1</v>
      </c>
      <c r="E1503" s="547" t="b">
        <f t="shared" si="49"/>
        <v>0</v>
      </c>
      <c r="F1503" s="546"/>
    </row>
    <row r="1504" spans="1:6" ht="76.5">
      <c r="A1504" s="547" t="s">
        <v>526</v>
      </c>
      <c r="B1504" s="547" t="s">
        <v>1684</v>
      </c>
      <c r="C1504" s="547" t="str">
        <f>'Instructions-LCR'!C359</f>
        <v>Valeur marchande de la sûreté empruntée dans toutes les opérations où des actifs non ALHQ sont prêtés et des actifs de niveau 2B RMBS sont empruntés, lorsque la sûreté empruntée est réutilisée (mobilisée) pour sécuriser les positions courtes fermes de l’institution.</v>
      </c>
      <c r="D1504" s="547" t="b">
        <f t="shared" si="48"/>
        <v>1</v>
      </c>
      <c r="E1504" s="547" t="b">
        <f t="shared" si="49"/>
        <v>0</v>
      </c>
      <c r="F1504" s="546"/>
    </row>
    <row r="1505" spans="1:6" ht="12.75">
      <c r="A1505" s="547" t="s">
        <v>313</v>
      </c>
      <c r="B1505" s="547" t="s">
        <v>1003</v>
      </c>
      <c r="C1505" s="547" t="str">
        <f>'Instructions-LCR'!D360</f>
        <v>48-48C, 113, 146</v>
      </c>
      <c r="D1505" s="547" t="b">
        <f t="shared" si="48"/>
        <v>1</v>
      </c>
      <c r="E1505" s="547" t="b">
        <f t="shared" si="49"/>
        <v>1</v>
      </c>
      <c r="F1505" s="546"/>
    </row>
    <row r="1506" spans="1:6" ht="51">
      <c r="A1506" s="547" t="s">
        <v>529</v>
      </c>
      <c r="B1506" s="547" t="s">
        <v>1687</v>
      </c>
      <c r="C1506" s="547" t="str">
        <f>'Instructions-LCR'!B360</f>
        <v>Swaps de sûretés – actifs empruntés réutilisés – actifs non ALHQ prêtés et actifs non ALHQ empruntés (toutes les opérations) – valeur marchande de la sûreté prêtée</v>
      </c>
      <c r="D1506" s="547" t="b">
        <f t="shared" si="48"/>
        <v>1</v>
      </c>
      <c r="E1506" s="547" t="b">
        <f t="shared" si="49"/>
        <v>0</v>
      </c>
      <c r="F1506" s="546"/>
    </row>
    <row r="1507" spans="1:6" ht="76.5">
      <c r="A1507" s="547" t="s">
        <v>530</v>
      </c>
      <c r="B1507" s="547" t="s">
        <v>1688</v>
      </c>
      <c r="C1507" s="547" t="str">
        <f>'Instructions-LCR'!C360</f>
        <v>Valeur marchande de la sûreté prêtée dans toutes les opérations où des actifs non ALHQ sont prêtés et des actifs non ALHQ sont empruntés, lorsque la sûreté empruntée est réutilisée (mobilisée) pour sécuriser les positions courtes fermes de l’institution.</v>
      </c>
      <c r="D1507" s="547" t="b">
        <f t="shared" si="48"/>
        <v>1</v>
      </c>
      <c r="E1507" s="547" t="b">
        <f t="shared" si="49"/>
        <v>0</v>
      </c>
      <c r="F1507" s="546"/>
    </row>
    <row r="1508" spans="1:6" ht="12.75">
      <c r="A1508" s="547" t="s">
        <v>313</v>
      </c>
      <c r="B1508" s="547" t="s">
        <v>1003</v>
      </c>
      <c r="C1508" s="547" t="str">
        <f>'Instructions-LCR'!D361</f>
        <v>48-48C, 113, 146</v>
      </c>
      <c r="D1508" s="547" t="b">
        <f t="shared" si="48"/>
        <v>1</v>
      </c>
      <c r="E1508" s="547" t="b">
        <f t="shared" si="49"/>
        <v>1</v>
      </c>
      <c r="F1508" s="546"/>
    </row>
    <row r="1509" spans="1:6" ht="51">
      <c r="A1509" s="547" t="s">
        <v>531</v>
      </c>
      <c r="B1509" s="547" t="s">
        <v>1689</v>
      </c>
      <c r="C1509" s="547" t="str">
        <f>'Instructions-LCR'!B361</f>
        <v>Swaps de sûretés – actifs empruntés réutilisés – actifs non ALHQ prêtés et actifs non ALHQ empruntés (toutes les opérations) – valeur marchande de la sûreté empruntée</v>
      </c>
      <c r="D1509" s="547" t="b">
        <f t="shared" si="48"/>
        <v>1</v>
      </c>
      <c r="E1509" s="547" t="b">
        <f t="shared" si="49"/>
        <v>0</v>
      </c>
      <c r="F1509" s="546"/>
    </row>
    <row r="1510" spans="1:6" ht="76.5">
      <c r="A1510" s="547" t="s">
        <v>532</v>
      </c>
      <c r="B1510" s="547" t="s">
        <v>1690</v>
      </c>
      <c r="C1510" s="547" t="str">
        <f>'Instructions-LCR'!C361</f>
        <v>Valeur marchande de la sûreté empruntée dans toutes les opérations où des actifs non ALHQ sont prêtés et des actifs non ALHQ sont empruntés, lorsque la sûreté empruntée est réutilisée (mobilisée) pour sécuriser les positions courtes fermes de l’institution.</v>
      </c>
      <c r="D1510" s="547" t="b">
        <f t="shared" si="48"/>
        <v>1</v>
      </c>
      <c r="E1510" s="547" t="b">
        <f t="shared" si="49"/>
        <v>0</v>
      </c>
      <c r="F1510" s="546"/>
    </row>
    <row r="1511" spans="1:6" ht="12.75">
      <c r="A1511" s="547" t="s">
        <v>313</v>
      </c>
      <c r="B1511" s="547" t="s">
        <v>1003</v>
      </c>
      <c r="C1511" s="547" t="str">
        <f>'Instructions-LCR'!D361</f>
        <v>48-48C, 113, 146</v>
      </c>
      <c r="D1511" s="547" t="b">
        <f t="shared" si="48"/>
        <v>1</v>
      </c>
      <c r="E1511" s="547" t="b">
        <f t="shared" si="49"/>
        <v>1</v>
      </c>
      <c r="F1511" s="546"/>
    </row>
    <row r="1512" spans="1:6" ht="25.5">
      <c r="A1512" s="547" t="s">
        <v>748</v>
      </c>
      <c r="B1512" s="547" t="s">
        <v>2115</v>
      </c>
      <c r="C1512" s="547" t="str">
        <f>'Instructions-LCR'!B362</f>
        <v>Actifs de niveau 1 - Titres hypothécaires en vertu de la LNH émis par des tiers</v>
      </c>
      <c r="D1512" s="547" t="b">
        <f t="shared" si="48"/>
        <v>1</v>
      </c>
      <c r="E1512" s="547" t="b">
        <f t="shared" si="49"/>
        <v>0</v>
      </c>
      <c r="F1512" s="546"/>
    </row>
    <row r="1513" spans="1:6" ht="63.75">
      <c r="A1513" s="547" t="s">
        <v>760</v>
      </c>
      <c r="B1513" s="547" t="s">
        <v>2205</v>
      </c>
      <c r="C1513" s="547" t="str">
        <f>'Instructions-LCR'!C362</f>
        <v>La valeur marchande (avant décote) des titres hypothécaires en vertu de la LNH émis par des tiers admissibles inclus dans les actifs de niveau 1 de la section 1.1 du Relevé_LCR.</v>
      </c>
      <c r="D1513" s="547" t="b">
        <f t="shared" si="48"/>
        <v>1</v>
      </c>
      <c r="E1513" s="547" t="b">
        <f t="shared" si="49"/>
        <v>0</v>
      </c>
      <c r="F1513" s="546"/>
    </row>
    <row r="1514" spans="1:6" ht="12.75">
      <c r="A1514" s="547" t="s">
        <v>761</v>
      </c>
      <c r="B1514" s="547" t="s">
        <v>761</v>
      </c>
      <c r="C1514" s="547" t="str">
        <f>'Instructions-LCR'!D363</f>
        <v>50 (c)</v>
      </c>
      <c r="D1514" s="547" t="b">
        <f t="shared" si="48"/>
        <v>1</v>
      </c>
      <c r="E1514" s="547" t="b">
        <f t="shared" si="49"/>
        <v>1</v>
      </c>
      <c r="F1514" s="546"/>
    </row>
    <row r="1515" spans="1:6" ht="25.5">
      <c r="A1515" s="547" t="s">
        <v>750</v>
      </c>
      <c r="B1515" s="547" t="s">
        <v>2116</v>
      </c>
      <c r="C1515" s="547" t="str">
        <f>'Instructions-LCR'!B363</f>
        <v>Actifs de niveau 1 - Titres hypothécaires en vertu de la LNH groupés ou non vendus</v>
      </c>
      <c r="D1515" s="547" t="b">
        <f t="shared" si="48"/>
        <v>1</v>
      </c>
      <c r="E1515" s="547" t="b">
        <f t="shared" si="49"/>
        <v>0</v>
      </c>
      <c r="F1515" s="546"/>
    </row>
    <row r="1516" spans="1:6" ht="63.75">
      <c r="A1516" s="547" t="s">
        <v>749</v>
      </c>
      <c r="B1516" s="547" t="s">
        <v>2206</v>
      </c>
      <c r="C1516" s="547" t="str">
        <f>'Instructions-LCR'!C363</f>
        <v>La valeur marchande (avant décote) des titres hypothécaires en vertu de la LNH émis pas des tiers admissibles inclus dans les actifs de niveau 1 de la section 1.1 du Relevé_LCR.</v>
      </c>
      <c r="D1516" s="547" t="b">
        <f t="shared" si="48"/>
        <v>1</v>
      </c>
      <c r="E1516" s="547" t="b">
        <f t="shared" si="49"/>
        <v>0</v>
      </c>
      <c r="F1516" s="546"/>
    </row>
    <row r="1517" spans="1:6" ht="12.75">
      <c r="A1517" s="547" t="s">
        <v>761</v>
      </c>
      <c r="B1517" s="547" t="s">
        <v>761</v>
      </c>
      <c r="C1517" s="547" t="str">
        <f>'Instructions-LCR'!D364</f>
        <v>50 (c)</v>
      </c>
      <c r="D1517" s="547" t="b">
        <f t="shared" si="48"/>
        <v>1</v>
      </c>
      <c r="E1517" s="547" t="b">
        <f t="shared" si="49"/>
        <v>1</v>
      </c>
      <c r="F1517" s="546"/>
    </row>
    <row r="1518" spans="1:6" ht="12.75">
      <c r="A1518" s="547" t="s">
        <v>751</v>
      </c>
      <c r="B1518" s="547" t="s">
        <v>2117</v>
      </c>
      <c r="C1518" s="547" t="str">
        <f>'Instructions-LCR'!B364</f>
        <v>Actifs de niveau 1 - Obligations hypothécaires du Canada</v>
      </c>
      <c r="D1518" s="547" t="b">
        <f t="shared" si="48"/>
        <v>1</v>
      </c>
      <c r="E1518" s="547" t="b">
        <f t="shared" si="49"/>
        <v>0</v>
      </c>
      <c r="F1518" s="546"/>
    </row>
    <row r="1519" spans="1:6" ht="38.25">
      <c r="A1519" s="547" t="s">
        <v>752</v>
      </c>
      <c r="B1519" s="547" t="s">
        <v>2203</v>
      </c>
      <c r="C1519" s="547" t="str">
        <f>'Instructions-LCR'!C364</f>
        <v>La valeur marchande (avant décote) des obligations hypothécaires du Canada admissibles incluses dans les actifs de niveau 1 de la section 1.1 du Relevé_LCR.</v>
      </c>
      <c r="D1519" s="547" t="b">
        <f t="shared" si="48"/>
        <v>1</v>
      </c>
      <c r="E1519" s="547" t="b">
        <f t="shared" si="49"/>
        <v>0</v>
      </c>
      <c r="F1519" s="546"/>
    </row>
    <row r="1520" spans="1:6" ht="12.75">
      <c r="A1520" s="547" t="s">
        <v>761</v>
      </c>
      <c r="B1520" s="547" t="s">
        <v>761</v>
      </c>
      <c r="C1520" s="547" t="str">
        <f>'Instructions-LCR'!D364</f>
        <v>50 (c)</v>
      </c>
      <c r="D1520" s="547" t="b">
        <f t="shared" si="48"/>
        <v>1</v>
      </c>
      <c r="E1520" s="547" t="b">
        <f t="shared" si="49"/>
        <v>1</v>
      </c>
      <c r="F1520" s="546"/>
    </row>
    <row r="1521" spans="1:6" ht="12.75">
      <c r="A1521" s="547" t="s">
        <v>753</v>
      </c>
      <c r="B1521" s="547" t="s">
        <v>1004</v>
      </c>
      <c r="C1521" s="547" t="str">
        <f>'Instructions-LCR'!A365</f>
        <v>52001 à 52008</v>
      </c>
      <c r="D1521" s="547" t="b">
        <f t="shared" si="48"/>
        <v>1</v>
      </c>
      <c r="E1521" s="547" t="b">
        <f t="shared" si="49"/>
        <v>0</v>
      </c>
      <c r="F1521" s="546"/>
    </row>
    <row r="1522" spans="1:6" ht="16.5" customHeight="1">
      <c r="A1522" s="547" t="s">
        <v>2118</v>
      </c>
      <c r="B1522" s="547" t="s">
        <v>2119</v>
      </c>
      <c r="C1522" s="547" t="str">
        <f>'Instructions-LCR'!B365</f>
        <v>Dépôts de détail (particuliers) - Exigences de sortie de juridictions d'accueil</v>
      </c>
      <c r="D1522" s="547" t="b">
        <f t="shared" si="48"/>
        <v>1</v>
      </c>
      <c r="E1522" s="547" t="b">
        <f t="shared" si="49"/>
        <v>0</v>
      </c>
      <c r="F1522" s="546"/>
    </row>
    <row r="1523" spans="1:6" ht="242.25">
      <c r="A1523" s="547" t="s">
        <v>2120</v>
      </c>
      <c r="B1523" s="547" t="s">
        <v>2207</v>
      </c>
      <c r="C1523" s="547" t="str">
        <f>'Instructions-LCR'!C365</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de détail soumis au traitement d'une juridiction d'accueil doivent être déclarés à la ligne appropriée de la section 6.2,en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2.1. Retrait sur les dépôts de détail comme Dépôts dans les juridictions d'accueil.</v>
      </c>
      <c r="D1523" s="547" t="b">
        <f t="shared" si="50" ref="D1523:D1586">A1523=C1523</f>
        <v>1</v>
      </c>
      <c r="E1523" s="547" t="b">
        <f t="shared" si="51" ref="E1523:E1587">B1523=C1523</f>
        <v>0</v>
      </c>
      <c r="F1523" s="546"/>
    </row>
    <row r="1524" spans="1:6" ht="12.75">
      <c r="A1524" s="547" t="s">
        <v>754</v>
      </c>
      <c r="B1524" s="547" t="s">
        <v>1005</v>
      </c>
      <c r="C1524" s="547" t="str">
        <f>'Instructions-LCR'!A366</f>
        <v>52009 à 52016</v>
      </c>
      <c r="D1524" s="547" t="b">
        <f t="shared" si="50"/>
        <v>1</v>
      </c>
      <c r="E1524" s="547" t="b">
        <f t="shared" si="51"/>
        <v>0</v>
      </c>
      <c r="F1524" s="546"/>
    </row>
    <row r="1525" spans="1:6" ht="25.5">
      <c r="A1525" s="547" t="s">
        <v>2122</v>
      </c>
      <c r="B1525" s="547" t="s">
        <v>2123</v>
      </c>
      <c r="C1525" s="547" t="str">
        <f>'Instructions-LCR'!B366</f>
        <v>Dépôts fournis par des petites entreprises - Exigences de sortie de juridictions d'accueil </v>
      </c>
      <c r="D1525" s="547" t="b">
        <f t="shared" si="50"/>
        <v>1</v>
      </c>
      <c r="E1525" s="547" t="b">
        <f t="shared" si="51"/>
        <v>0</v>
      </c>
      <c r="F1525" s="546"/>
    </row>
    <row r="1526" spans="1:6" ht="204.6" customHeight="1">
      <c r="A1526" s="547" t="s">
        <v>2121</v>
      </c>
      <c r="B1526" s="547" t="s">
        <v>2208</v>
      </c>
      <c r="C1526" s="547" t="str">
        <f>'Instructions-LCR'!C366</f>
        <v>Au moment de calculer le LCR consolidé, les institutions doivent appliquer les paramètres de liquidité de la  Ligne directrice sur les normes relatives à la suffisance des liquidités à toutes les entités consolidées, à l'exception des dépôts de détail et des dépôts fournis par des petites entreprises, pour lesquels elles doivent suivre les paramètres pertinents adoptés dans les juridictions d'accueil dans lesquelles elles exercent des activités. Les dépôts fournis par des petites entreprises qui sont soumis au traitement d'une juridiction d'accueil doivent être déclarés à la ligne appropriée de la section 6.2, en fonction de la pondération s'appliquant à la juridiction d'accueil.  Les montants dont les pondérations ne sont pas spécifiées à la section 6.2 doivent être déclarés à la ligne Autres exigences; le montant pondéré doit égaler la moyenne pondérée des pondérations s'appliquant à ces dépôts non assignés. Le montant total et le montant pondéré total doivent être déclarés à la section 2.2., Retraits applicables au financement de gros non garanti comme Dépôts dans les juridictions d'accueil.</v>
      </c>
      <c r="D1526" s="547" t="b">
        <f t="shared" si="50"/>
        <v>1</v>
      </c>
      <c r="E1526" s="547" t="b">
        <f t="shared" si="51"/>
        <v>0</v>
      </c>
      <c r="F1526" s="546"/>
    </row>
    <row r="1527" spans="1:6" ht="38.25">
      <c r="A1527" s="547" t="s">
        <v>2124</v>
      </c>
      <c r="B1527" s="547" t="s">
        <v>2127</v>
      </c>
      <c r="C1527" s="547" t="str">
        <f>'Instructions-LCR'!B367</f>
        <v>Dépôts garantis provenant d'un tiers affilié - clientèle de détail, compte transactionnel, admissible au taux de retrait de 3 %, au Canada</v>
      </c>
      <c r="D1527" s="547" t="b">
        <f t="shared" si="50"/>
        <v>1</v>
      </c>
      <c r="E1527" s="547" t="b">
        <f t="shared" si="51"/>
        <v>0</v>
      </c>
      <c r="F1527" s="546"/>
    </row>
    <row r="1528" spans="1:6" ht="38.25">
      <c r="A1528" s="547" t="s">
        <v>755</v>
      </c>
      <c r="B1528" s="547" t="s">
        <v>2131</v>
      </c>
      <c r="C1528" s="547" t="str">
        <f>'Instructions-LCR'!C367</f>
        <v>Montants inclus vis-à-vis l'identificateur de classification LCR 21101 et qui proviennent d'un tiers affilié. Espace réservé - ne pas remplir.</v>
      </c>
      <c r="D1528" s="547" t="b">
        <f t="shared" si="50"/>
        <v>1</v>
      </c>
      <c r="E1528" s="547" t="b">
        <f t="shared" si="51"/>
        <v>0</v>
      </c>
      <c r="F1528" s="546"/>
    </row>
    <row r="1529" spans="1:6" ht="51">
      <c r="A1529" s="547" t="s">
        <v>2125</v>
      </c>
      <c r="B1529" s="547" t="s">
        <v>2128</v>
      </c>
      <c r="C1529" s="547" t="str">
        <f>'Instructions-LCR'!B368</f>
        <v>Dépôts garantis provenant d'un tiers affilié - clientèle de détail, compte autre que transactionnel,  admissible au taux de retrait de 3 %, au Canada </v>
      </c>
      <c r="D1529" s="547" t="b">
        <f t="shared" si="50"/>
        <v>1</v>
      </c>
      <c r="E1529" s="547" t="b">
        <f t="shared" si="51"/>
        <v>0</v>
      </c>
      <c r="F1529" s="546"/>
    </row>
    <row r="1530" spans="1:6" ht="38.25">
      <c r="A1530" s="547" t="s">
        <v>756</v>
      </c>
      <c r="B1530" s="547" t="s">
        <v>2132</v>
      </c>
      <c r="C1530" s="547" t="str">
        <f>'Instructions-LCR'!C368</f>
        <v>Montants inclus vis-à-vis l'identificateur de classification LCR 21104 et qui proviennent d'un tiers affilié. Espace réservé - ne pas remplir. </v>
      </c>
      <c r="D1530" s="547" t="b">
        <f t="shared" si="50"/>
        <v>1</v>
      </c>
      <c r="E1530" s="547" t="b">
        <f t="shared" si="51"/>
        <v>0</v>
      </c>
      <c r="F1530" s="546"/>
    </row>
    <row r="1531" spans="1:6" ht="38.25">
      <c r="A1531" s="547" t="s">
        <v>2126</v>
      </c>
      <c r="B1531" s="547" t="s">
        <v>2129</v>
      </c>
      <c r="C1531" s="547" t="str">
        <f>'Instructions-LCR'!B369</f>
        <v>Dépôts garantis provenant d'un tiers affilié - petites entreprises, compte transactionnel, admissible au taux de retrait de 3 %, au Canada </v>
      </c>
      <c r="D1531" s="547" t="b">
        <f t="shared" si="50"/>
        <v>1</v>
      </c>
      <c r="E1531" s="547" t="b">
        <f t="shared" si="51"/>
        <v>0</v>
      </c>
      <c r="F1531" s="546"/>
    </row>
    <row r="1532" spans="1:6" ht="38.25">
      <c r="A1532" s="547" t="s">
        <v>757</v>
      </c>
      <c r="B1532" s="547" t="s">
        <v>2133</v>
      </c>
      <c r="C1532" s="547" t="str">
        <f>'Instructions-LCR'!C369</f>
        <v>Montants inclus vis-à-vis l'identificateur de classification LCR 21201 et qui proviennent d'un tiers affilié. Espace réservé - ne pas remplir. </v>
      </c>
      <c r="D1532" s="547" t="b">
        <f t="shared" si="50"/>
        <v>1</v>
      </c>
      <c r="E1532" s="547" t="b">
        <f t="shared" si="51"/>
        <v>0</v>
      </c>
      <c r="F1532" s="546"/>
    </row>
    <row r="1533" spans="1:6" ht="51">
      <c r="A1533" s="547" t="s">
        <v>758</v>
      </c>
      <c r="B1533" s="547" t="s">
        <v>2130</v>
      </c>
      <c r="C1533" s="547" t="str">
        <f>'Instructions-LCR'!B370</f>
        <v>Dépôts garantis provenant d'un tiers affilié - petites entreprises, compte autre que courant, admissible au taux de retrait de 3 %, au Canada </v>
      </c>
      <c r="D1533" s="547" t="b">
        <f t="shared" si="50"/>
        <v>1</v>
      </c>
      <c r="E1533" s="547" t="b">
        <f t="shared" si="51"/>
        <v>0</v>
      </c>
      <c r="F1533" s="546"/>
    </row>
    <row r="1534" spans="1:6" ht="38.25">
      <c r="A1534" s="547" t="s">
        <v>759</v>
      </c>
      <c r="B1534" s="547" t="s">
        <v>2134</v>
      </c>
      <c r="C1534" s="547" t="str">
        <f>'Instructions-LCR'!C370</f>
        <v>Montants inclus vis-à-vis l'identificateur de classification LCR 21204 et qui proviennent d'un tiers affilié. Espace réservé - ne pas remplir.</v>
      </c>
      <c r="D1534" s="547" t="b">
        <f t="shared" si="50"/>
        <v>1</v>
      </c>
      <c r="E1534" s="547" t="b">
        <f t="shared" si="51"/>
        <v>0</v>
      </c>
      <c r="F1534" s="546"/>
    </row>
    <row r="1535" spans="1:6" ht="25.5">
      <c r="A1535" s="547" t="s">
        <v>2137</v>
      </c>
      <c r="B1535" s="547" t="s">
        <v>2138</v>
      </c>
      <c r="C1535" s="547" t="str">
        <f>'Dépôts opérationnels'!A1</f>
        <v>Détermination des soldes de dépôts opérationnels et non opérationnels</v>
      </c>
      <c r="D1535" s="547" t="b">
        <f t="shared" si="50"/>
        <v>1</v>
      </c>
      <c r="E1535" s="547" t="b">
        <f t="shared" si="51"/>
        <v>0</v>
      </c>
      <c r="F1535" s="546"/>
    </row>
    <row r="1536" spans="1:6" ht="12.75">
      <c r="A1536" s="547" t="s">
        <v>645</v>
      </c>
      <c r="B1536" s="547" t="s">
        <v>1006</v>
      </c>
      <c r="C1536" s="547" t="str">
        <f>'Dépôts opérationnels'!A3</f>
        <v>1. Dépôts opérationnels</v>
      </c>
      <c r="D1536" s="547" t="b">
        <f t="shared" si="50"/>
        <v>1</v>
      </c>
      <c r="E1536" s="547" t="b">
        <f t="shared" si="51"/>
        <v>0</v>
      </c>
      <c r="F1536" s="546"/>
    </row>
    <row r="1537" spans="1:6" ht="153">
      <c r="A1537" s="547" t="s">
        <v>2142</v>
      </c>
      <c r="B1537" s="547" t="s">
        <v>2141</v>
      </c>
      <c r="C1537" s="547" t="str">
        <f>'Dépôts opérationnels'!B4</f>
        <v>Le présent onglet renferme les éléments additionnelles qui aideront les institutions financières à établir leur distinction entre les soldes des dépôts opérationnels et non opérationnels en vertu de la Ligne directrice sur les normes  relatives à la suffisance des liquidités. Ces éléments constitueront la base de l’examen mené par l'Autorité au sujet des méthodes appliquées par les institutions pour calculer les soldes des dépôts opérationnels. 
Les institutions qui décident de ne pas appliquer ces éléments doivent faire la preuve à l'Autorité que leurs méthodes respectent l’esprit des exigences énoncées dans la présente Ligne directrice.</v>
      </c>
      <c r="D1537" s="547" t="b">
        <f t="shared" si="50"/>
        <v>1</v>
      </c>
      <c r="E1537" s="547" t="b">
        <f t="shared" si="51"/>
        <v>0</v>
      </c>
      <c r="F1537" s="546"/>
    </row>
    <row r="1538" spans="1:6" ht="97.9" customHeight="1">
      <c r="A1538" s="547" t="s">
        <v>2139</v>
      </c>
      <c r="B1538" s="547" t="s">
        <v>2140</v>
      </c>
      <c r="C1538" s="547" t="str">
        <f>'Dépôts opérationnels'!B6</f>
        <v>Le chapitre 2 de la Ligne directrice définit les soldes opérationnels selon trois critères principaux : 
- les dépôts utilisés pour des activités éligibles (paragraphes 93-94);
- les dépôts rémunérés de façon à ne pas donner au client une incitation économique à y laisser des fonds excédentaires (paragraphe 95);
- le solde est nécessaire pour satisfaire les besoins opérationnels d’un client (paragraphe 96).</v>
      </c>
      <c r="D1538" s="547" t="b">
        <f t="shared" si="50"/>
        <v>1</v>
      </c>
      <c r="E1538" s="547" t="b">
        <f t="shared" si="51"/>
        <v>0</v>
      </c>
      <c r="F1538" s="546"/>
    </row>
    <row r="1539" spans="1:6" ht="51">
      <c r="A1539" s="547" t="s">
        <v>666</v>
      </c>
      <c r="B1539" s="547" t="s">
        <v>2135</v>
      </c>
      <c r="C1539" s="547" t="str">
        <f>'Dépôts opérationnels'!B8</f>
        <v>Lorsque les soldes opérationnels et non opérationnels sont établis, des facteurs de retrait sont attribués en  fonction des profils d’assurance et de contrepartie présentés au tableau suivant :</v>
      </c>
      <c r="D1539" s="547" t="b">
        <f t="shared" si="50"/>
        <v>1</v>
      </c>
      <c r="E1539" s="547" t="b">
        <f t="shared" si="51"/>
        <v>0</v>
      </c>
      <c r="F1539" s="546"/>
    </row>
    <row r="1540" spans="1:6" ht="12.75">
      <c r="A1540" s="547" t="s">
        <v>70</v>
      </c>
      <c r="B1540" s="547" t="s">
        <v>2143</v>
      </c>
      <c r="C1540" s="547" t="str">
        <f>'Dépôts opérationnels'!D10</f>
        <v>Soldes opérationnels</v>
      </c>
      <c r="D1540" s="547" t="b">
        <f t="shared" si="50"/>
        <v>1</v>
      </c>
      <c r="E1540" s="547" t="b">
        <f t="shared" si="51"/>
        <v>0</v>
      </c>
      <c r="F1540" s="546"/>
    </row>
    <row r="1541" spans="1:6" ht="12.75">
      <c r="A1541" s="547" t="s">
        <v>71</v>
      </c>
      <c r="B1541" s="547" t="s">
        <v>2144</v>
      </c>
      <c r="C1541" s="547" t="str">
        <f>'Dépôts opérationnels'!F10</f>
        <v>Soldes non opérationnels</v>
      </c>
      <c r="D1541" s="547" t="b">
        <f t="shared" si="50"/>
        <v>1</v>
      </c>
      <c r="E1541" s="547" t="b">
        <f t="shared" si="51"/>
        <v>0</v>
      </c>
      <c r="F1541" s="546"/>
    </row>
    <row r="1542" spans="1:6" ht="12.75">
      <c r="A1542" s="547" t="s">
        <v>2146</v>
      </c>
      <c r="B1542" s="547" t="s">
        <v>2145</v>
      </c>
      <c r="C1542" s="547" t="str">
        <f>'Dépôts opérationnels'!D11</f>
        <v>Entièrement assurés</v>
      </c>
      <c r="D1542" s="547" t="b">
        <f t="shared" si="50"/>
        <v>1</v>
      </c>
      <c r="E1542" s="547" t="b">
        <f t="shared" si="51"/>
        <v>0</v>
      </c>
      <c r="F1542" s="546"/>
    </row>
    <row r="1543" spans="1:6" ht="12.75">
      <c r="A1543" s="547" t="s">
        <v>72</v>
      </c>
      <c r="B1543" s="547" t="s">
        <v>1007</v>
      </c>
      <c r="C1543" s="547" t="str">
        <f>'Dépôts opérationnels'!E11</f>
        <v>Autres</v>
      </c>
      <c r="D1543" s="547" t="b">
        <f t="shared" si="50"/>
        <v>1</v>
      </c>
      <c r="E1543" s="547" t="b">
        <f t="shared" si="51"/>
        <v>0</v>
      </c>
      <c r="F1543" s="546"/>
    </row>
    <row r="1544" spans="1:6" ht="12.75">
      <c r="A1544" s="547" t="s">
        <v>2146</v>
      </c>
      <c r="B1544" s="547" t="s">
        <v>2145</v>
      </c>
      <c r="C1544" s="547" t="str">
        <f>'Dépôts opérationnels'!F11</f>
        <v>Entièrement assurés</v>
      </c>
      <c r="D1544" s="547" t="b">
        <f t="shared" si="50"/>
        <v>1</v>
      </c>
      <c r="E1544" s="547" t="b">
        <f t="shared" si="51"/>
        <v>0</v>
      </c>
      <c r="F1544" s="546"/>
    </row>
    <row r="1545" spans="1:6" ht="12.75">
      <c r="A1545" s="547" t="s">
        <v>72</v>
      </c>
      <c r="B1545" s="547" t="s">
        <v>1007</v>
      </c>
      <c r="C1545" s="547" t="str">
        <f>'Dépôts opérationnels'!G11</f>
        <v>Autres</v>
      </c>
      <c r="D1545" s="547" t="b">
        <f t="shared" si="50"/>
        <v>1</v>
      </c>
      <c r="E1545" s="547" t="b">
        <f t="shared" si="51"/>
        <v>0</v>
      </c>
      <c r="F1545" s="546"/>
    </row>
    <row r="1546" spans="1:6" ht="12.75">
      <c r="A1546" s="547" t="s">
        <v>73</v>
      </c>
      <c r="B1546" s="547" t="s">
        <v>1008</v>
      </c>
      <c r="C1546" s="547" t="str">
        <f>'Dépôts opérationnels'!B12</f>
        <v>Dépôt fourni par :</v>
      </c>
      <c r="D1546" s="547" t="b">
        <f t="shared" si="50"/>
        <v>1</v>
      </c>
      <c r="E1546" s="547" t="b">
        <f t="shared" si="51"/>
        <v>0</v>
      </c>
      <c r="F1546" s="546"/>
    </row>
    <row r="1547" spans="1:6" ht="12.75">
      <c r="A1547" s="547" t="s">
        <v>74</v>
      </c>
      <c r="B1547" s="547" t="s">
        <v>2147</v>
      </c>
      <c r="C1547" s="547" t="str">
        <f>'Dépôts opérationnels'!B13</f>
        <v>Entreprise non financière</v>
      </c>
      <c r="D1547" s="547" t="b">
        <f t="shared" si="50"/>
        <v>1</v>
      </c>
      <c r="E1547" s="547" t="b">
        <f t="shared" si="51"/>
        <v>0</v>
      </c>
      <c r="F1547" s="546"/>
    </row>
    <row r="1548" spans="1:6" ht="25.5">
      <c r="A1548" s="547" t="s">
        <v>75</v>
      </c>
      <c r="B1548" s="547" t="s">
        <v>2148</v>
      </c>
      <c r="C1548" s="547" t="str">
        <f>'Dépôts opérationnels'!B14</f>
        <v>Entité souveraine, banque centrale, organismes publics, BMD</v>
      </c>
      <c r="D1548" s="547" t="b">
        <f t="shared" si="50"/>
        <v>1</v>
      </c>
      <c r="E1548" s="547" t="b">
        <f t="shared" si="51"/>
        <v>0</v>
      </c>
      <c r="F1548" s="546"/>
    </row>
    <row r="1549" spans="1:6" ht="25.5">
      <c r="A1549" s="547" t="s">
        <v>533</v>
      </c>
      <c r="B1549" s="547" t="s">
        <v>2149</v>
      </c>
      <c r="C1549" s="547" t="str">
        <f>'Dépôts opérationnels'!B15</f>
        <v>Banques, autres institutions financières et autres entités juridiques</v>
      </c>
      <c r="D1549" s="547" t="b">
        <f t="shared" si="50"/>
        <v>1</v>
      </c>
      <c r="E1549" s="547" t="b">
        <f t="shared" si="51"/>
        <v>0</v>
      </c>
      <c r="F1549" s="546"/>
    </row>
    <row r="1550" spans="1:6" ht="12.75">
      <c r="A1550" s="547" t="s">
        <v>646</v>
      </c>
      <c r="B1550" s="547" t="s">
        <v>1009</v>
      </c>
      <c r="C1550" s="547" t="str">
        <f>'Dépôts opérationnels'!A17</f>
        <v>2. Soldes opérationnels</v>
      </c>
      <c r="D1550" s="547" t="b">
        <f t="shared" si="50"/>
        <v>1</v>
      </c>
      <c r="E1550" s="547" t="b">
        <f t="shared" si="51"/>
        <v>0</v>
      </c>
      <c r="F1550" s="546"/>
    </row>
    <row r="1551" spans="1:6" ht="141" customHeight="1">
      <c r="A1551" s="547" t="s">
        <v>2151</v>
      </c>
      <c r="B1551" s="547" t="s">
        <v>2150</v>
      </c>
      <c r="C1551" s="547" t="str">
        <f>'Dépôts opérationnels'!B19</f>
        <v>Les types de dépôts qui suivent sont soumis à une analyse pour déterminer les soldes opérationnels : 
(a) les dépôts à vue (portant intérêt et ne portant pas intérêt) et 
(b) les dépôts à terme dont l’échéance initiale ne dépasse pas 30 jours. 
L'Autorité reconnait que sur le marché canadien des dépôts, les dépôts de gros à échéance d’au plus 30 jours sont rémunérés et gérés comme solution de rechange pour les dépôts à vue et, de façon générale, ils servent d’outil de gestion de caisse pour les clients de gros. D’autres critères énoncés ci-dessous et au chapitre 2 de la LD doivent également être respectés pour que les soldes de dépôts soient réputés opérationnels.</v>
      </c>
      <c r="D1551" s="547" t="b">
        <f t="shared" si="50"/>
        <v>1</v>
      </c>
      <c r="E1551" s="547" t="b">
        <f t="shared" si="51"/>
        <v>0</v>
      </c>
      <c r="F1551" s="546"/>
    </row>
    <row r="1552" spans="1:6" ht="86.45" customHeight="1">
      <c r="A1552" s="547" t="s">
        <v>76</v>
      </c>
      <c r="B1552" s="547" t="s">
        <v>1010</v>
      </c>
      <c r="C1552" s="547" t="str">
        <f>'Dépôts opérationnels'!B21</f>
        <v>Les soldes de dépôt éventuellement opérationnels sont calculés à partir des comptes de dépôt comportant des activités éligibles, notamment :
- les soldes rémunérés à un taux non supérieur à celui du marché, conservés à des fins opérationnelles;
- les soldes rémunérés à un taux supérieur à celui du marché, mais utilisés activement pour des activités éligibles (c’est à dire sans solde excédentaire).</v>
      </c>
      <c r="D1552" s="547" t="b">
        <f t="shared" si="50"/>
        <v>1</v>
      </c>
      <c r="E1552" s="547" t="b">
        <f t="shared" si="51"/>
        <v>0</v>
      </c>
      <c r="F1552" s="546"/>
    </row>
    <row r="1553" spans="1:6" ht="89.25">
      <c r="A1553" s="547" t="s">
        <v>534</v>
      </c>
      <c r="B1553" s="547" t="s">
        <v>1011</v>
      </c>
      <c r="C1553" s="547" t="str">
        <f>'Dépôts opérationnels'!B23</f>
        <v>Les critères se rapportant aux activités éligibles (chapitre 2, paragraphes 93-94) représentent le point de départ de l’exercice permettant de déterminer les soldes opérationnels – seuls les comptes prévoyant des ententes de gestion de caisse, de compensation et de service de garde sont retenus aux fins d’analyse plus poussée aux étapes suivantes.</v>
      </c>
      <c r="D1553" s="547" t="b">
        <f t="shared" si="50"/>
        <v>1</v>
      </c>
      <c r="E1553" s="547" t="b">
        <f t="shared" si="51"/>
        <v>0</v>
      </c>
      <c r="F1553" s="546"/>
    </row>
    <row r="1554" spans="1:6" ht="76.5">
      <c r="A1554" s="547" t="s">
        <v>535</v>
      </c>
      <c r="B1554" s="547" t="s">
        <v>2152</v>
      </c>
      <c r="C1554" s="547" t="str">
        <f>'Dépôts opérationnels'!B25</f>
        <v>Le critère relatif à l’incitation économique (chapitre 2, paragraphe 95) est représenté dans le processus d’évaluation comme la rémunération du compte par rapport au taux du marché. Au Canada, le taux du marché pertinent correspondrait au taux au jour le jour de la Banque du Canada.</v>
      </c>
      <c r="D1554" s="547" t="b">
        <f t="shared" si="50"/>
        <v>1</v>
      </c>
      <c r="E1554" s="547" t="b">
        <f t="shared" si="51"/>
        <v>0</v>
      </c>
      <c r="F1554" s="546"/>
    </row>
    <row r="1555" spans="1:6" ht="267.75">
      <c r="A1555" s="547" t="s">
        <v>549</v>
      </c>
      <c r="B1555" s="547" t="s">
        <v>2153</v>
      </c>
      <c r="C1555" s="547" t="str">
        <f>'Dépôts opérationnels'!B27</f>
        <v>Par définition, les comptes rémunérés tout au plus au taux du marché incitent peu les clients de gros à conserver des soldes à l’intérieur de ces comptes à des fins de rendement. En outre, l'Autorité reconnaît que les institutions financières offrent habituellement des comptes groupés à leurs clients de gros pour leur conférer une valeur maximale (p. ex. un client peut posséder des comptes sans intérêt ou à faible intérêt et des comptes à intérêt élevé, et virer librement des fonds entre ces comptes selon les caractéristiques des comptes auxquels elles doivent avoir accès à un moment ou à un autre). Peu d’obstacles se dressent devant un client de gros qui souhaite virer des fonds de comptes sans intérêt ou à faible intérêt à moins qu’il ne doive les y maintenir pour exécuter des activités de nature opérationnelle. Il serait alors raisonnable de supposer que les soldes de dépôt dans des comptes offrant le taux du marché ou un taux inférieur doivent renfermer une composante opérationnelle très élevée et un solde d’excédent par défaut pratiquement nul.</v>
      </c>
      <c r="D1555" s="547" t="b">
        <f t="shared" si="50"/>
        <v>1</v>
      </c>
      <c r="E1555" s="547" t="b">
        <f t="shared" si="51"/>
        <v>0</v>
      </c>
      <c r="F1555" s="546"/>
    </row>
    <row r="1556" spans="1:6" ht="295.9" customHeight="1">
      <c r="A1556" s="547" t="s">
        <v>2155</v>
      </c>
      <c r="B1556" s="547" t="s">
        <v>2154</v>
      </c>
      <c r="C1556" s="547" t="str">
        <f>'Dépôts opérationnels'!B29</f>
        <v>Le critère relatif à l’utilisation du compte (chapitre 2, paragraphe 96) est pris en compte dans l’analyse (a) de l’utilisation opérationnelle de comptes prévoyant une rémunération non supérieure au taux du marché et (b) de l’utilisation opérationnelle des comptes dont la rémunération est supérieure au taux du marché, de sorte que l’excédent des soldes est exclu.
- Pour l’élément (a), une évaluation simplifiée de l'institution financière devrait suffir en raison de la nature hautement opérationnelle des comptes. Une solution possible pourrait consister à déterminer si un client est en mesure de transférer des soldes de comptes ne dépassant pas le taux du marché à des comptes à rendement supérieur à celui du marché. Dans l’affirmative, il est logique de supposer qu’il a déjà déplacé tous les soldes excédentaires vers des comptes à rendement supérieur au taux du marché et que les soldes restants des comptes offrant une rémunération non supérieure au taux du marché ne sont conservés qu’à des fins opérationnelles. 
- Pour l’élément (b), la méthode d’évaluation du solde excédentaire est énoncée ci-dessous.</v>
      </c>
      <c r="D1556" s="547" t="b">
        <f t="shared" si="50"/>
        <v>1</v>
      </c>
      <c r="E1556" s="547" t="b">
        <f t="shared" si="51"/>
        <v>0</v>
      </c>
      <c r="F1556" s="546"/>
    </row>
    <row r="1557" spans="1:6" ht="12.75">
      <c r="A1557" s="547" t="s">
        <v>647</v>
      </c>
      <c r="B1557" s="547" t="s">
        <v>1012</v>
      </c>
      <c r="C1557" s="547" t="str">
        <f>'Dépôts opérationnels'!A31</f>
        <v>3. Soldes non opérationnels</v>
      </c>
      <c r="D1557" s="547" t="b">
        <f t="shared" si="50"/>
        <v>1</v>
      </c>
      <c r="E1557" s="547" t="b">
        <f t="shared" si="51"/>
        <v>0</v>
      </c>
      <c r="F1557" s="546"/>
    </row>
    <row r="1558" spans="1:6" ht="267.75">
      <c r="A1558" s="547" t="s">
        <v>536</v>
      </c>
      <c r="B1558" s="547" t="s">
        <v>2156</v>
      </c>
      <c r="C1558" s="547" t="str">
        <f>'Dépôts opérationnels'!B33</f>
        <v>Les comptes et les soldes qui échappent aux étapes de détermination déjà énoncées précédemment seront réputés non opérationnels, notamment :
- les comptes de dépôt à vue et à terme (à échéance initiale d’au plus 30 jours) comportant des activités éligibles, mais les comptes sont rémunérés à un taux supérieur à celui du marché, et une partie du solde qui n’est pas utilisée activement pour les activités éligibles (solde excédentaire – voir la méthode proposée ci-dessous)
- les comptes de dépôt sans activités éligibles, c’est-à-dire : 
i) les autres soldes de dépôt à vue et à terme (échéance initiale d’au plus 30 jours);
ii) les dépôts à terme à échéance initiale de plus de 30 jours.
Il convient de remarquer que les dépôts à termes plus longs sont des instruments d’investissement qui ne seraient pas considérés comme des activités éligibles parce qu’ils sont utilisés pour gérer des fonds excédentaires.</v>
      </c>
      <c r="D1558" s="547" t="b">
        <f t="shared" si="50"/>
        <v>1</v>
      </c>
      <c r="E1558" s="547" t="b">
        <f t="shared" si="51"/>
        <v>0</v>
      </c>
      <c r="F1558" s="546"/>
    </row>
    <row r="1559" spans="1:6" ht="25.5">
      <c r="A1559" s="547" t="s">
        <v>648</v>
      </c>
      <c r="B1559" s="547" t="s">
        <v>2157</v>
      </c>
      <c r="C1559" s="547" t="str">
        <f>'Dépôts opérationnels'!A35</f>
        <v>4. Méthode possible d’évaluation du solde excédentaire</v>
      </c>
      <c r="D1559" s="547" t="b">
        <f t="shared" si="50"/>
        <v>1</v>
      </c>
      <c r="E1559" s="547" t="b">
        <f t="shared" si="51"/>
        <v>0</v>
      </c>
      <c r="F1559" s="546"/>
    </row>
    <row r="1560" spans="1:6" ht="51">
      <c r="A1560" s="547" t="s">
        <v>537</v>
      </c>
      <c r="B1560" s="547" t="s">
        <v>2158</v>
      </c>
      <c r="C1560" s="547" t="str">
        <f>'Dépôts opérationnels'!B37</f>
        <v>Comme l’indique le paragraphe 96 du chapitre 2, si les institutions financières ne sont pas en mesure de calculer le solde excédentaire, tous les dépôts seront présumés excédentaires, donc non opérationnels.</v>
      </c>
      <c r="D1560" s="547" t="b">
        <f t="shared" si="50"/>
        <v>1</v>
      </c>
      <c r="E1560" s="547" t="b">
        <f t="shared" si="51"/>
        <v>0</v>
      </c>
      <c r="F1560" s="546"/>
    </row>
    <row r="1561" spans="1:6" ht="63.75">
      <c r="A1561" s="547" t="s">
        <v>77</v>
      </c>
      <c r="B1561" s="547" t="s">
        <v>1013</v>
      </c>
      <c r="C1561" s="547" t="str">
        <f>'Dépôts opérationnels'!B39</f>
        <v>Par définition, le solde excédentaire se compose de soldes qui ne sont pas nécessaires pour les activités éligibles. On peut donc supposer que la fraction non volatile du solde du compte doit être réputée excédentaire parce qu’elle n’est pas utilisée.</v>
      </c>
      <c r="D1561" s="547" t="b">
        <f t="shared" si="50"/>
        <v>1</v>
      </c>
      <c r="E1561" s="547" t="b">
        <f t="shared" si="51"/>
        <v>0</v>
      </c>
      <c r="F1561" s="546"/>
    </row>
    <row r="1562" spans="1:6" ht="267.75">
      <c r="A1562" s="547" t="s">
        <v>655</v>
      </c>
      <c r="B1562" s="547" t="s">
        <v>2159</v>
      </c>
      <c r="C1562" s="547" t="str">
        <f>'Dépôts opérationnels'!B41</f>
        <v>Par conséquent, pour évaluer le solde excédentaire, l'institution financière pourrait établir un seuil reposant sur un montant notionnel, ou un pourcentage fondé sur le solde moyen ou minimal. Pour calculer un pourcentage, elle pourra :
1) Observer, pour le client ou le compte, le solde minimal et moyen du mois (p. ex. le relevé de 12 mois pourrait servir à tenir compte des tendances de la saisonnalité et de l’utilisation du solde du compte). Le solde minimal sera interprété comme un solde excédentaire, de sorte que la différence entre le solde minimal et le solde moyen représentera le solde utilisé activement dans des activités éligibles pour déterminer le ratio.
2) Prendre le ratio du solde minimal au solde moyen et l’appliquer au solde des dépôts à vue du mois en cours avec activités éligibles qui offrent un taux supérieur au taux du marché aux fins du LCR.
Il convient de noter que cette évaluation doit être reprise au moins une fois l’an.</v>
      </c>
      <c r="D1562" s="547" t="b">
        <f t="shared" si="50"/>
        <v>1</v>
      </c>
      <c r="E1562" s="547" t="b">
        <f t="shared" si="51"/>
        <v>0</v>
      </c>
      <c r="F1562" s="546"/>
    </row>
    <row r="1563" spans="1:6" ht="63.75">
      <c r="A1563" s="547" t="s">
        <v>538</v>
      </c>
      <c r="B1563" s="547" t="s">
        <v>2160</v>
      </c>
      <c r="C1563" s="547" t="str">
        <f>'Dépôts opérationnels'!B43</f>
        <v>L'institution financière est  autorisée à adapter l’évaluation d’après la configuration de ses données et de ses activités; toutefois, cette adaptation devrait être faite  en conformité avec le paragraphe 93 du chapitre 2. L'Autorité pourrait examiner cette évaluation au besoin.</v>
      </c>
      <c r="D1563" s="547" t="b">
        <f t="shared" si="50"/>
        <v>1</v>
      </c>
      <c r="E1563" s="547" t="b">
        <f t="shared" si="51"/>
        <v>0</v>
      </c>
      <c r="F1563" s="546"/>
    </row>
    <row r="1564" spans="1:6" ht="14.25">
      <c r="A1564" s="555" t="s">
        <v>2223</v>
      </c>
      <c r="B1564" s="555" t="s">
        <v>2224</v>
      </c>
      <c r="C1564" s="547" t="str">
        <f>Attestation!G5</f>
        <v>Confidentiel</v>
      </c>
      <c r="D1564" s="547" t="b">
        <f t="shared" si="50"/>
        <v>1</v>
      </c>
      <c r="E1564" s="547" t="b">
        <f t="shared" si="51"/>
        <v>0</v>
      </c>
      <c r="F1564" s="546"/>
    </row>
    <row r="1565" spans="1:6" ht="28.5">
      <c r="A1565" s="555" t="s">
        <v>2225</v>
      </c>
      <c r="B1565" s="555" t="s">
        <v>2244</v>
      </c>
      <c r="C1565" s="547" t="str">
        <f>Attestation!A6</f>
        <v>Ligne directrice sur les normes relatives à la suffisance des liquidités  (LDSL)</v>
      </c>
      <c r="D1565" s="547" t="b">
        <f t="shared" si="50"/>
        <v>1</v>
      </c>
      <c r="E1565" s="547" t="b">
        <f t="shared" si="51"/>
        <v>0</v>
      </c>
      <c r="F1565" s="546"/>
    </row>
    <row r="1566" spans="1:6" ht="14.25">
      <c r="A1566" s="555" t="s">
        <v>2222</v>
      </c>
      <c r="B1566" s="555" t="s">
        <v>2253</v>
      </c>
      <c r="C1566" s="547" t="str">
        <f>Attestation!A8</f>
        <v>Ratio de liquidité à court terme (LCR)</v>
      </c>
      <c r="D1566" s="547" t="b">
        <f t="shared" si="50"/>
        <v>1</v>
      </c>
      <c r="E1566" s="547" t="b">
        <f t="shared" si="51"/>
        <v>0</v>
      </c>
      <c r="F1566" s="546"/>
    </row>
    <row r="1567" spans="1:6" ht="14.25">
      <c r="A1567" s="555" t="s">
        <v>2221</v>
      </c>
      <c r="B1567" s="555" t="s">
        <v>2226</v>
      </c>
      <c r="C1567" s="547" t="str">
        <f>Attestation!A9</f>
        <v>Attestation d'assurance </v>
      </c>
      <c r="D1567" s="547" t="b">
        <f t="shared" si="50"/>
        <v>1</v>
      </c>
      <c r="E1567" s="547" t="b">
        <f t="shared" si="51"/>
        <v>0</v>
      </c>
      <c r="F1567" s="546"/>
    </row>
    <row r="1568" spans="1:6" ht="14.25">
      <c r="A1568" s="555" t="s">
        <v>2227</v>
      </c>
      <c r="B1568" s="555" t="s">
        <v>2227</v>
      </c>
      <c r="C1568" s="547" t="str">
        <f>Attestation!A11</f>
        <v>Identification</v>
      </c>
      <c r="D1568" s="547" t="b">
        <f t="shared" si="50"/>
        <v>1</v>
      </c>
      <c r="E1568" s="547" t="b">
        <f t="shared" si="51"/>
        <v>1</v>
      </c>
      <c r="F1568" s="546"/>
    </row>
    <row r="1569" spans="1:6" ht="14.25">
      <c r="A1569" s="555" t="s">
        <v>2220</v>
      </c>
      <c r="B1569" s="555" t="s">
        <v>2228</v>
      </c>
      <c r="C1569" s="547" t="str">
        <f>Attestation!A12</f>
        <v>Nom de l'institution financière :</v>
      </c>
      <c r="D1569" s="547" t="b">
        <f t="shared" si="50"/>
        <v>1</v>
      </c>
      <c r="E1569" s="547" t="b">
        <f t="shared" si="51"/>
        <v>0</v>
      </c>
      <c r="F1569" s="546"/>
    </row>
    <row r="1570" spans="1:6" ht="14.25">
      <c r="A1570" s="555" t="s">
        <v>2219</v>
      </c>
      <c r="B1570" s="555" t="s">
        <v>2229</v>
      </c>
      <c r="C1570" s="547" t="str">
        <f>Attestation!A14</f>
        <v>Date de fin de période : </v>
      </c>
      <c r="D1570" s="547" t="b">
        <f t="shared" si="50"/>
        <v>1</v>
      </c>
      <c r="E1570" s="547" t="b">
        <f t="shared" si="51"/>
        <v>0</v>
      </c>
      <c r="F1570" s="546"/>
    </row>
    <row r="1571" spans="1:6" ht="14.25">
      <c r="A1571" s="555" t="s">
        <v>2218</v>
      </c>
      <c r="B1571" s="555" t="s">
        <v>2245</v>
      </c>
      <c r="C1571" s="547" t="str">
        <f>Attestation!A16</f>
        <v>Personne ressource : </v>
      </c>
      <c r="D1571" s="547" t="b">
        <f t="shared" si="50"/>
        <v>1</v>
      </c>
      <c r="E1571" s="547" t="b">
        <f t="shared" si="51"/>
        <v>0</v>
      </c>
      <c r="F1571" s="546"/>
    </row>
    <row r="1572" spans="1:6" ht="14.25">
      <c r="A1572" s="555" t="s">
        <v>2217</v>
      </c>
      <c r="B1572" s="555" t="s">
        <v>2230</v>
      </c>
      <c r="C1572" s="547" t="str">
        <f>Attestation!A17</f>
        <v>Nom : </v>
      </c>
      <c r="D1572" s="547" t="b">
        <f t="shared" si="50"/>
        <v>1</v>
      </c>
      <c r="E1572" s="547" t="b">
        <f t="shared" si="51"/>
        <v>0</v>
      </c>
      <c r="F1572" s="546"/>
    </row>
    <row r="1573" spans="1:6" ht="14.25">
      <c r="A1573" s="555" t="s">
        <v>2216</v>
      </c>
      <c r="B1573" s="555" t="s">
        <v>2231</v>
      </c>
      <c r="C1573" s="547" t="str">
        <f>Attestation!A19</f>
        <v>Fonction : </v>
      </c>
      <c r="D1573" s="547" t="b">
        <f t="shared" si="50"/>
        <v>1</v>
      </c>
      <c r="E1573" s="547" t="b">
        <f t="shared" si="51"/>
        <v>0</v>
      </c>
      <c r="F1573" s="546"/>
    </row>
    <row r="1574" spans="1:6" ht="14.25">
      <c r="A1574" s="555" t="s">
        <v>2215</v>
      </c>
      <c r="B1574" s="555" t="s">
        <v>2232</v>
      </c>
      <c r="C1574" s="547" t="str">
        <f>Attestation!A21</f>
        <v>Téléphone :</v>
      </c>
      <c r="D1574" s="547" t="b">
        <f t="shared" si="50"/>
        <v>1</v>
      </c>
      <c r="E1574" s="547" t="b">
        <f t="shared" si="51"/>
        <v>0</v>
      </c>
      <c r="F1574" s="546"/>
    </row>
    <row r="1575" spans="1:6" ht="14.25">
      <c r="A1575" s="555" t="s">
        <v>2214</v>
      </c>
      <c r="B1575" s="555" t="s">
        <v>2233</v>
      </c>
      <c r="C1575" s="547" t="str">
        <f>Attestation!F21</f>
        <v>Poste :</v>
      </c>
      <c r="D1575" s="547" t="b">
        <f t="shared" si="50"/>
        <v>1</v>
      </c>
      <c r="E1575" s="547" t="b">
        <f t="shared" si="51"/>
        <v>0</v>
      </c>
      <c r="F1575" s="546"/>
    </row>
    <row r="1576" spans="1:6" ht="14.25">
      <c r="A1576" s="555" t="s">
        <v>2213</v>
      </c>
      <c r="B1576" s="555" t="s">
        <v>2234</v>
      </c>
      <c r="C1576" s="547" t="str">
        <f>Attestation!A23</f>
        <v>Courriel :</v>
      </c>
      <c r="D1576" s="547" t="b">
        <f t="shared" si="50"/>
        <v>1</v>
      </c>
      <c r="E1576" s="547" t="b">
        <f t="shared" si="51"/>
        <v>0</v>
      </c>
      <c r="F1576" s="546"/>
    </row>
    <row r="1577" spans="1:6" ht="28.5">
      <c r="A1577" s="555" t="s">
        <v>2212</v>
      </c>
      <c r="B1577" s="555" t="s">
        <v>2235</v>
      </c>
      <c r="C1577" s="547" t="str">
        <f>Attestation!A25</f>
        <v>Attestation du représentant désigné</v>
      </c>
      <c r="D1577" s="547" t="b">
        <f t="shared" si="50"/>
        <v>1</v>
      </c>
      <c r="E1577" s="547" t="b">
        <f t="shared" si="51"/>
        <v>0</v>
      </c>
      <c r="F1577" s="546"/>
    </row>
    <row r="1578" spans="1:6" ht="128.25">
      <c r="A1578" s="556" t="s">
        <v>2282</v>
      </c>
      <c r="B1578" s="556" t="s">
        <v>2283</v>
      </c>
      <c r="C1578" s="547" t="str">
        <f>Attestation!A27</f>
        <v>Je confirme avoir lu et compris les chapitres 1 et 2, ainsi que l’Annexe 1 de la Ligne directrice sur les normes relatives à la suffisance des liquidités ainsi que toute instruction pertinente émise par l'Autorité des marchés financiers (l'« Autorité »), que le formulaire est rempli conformément à ces documents et qu'il est exact et complet.</v>
      </c>
      <c r="D1578" s="547" t="b">
        <f t="shared" si="50"/>
        <v>1</v>
      </c>
      <c r="E1578" s="547" t="b">
        <f t="shared" si="51"/>
        <v>0</v>
      </c>
      <c r="F1578" s="546"/>
    </row>
    <row r="1579" spans="1:6" ht="14.25">
      <c r="A1579" s="555" t="s">
        <v>707</v>
      </c>
      <c r="B1579" s="555" t="s">
        <v>2236</v>
      </c>
      <c r="C1579" s="547" t="str">
        <f>Attestation!A30</f>
        <v>Nom</v>
      </c>
      <c r="D1579" s="547" t="b">
        <f t="shared" si="50"/>
        <v>1</v>
      </c>
      <c r="E1579" s="547" t="b">
        <f t="shared" si="51"/>
        <v>0</v>
      </c>
      <c r="F1579" s="546"/>
    </row>
    <row r="1580" spans="1:6" ht="14.25">
      <c r="A1580" s="555" t="s">
        <v>2209</v>
      </c>
      <c r="B1580" s="555" t="s">
        <v>2209</v>
      </c>
      <c r="C1580" s="547" t="str">
        <f>Attestation!F30</f>
        <v>Signature</v>
      </c>
      <c r="D1580" s="547" t="b">
        <f t="shared" si="50"/>
        <v>1</v>
      </c>
      <c r="E1580" s="547" t="b">
        <f t="shared" si="51"/>
        <v>1</v>
      </c>
      <c r="F1580" s="546"/>
    </row>
    <row r="1581" spans="1:6" ht="28.5">
      <c r="A1581" s="555" t="s">
        <v>2284</v>
      </c>
      <c r="B1581" s="555" t="s">
        <v>2237</v>
      </c>
      <c r="C1581" s="547" t="str">
        <f>Attestation!A32</f>
        <v>Opinion de l'auditeur interne (à signer au moins une fois tous les trois ans)</v>
      </c>
      <c r="D1581" s="547" t="b">
        <f t="shared" si="50"/>
        <v>1</v>
      </c>
      <c r="E1581" s="547" t="b">
        <f t="shared" si="51"/>
        <v>0</v>
      </c>
      <c r="F1581" s="546"/>
    </row>
    <row r="1582" spans="1:6" ht="142.5">
      <c r="A1582" s="555" t="s">
        <v>2211</v>
      </c>
      <c r="B1582" s="556" t="s">
        <v>2241</v>
      </c>
      <c r="C1582" s="547" t="str">
        <f>Attestation!A34</f>
        <v>J'ai examiné l'efficacité des processus et des contrôles internes en place à l'égard du formulaire LCR,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v>
      </c>
      <c r="D1582" s="547" t="b">
        <f t="shared" si="50"/>
        <v>1</v>
      </c>
      <c r="E1582" s="547" t="b">
        <f t="shared" si="51"/>
        <v>0</v>
      </c>
      <c r="F1582" s="546"/>
    </row>
    <row r="1583" spans="1:6" ht="14.25">
      <c r="A1583" s="555" t="s">
        <v>2238</v>
      </c>
      <c r="B1583" s="556" t="s">
        <v>2239</v>
      </c>
      <c r="C1583" s="547" t="str">
        <f>Attestation!A36</f>
        <v>Date de l'audit interne :</v>
      </c>
      <c r="D1583" s="547" t="b">
        <f t="shared" si="50"/>
        <v>1</v>
      </c>
      <c r="E1583" s="547" t="b">
        <f t="shared" si="51"/>
        <v>0</v>
      </c>
      <c r="F1583" s="546"/>
    </row>
    <row r="1584" spans="1:6" ht="14.25">
      <c r="A1584" s="555" t="s">
        <v>2210</v>
      </c>
      <c r="B1584" s="555" t="s">
        <v>2240</v>
      </c>
      <c r="C1584" s="547" t="str">
        <f>Attestation!A38</f>
        <v>Auditeur  interne</v>
      </c>
      <c r="D1584" s="547" t="b">
        <f t="shared" si="50"/>
        <v>1</v>
      </c>
      <c r="E1584" s="547" t="b">
        <f t="shared" si="51"/>
        <v>0</v>
      </c>
      <c r="F1584" s="546"/>
    </row>
    <row r="1585" spans="1:6" ht="14.25">
      <c r="A1585" s="555" t="s">
        <v>707</v>
      </c>
      <c r="B1585" s="555" t="s">
        <v>2236</v>
      </c>
      <c r="C1585" s="547" t="str">
        <f>Attestation!A41</f>
        <v>Nom</v>
      </c>
      <c r="D1585" s="547" t="b">
        <f t="shared" si="50"/>
        <v>1</v>
      </c>
      <c r="E1585" s="547" t="b">
        <f t="shared" si="51"/>
        <v>0</v>
      </c>
      <c r="F1585" s="546"/>
    </row>
    <row r="1586" spans="1:6" ht="14.25">
      <c r="A1586" s="555" t="s">
        <v>2209</v>
      </c>
      <c r="B1586" s="555" t="s">
        <v>2209</v>
      </c>
      <c r="C1586" s="547" t="str">
        <f>Attestation!F41</f>
        <v>Signature</v>
      </c>
      <c r="D1586" s="547" t="b">
        <f t="shared" si="50"/>
        <v>1</v>
      </c>
      <c r="E1586" s="547" t="b">
        <f t="shared" si="51"/>
        <v>1</v>
      </c>
      <c r="F1586" s="546"/>
    </row>
    <row r="1587" spans="1:6" ht="57">
      <c r="A1587" s="556" t="s">
        <v>2242</v>
      </c>
      <c r="B1587" s="556" t="s">
        <v>2243</v>
      </c>
      <c r="C1587" s="547" t="str">
        <f>Attestation!A44</f>
        <v>Le représentant désigné de la haute direction de l'institution financière ne doit pas participer directement à la préparation du formulaire LCR.</v>
      </c>
      <c r="D1587" s="547" t="b">
        <f t="shared" si="52" ref="D1587">A1587=C1587</f>
        <v>1</v>
      </c>
      <c r="E1587" s="547" t="b">
        <f t="shared" si="51"/>
        <v>0</v>
      </c>
      <c r="F1587" s="546"/>
    </row>
  </sheetData>
  <sheetProtection formatColumns="0" formatRows="0"/>
  <autoFilter ref="A1:E1587"/>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DAE48BE66589458AB840DD0EDDDD8A" ma:contentTypeVersion="14" ma:contentTypeDescription="Crée un document." ma:contentTypeScope="" ma:versionID="0a0cbc398e0bc44f864f94605e2e919d">
  <xsd:schema xmlns:xsd="http://www.w3.org/2001/XMLSchema" xmlns:xs="http://www.w3.org/2001/XMLSchema" xmlns:p="http://schemas.microsoft.com/office/2006/metadata/properties" xmlns:ns2="0ab4d0b0-81c9-496c-a6f8-8a0e74a7f3b9" xmlns:ns3="937acfcf-2433-4dc7-8dd3-98a5d50c96bf" xmlns:ns4="e5565267-56e4-4614-99d0-029fabe78f55" targetNamespace="http://schemas.microsoft.com/office/2006/metadata/properties" ma:root="true" ma:fieldsID="5b6c694d1dc9acf1c89723506711cc8c" ns2:_="" ns3:_="" ns4:_="">
    <xsd:import namespace="0ab4d0b0-81c9-496c-a6f8-8a0e74a7f3b9"/>
    <xsd:import namespace="937acfcf-2433-4dc7-8dd3-98a5d50c96bf"/>
    <xsd:import namespace="e5565267-56e4-4614-99d0-029fabe78f55"/>
    <xsd:element name="properties">
      <xsd:complexType>
        <xsd:sequence>
          <xsd:element name="documentManagement">
            <xsd:complexType>
              <xsd:all>
                <xsd:element ref="ns2:PJDDocLieBK" minOccurs="0"/>
                <xsd:element ref="ns2:_fd_parent_temp" minOccurs="0"/>
                <xsd:element ref="ns3:PJDDocLie" minOccurs="0"/>
                <xsd:element ref="ns3:DSDemandeArchiver"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b4d0b0-81c9-496c-a6f8-8a0e74a7f3b9" elementFormDefault="qualified">
    <xsd:import namespace="http://schemas.microsoft.com/office/2006/documentManagement/types"/>
    <xsd:import namespace="http://schemas.microsoft.com/office/infopath/2007/PartnerControls"/>
    <xsd:element name="PJDDocLieBK" ma:index="8" nillable="true" ma:displayName="PJDDocLieBK" ma:indexed="true" ma:internalName="PJDDocLieBK">
      <xsd:simpleType>
        <xsd:restriction base="dms:Text">
          <xsd:maxLength value="255"/>
        </xsd:restriction>
      </xsd:simpleType>
    </xsd:element>
    <xsd:element name="_fd_parent_temp" ma:index="9" nillable="true" ma:displayName="_fd_parent_temp" ma:hidden="true" ma:indexed="true" ma:internalName="_fd_parent_temp">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7acfcf-2433-4dc7-8dd3-98a5d50c96bf" elementFormDefault="qualified">
    <xsd:import namespace="http://schemas.microsoft.com/office/2006/documentManagement/types"/>
    <xsd:import namespace="http://schemas.microsoft.com/office/infopath/2007/PartnerControls"/>
    <xsd:element name="PJDDocLie" ma:index="10" nillable="true" ma:displayName="Pièces jointes liées" ma:indexed="true" ma:list="{c2dba245-1308-4802-bef5-c91d0b753676}" ma:internalName="PJDDocLie" ma:showField="DSNumeroID">
      <xsd:simpleType>
        <xsd:restriction base="dms:Lookup"/>
      </xsd:simpleType>
    </xsd:element>
    <xsd:element name="DSDemandeArchiver" ma:index="11" nillable="true" ma:displayName="Archiver" ma:default="0" ma:indexed="true" ma:internalName="DSDemandeArchiver">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e5565267-56e4-4614-99d0-029fabe78f55" elementFormDefault="qualified">
    <xsd:import namespace="http://schemas.microsoft.com/office/2006/documentManagement/types"/>
    <xsd:import namespace="http://schemas.microsoft.com/office/infopath/2007/PartnerControls"/>
    <xsd:element name="SharedWithUsers" ma:index="12"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FormUrls xmlns="http://schemas.microsoft.com/sharepoint/v3/contenttype/forms/url">
  <Edit>~list/Forms/fd_Document_Edit.aspx</Edit>
</FormUrls>
</file>

<file path=customXml/item4.xml><?xml version="1.0" encoding="utf-8"?>
<p:properties xmlns:p="http://schemas.microsoft.com/office/2006/metadata/properties" xmlns:xsi="http://www.w3.org/2001/XMLSchema-instance" xmlns:pc="http://schemas.microsoft.com/office/infopath/2007/PartnerControls">
  <documentManagement>
    <PJDDocLie xmlns="937acfcf-2433-4dc7-8dd3-98a5d50c96bf">11983</PJDDocLie>
    <_fd_parent_temp xmlns="0ab4d0b0-81c9-496c-a6f8-8a0e74a7f3b9" xsi:nil="true"/>
    <DSDemandeArchiver xmlns="937acfcf-2433-4dc7-8dd3-98a5d50c96bf">false</DSDemandeArchiver>
    <PJDDocLieBK xmlns="0ab4d0b0-81c9-496c-a6f8-8a0e74a7f3b9">15051</PJDDocLieBK>
  </documentManagement>
</p:properties>
</file>

<file path=customXml/itemProps1.xml><?xml version="1.0" encoding="utf-8"?>
<ds:datastoreItem xmlns:ds="http://schemas.openxmlformats.org/officeDocument/2006/customXml" ds:itemID="{3FC883DC-4C10-4143-A57D-5DA9784BD057}"/>
</file>

<file path=customXml/itemProps2.xml><?xml version="1.0" encoding="utf-8"?>
<ds:datastoreItem xmlns:ds="http://schemas.openxmlformats.org/officeDocument/2006/customXml" ds:itemID="{0C655994-D7B5-44E4-BF20-A39620AE1431}"/>
</file>

<file path=customXml/itemProps3.xml><?xml version="1.0" encoding="utf-8"?>
<ds:datastoreItem xmlns:ds="http://schemas.openxmlformats.org/officeDocument/2006/customXml" ds:itemID="{6572560E-7575-4982-AF50-617C0AC4E702}"/>
</file>

<file path=customXml/itemProps4.xml><?xml version="1.0" encoding="utf-8"?>
<ds:datastoreItem xmlns:ds="http://schemas.openxmlformats.org/officeDocument/2006/customXml" ds:itemID="{81372C69-7FC6-4C2A-B9C8-CD25B796980C}"/>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Template/>
  <Manager/>
  <Company>OSFI-BSIF</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Divulgation ratio de liquidité à court terme (LCR)</dc:title>
  <dc:subject/>
  <dc:creator>Autorité des marchés financiers</dc:creator>
  <cp:keywords>ratio;liquidité;court terme;2016</cp:keywords>
  <dc:description/>
  <cp:lastModifiedBy>Carrière Analie-Jade</cp:lastModifiedBy>
  <cp:lastPrinted>2016-02-25T10:43:47Z</cp:lastPrinted>
  <dcterms:created xsi:type="dcterms:W3CDTF">2013-12-04T15:32:14Z</dcterms:created>
  <dcterms:modified xsi:type="dcterms:W3CDTF">2026-09-16T18:57:42Z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LCR</vt:lpwstr>
  </property>
  <property fmtid="{D5CDD505-2E9C-101B-9397-08002B2CF9AE}" pid="3" name="Version du formulaire">
    <vt:lpwstr>3.00</vt:lpwstr>
  </property>
  <property fmtid="{D5CDD505-2E9C-101B-9397-08002B2CF9AE}" pid="4" name="ContentTypeId">
    <vt:lpwstr>0x01010060DAE48BE66589458AB840DD0EDDDD8A</vt:lpwstr>
  </property>
</Properties>
</file>