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reso.local\Autorite\SU_Solvabilite\D_Surveillance_Assureurs\_Publications-SES\Site internet\2025\2025-05-28\ANGLAIS\Trust companies and saving companies\1.Liquidity Coverage Ratio (LCR)\"/>
    </mc:Choice>
  </mc:AlternateContent>
  <xr:revisionPtr revIDLastSave="0" documentId="13_ncr:1_{B9F23FBB-D25C-4BAD-A8B5-BC5837041486}" xr6:coauthVersionLast="47" xr6:coauthVersionMax="47" xr10:uidLastSave="{00000000-0000-0000-0000-000000000000}"/>
  <workbookProtection workbookAlgorithmName="SHA-512" workbookHashValue="NJAhMCBQ6InjtwIUD0mCbqrBBzL0WdQVIupv9r13b3q5nrkko+R5GNX2/KcO3/U8he9KJosqWM4WJjr/mg9kqw==" workbookSaltValue="/6v9ozi9qgrMD+1h7Y9vDg==" workbookSpinCount="100000" lockStructure="1"/>
  <bookViews>
    <workbookView xWindow="28680" yWindow="-6120" windowWidth="29040" windowHeight="15840" xr2:uid="{00000000-000D-0000-FFFF-FFFF00000000}"/>
  </bookViews>
  <sheets>
    <sheet name="Page Titre" sheetId="33" r:id="rId1"/>
    <sheet name="Présentation" sheetId="2" r:id="rId2"/>
    <sheet name="Attestation" sheetId="39" r:id="rId3"/>
    <sheet name="LCR" sheetId="31" r:id="rId4"/>
    <sheet name="Instructions-LCR" sheetId="11" r:id="rId5"/>
    <sheet name="Dépôts opérationnels" sheetId="20" r:id="rId6"/>
    <sheet name="Sans objet 1" sheetId="44" r:id="rId7"/>
    <sheet name="Sans objet 2" sheetId="45" r:id="rId8"/>
    <sheet name="MatchTrad" sheetId="38" state="hidden" r:id="rId9"/>
  </sheets>
  <definedNames>
    <definedName name="_xlnm._FilterDatabase" localSheetId="8" hidden="1">MatchTrad!$A$1:$F$1575</definedName>
    <definedName name="_ftn1" localSheetId="3">LCR!$B$214</definedName>
    <definedName name="_ftnref1" localSheetId="3">LCR!$B$211</definedName>
    <definedName name="_Toc403131203" localSheetId="1">Présentation!$A$3</definedName>
    <definedName name="amf_TypeDonneeCellule">#REF!</definedName>
    <definedName name="_xlnm.Print_Titles" localSheetId="5">'Dépôts opérationnels'!$1:$1</definedName>
    <definedName name="_xlnm.Print_Titles" localSheetId="4">'Instructions-LCR'!$1:$3</definedName>
    <definedName name="_xlnm.Print_Titles" localSheetId="3">LCR!$1:$2</definedName>
    <definedName name="LANGUE_FR_ENG" localSheetId="0">'Page Titre'!$C$1</definedName>
    <definedName name="LCR1100101">LCR!$D$12</definedName>
    <definedName name="LCR1100201">LCR!$D$14</definedName>
    <definedName name="LCR1100301">LCR!$D$15</definedName>
    <definedName name="LCR1100401">LCR!$D$17</definedName>
    <definedName name="LCR1100501">LCR!$D$18</definedName>
    <definedName name="LCR1100601">LCR!$D$19</definedName>
    <definedName name="LCR1100701">LCR!$D$20</definedName>
    <definedName name="LCR1100801">LCR!$D$21</definedName>
    <definedName name="LCR1100901">LCR!$D$23</definedName>
    <definedName name="LCR1101001">LCR!$D$24</definedName>
    <definedName name="LCR1200101">LCR!$D$31</definedName>
    <definedName name="LCR1200201">LCR!$D$32</definedName>
    <definedName name="LCR1200301">LCR!$D$33</definedName>
    <definedName name="LCR1200401">LCR!$D$34</definedName>
    <definedName name="LCR1200501">LCR!$D$35</definedName>
    <definedName name="LCR1200601">LCR!$D$36</definedName>
    <definedName name="LCR1200701">LCR!$D$37</definedName>
    <definedName name="LCR1300101">LCR!$D$43</definedName>
    <definedName name="LCR1300201">LCR!$D$44</definedName>
    <definedName name="LCR1300301">LCR!$D$45</definedName>
    <definedName name="LCR1300401">LCR!$D$46</definedName>
    <definedName name="LCR1400101">LCR!$D$64</definedName>
    <definedName name="LCR1400202">LCR!$F$64</definedName>
    <definedName name="LCR1400303">LCR!$H$64</definedName>
    <definedName name="LCR1400404">LCR!$J$64</definedName>
    <definedName name="LCR1400501">LCR!$D$65</definedName>
    <definedName name="LCR1400602">LCR!$F$65</definedName>
    <definedName name="LCR1400703">LCR!$H$65</definedName>
    <definedName name="LCR1400804">LCR!$J$65</definedName>
    <definedName name="LCR2001001">LCR!$D$94</definedName>
    <definedName name="LCR2002001">LCR!$D$95</definedName>
    <definedName name="LCR2003001">LCR!$D$98</definedName>
    <definedName name="LCR2004001">LCR!$D$99</definedName>
    <definedName name="LCR2005001">LCR!$D$100</definedName>
    <definedName name="LCR2006001">#REF!</definedName>
    <definedName name="LCR2007001">#REF!</definedName>
    <definedName name="LCR2110101">LCR!$D$85</definedName>
    <definedName name="LCR2110201">LCR!$D$86</definedName>
    <definedName name="LCR2110301">LCR!$D$87</definedName>
    <definedName name="LCR2110401">LCR!$D$90</definedName>
    <definedName name="LCR2110501">LCR!$D$91</definedName>
    <definedName name="LCR2110601">LCR!$D$92</definedName>
    <definedName name="LCR2110701">#REF!</definedName>
    <definedName name="LCR2110801">LCR!$D$96</definedName>
    <definedName name="LCR2110901">LCR!$D$101</definedName>
    <definedName name="LCR2111001">LCR!$D$97</definedName>
    <definedName name="LCR2111101">LCR!$D$102</definedName>
    <definedName name="LCR2120101">LCR!$D$114</definedName>
    <definedName name="LCR2120201">LCR!$D$115</definedName>
    <definedName name="LCR2120301">LCR!$D$116</definedName>
    <definedName name="LCR2120401">LCR!$D$119</definedName>
    <definedName name="LCR2120501">LCR!$D$120</definedName>
    <definedName name="LCR2120601">LCR!$D$121</definedName>
    <definedName name="LCR2120701">#REF!</definedName>
    <definedName name="LCR2120801">LCR!$D$125</definedName>
    <definedName name="LCR2120901">#REF!</definedName>
    <definedName name="LCR2121001">LCR!$D$126</definedName>
    <definedName name="LCR2121101">LCR!$D$132</definedName>
    <definedName name="LCR2121201">LCR!$D$135</definedName>
    <definedName name="LCR2121301">LCR!$D$136</definedName>
    <definedName name="LCR2121401">LCR!$D$137</definedName>
    <definedName name="LCR2121501">LCR!$D$152</definedName>
    <definedName name="LCR2121601">LCR!$D$153</definedName>
    <definedName name="LCR2121701">LCR!$D$139</definedName>
    <definedName name="LCR2121801">LCR!$D$140</definedName>
    <definedName name="LCR2121901">LCR!$D$141</definedName>
    <definedName name="LCR2122001">LCR!$D$155</definedName>
    <definedName name="LCR2122101">LCR!$D$156</definedName>
    <definedName name="LCR2122201">LCR!$D$143</definedName>
    <definedName name="LCR2122301">LCR!$D$144</definedName>
    <definedName name="LCR2122401">LCR!$D$145</definedName>
    <definedName name="LCR2122501">LCR!$D$157</definedName>
    <definedName name="LCR2122601">LCR!$D$147</definedName>
    <definedName name="LCR2122701">LCR!$D$148</definedName>
    <definedName name="LCR2122801">LCR!$D$149</definedName>
    <definedName name="LCR2122901">LCR!$D$158</definedName>
    <definedName name="LCR2123001">LCR!$D$159</definedName>
    <definedName name="LCR2123101">LCR!$D$160</definedName>
    <definedName name="LCR2130101">LCR!$D$167</definedName>
    <definedName name="LCR2130202">LCR!$F$167</definedName>
    <definedName name="LCR2130301">LCR!$D$168</definedName>
    <definedName name="LCR2130402">LCR!$F$168</definedName>
    <definedName name="LCR2130501">LCR!$D$170</definedName>
    <definedName name="LCR2130602">LCR!$F$170</definedName>
    <definedName name="LCR2130701">LCR!$D$171</definedName>
    <definedName name="LCR2130802">LCR!$F$171</definedName>
    <definedName name="LCR2130901">LCR!$D$173</definedName>
    <definedName name="LCR2131002">LCR!$F$173</definedName>
    <definedName name="LCR2131101">LCR!$D$174</definedName>
    <definedName name="LCR2131202">LCR!$F$174</definedName>
    <definedName name="LCR2131301">LCR!$D$176</definedName>
    <definedName name="LCR2131402">LCR!$F$176</definedName>
    <definedName name="LCR2131501">LCR!$D$177</definedName>
    <definedName name="LCR2131602">LCR!$F$177</definedName>
    <definedName name="LCR2131701">LCR!$D$178</definedName>
    <definedName name="LCR2131802">LCR!$F$178</definedName>
    <definedName name="LCR2131901">LCR!$D$180</definedName>
    <definedName name="LCR2132002">LCR!$F$180</definedName>
    <definedName name="LCR2132101">LCR!$D$181</definedName>
    <definedName name="LCR2132202">LCR!$F$181</definedName>
    <definedName name="LCR2132301">LCR!$D$183</definedName>
    <definedName name="LCR2132402">LCR!$F$183</definedName>
    <definedName name="LCR2132501">LCR!$D$184</definedName>
    <definedName name="LCR2132602">LCR!$F$184</definedName>
    <definedName name="LCR2132701">LCR!$D$186</definedName>
    <definedName name="LCR2132802">LCR!$F$186</definedName>
    <definedName name="LCR2132901">LCR!$D$187</definedName>
    <definedName name="LCR2133002">LCR!$F$187</definedName>
    <definedName name="LCR2133101">LCR!$D$190</definedName>
    <definedName name="LCR2133202">LCR!$F$190</definedName>
    <definedName name="LCR2133301">LCR!$D$191</definedName>
    <definedName name="LCR2133402">LCR!$F$191</definedName>
    <definedName name="LCR2133501">LCR!$D$193</definedName>
    <definedName name="LCR2133602">LCR!$F$193</definedName>
    <definedName name="LCR2133701">LCR!$D$194</definedName>
    <definedName name="LCR2133802">LCR!$F$194</definedName>
    <definedName name="LCR2133901">LCR!$D$196</definedName>
    <definedName name="LCR2134002">LCR!$F$196</definedName>
    <definedName name="LCR2134101">LCR!$D$197</definedName>
    <definedName name="LCR2134202">LCR!$F$197</definedName>
    <definedName name="LCR2140101">LCR!$D$202</definedName>
    <definedName name="LCR2140201">LCR!$D$203</definedName>
    <definedName name="LCR2140301">LCR!$D$205</definedName>
    <definedName name="LCR2140401">LCR!$D$206</definedName>
    <definedName name="LCR2140501">LCR!$D$207</definedName>
    <definedName name="LCR2140601">LCR!$D$208</definedName>
    <definedName name="LCR2140701">LCR!$D$209</definedName>
    <definedName name="LCR2140801">LCR!$D$210</definedName>
    <definedName name="LCR2140901">LCR!$D$211</definedName>
    <definedName name="LCR2141001">LCR!$D$212</definedName>
    <definedName name="LCR2141101">LCR!$D$214</definedName>
    <definedName name="LCR2141201">LCR!$D$215</definedName>
    <definedName name="LCR2141301">LCR!$D$216</definedName>
    <definedName name="LCR2141401">LCR!$D$217</definedName>
    <definedName name="LCR2141501">LCR!$D$219</definedName>
    <definedName name="LCR2141601">LCR!$D$222</definedName>
    <definedName name="LCR2141701">LCR!$D$220</definedName>
    <definedName name="LCR2141801">LCR!$D$223</definedName>
    <definedName name="LCR2141901">LCR!$D$224</definedName>
    <definedName name="LCR2142001">LCR!$D$225</definedName>
    <definedName name="LCR2142101">LCR!$D$226</definedName>
    <definedName name="LCR2142201">LCR!$D$227</definedName>
    <definedName name="LCR2142301">LCR!$D$231</definedName>
    <definedName name="LCR2142401">LCR!$D$232</definedName>
    <definedName name="LCR2142501">LCR!$D$233</definedName>
    <definedName name="LCR2142601">LCR!$D$234</definedName>
    <definedName name="LCR2142701">LCR!$D$235</definedName>
    <definedName name="LCR2142801">LCR!$D$244</definedName>
    <definedName name="LCR2142901">LCR!$D$245</definedName>
    <definedName name="LCR2143001">LCR!$D$246</definedName>
    <definedName name="LCR2143101">LCR!$D$247</definedName>
    <definedName name="LCR2143201">LCR!$D$248</definedName>
    <definedName name="LCR2143301">LCR!$D$250</definedName>
    <definedName name="LCR2143401">LCR!$D$251</definedName>
    <definedName name="LCR2143501">LCR!$D$252</definedName>
    <definedName name="LCR2143601">LCR!$D$253</definedName>
    <definedName name="LCR2143701">LCR!$D$254</definedName>
    <definedName name="LCR2143801">LCR!$D$255</definedName>
    <definedName name="LCR2143901">LCR!$D$256</definedName>
    <definedName name="LCR2144001">LCR!$D$257</definedName>
    <definedName name="LCR2210101">LCR!$D$272</definedName>
    <definedName name="LCR2210202">LCR!$F$272</definedName>
    <definedName name="LCR2210301">LCR!$D$273</definedName>
    <definedName name="LCR2210402">LCR!$F$273</definedName>
    <definedName name="LCR2210501">LCR!$D$275</definedName>
    <definedName name="LCR2210602">LCR!$F$275</definedName>
    <definedName name="LCR2210701">LCR!$D$276</definedName>
    <definedName name="LCR2210802">LCR!$F$276</definedName>
    <definedName name="LCR2210901">LCR!$D$278</definedName>
    <definedName name="LCR2211002">LCR!$F$278</definedName>
    <definedName name="LCR2211101">LCR!$D$279</definedName>
    <definedName name="LCR2211202">LCR!$F$279</definedName>
    <definedName name="LCR2211301">LCR!$D$281</definedName>
    <definedName name="LCR2211402">LCR!$F$281</definedName>
    <definedName name="LCR2211501">LCR!$D$282</definedName>
    <definedName name="LCR2211602">LCR!$F$282</definedName>
    <definedName name="LCR2211701">LCR!$D$283</definedName>
    <definedName name="LCR2211802">LCR!$F$283</definedName>
    <definedName name="LCR2211901">LCR!$D$284</definedName>
    <definedName name="LCR2212002">LCR!$F$284</definedName>
    <definedName name="LCR2212101">LCR!$D$286</definedName>
    <definedName name="LCR2212202">LCR!$F$286</definedName>
    <definedName name="LCR2212301">LCR!$D$287</definedName>
    <definedName name="LCR2212402">LCR!$F$287</definedName>
    <definedName name="LCR2212501">LCR!$D$288</definedName>
    <definedName name="LCR2212602">LCR!$F$288</definedName>
    <definedName name="LCR2212701">LCR!$D$289</definedName>
    <definedName name="LCR2212802">LCR!$F$289</definedName>
    <definedName name="LCR2212901">LCR!$D$290</definedName>
    <definedName name="LCR2213002">LCR!$F$290</definedName>
    <definedName name="LCR2213101">LCR!$D$291</definedName>
    <definedName name="LCR2213202">LCR!$F$291</definedName>
    <definedName name="LCR2220101">LCR!$D$296</definedName>
    <definedName name="LCR2220201">LCR!$D$297</definedName>
    <definedName name="LCR2220301">LCR!$D$298</definedName>
    <definedName name="LCR2220401">LCR!$D$299</definedName>
    <definedName name="LCR2220501">LCR!$D$301</definedName>
    <definedName name="LCR2220601">LCR!$D$302</definedName>
    <definedName name="LCR2220701">LCR!$D$303</definedName>
    <definedName name="LCR2220801">LCR!$D$304</definedName>
    <definedName name="LCR2220901">#REF!</definedName>
    <definedName name="LCR2230101">LCR!$D$309</definedName>
    <definedName name="LCR2230201">LCR!$D$310</definedName>
    <definedName name="LCR2230301">LCR!$D$311</definedName>
    <definedName name="LCR3000101">LCR!$D$326</definedName>
    <definedName name="LCR3000202">LCR!$F$326</definedName>
    <definedName name="LCR3000301">LCR!$D$327</definedName>
    <definedName name="LCR3000402">LCR!$F$327</definedName>
    <definedName name="LCR3000501">LCR!$D$329</definedName>
    <definedName name="LCR3000602">LCR!$F$329</definedName>
    <definedName name="LCR3000701">LCR!$D$330</definedName>
    <definedName name="LCR3000802">LCR!$F$330</definedName>
    <definedName name="LCR3000901">LCR!$D$332</definedName>
    <definedName name="LCR3001002">LCR!$F$332</definedName>
    <definedName name="LCR3001101">LCR!$D$333</definedName>
    <definedName name="LCR3001202">LCR!$F$333</definedName>
    <definedName name="LCR3001301">LCR!$D$335</definedName>
    <definedName name="LCR3001402">LCR!$F$335</definedName>
    <definedName name="LCR3001501">LCR!$D$336</definedName>
    <definedName name="LCR3001602">LCR!$F$336</definedName>
    <definedName name="LCR3001701">LCR!$D$338</definedName>
    <definedName name="LCR3001802">LCR!$F$338</definedName>
    <definedName name="LCR3001901">LCR!$D$339</definedName>
    <definedName name="LCR3002002">LCR!$F$339</definedName>
    <definedName name="LCR3002101">LCR!$D$341</definedName>
    <definedName name="LCR3002202">LCR!$F$341</definedName>
    <definedName name="LCR3002301">LCR!$D$342</definedName>
    <definedName name="LCR3002402">LCR!$F$342</definedName>
    <definedName name="LCR3002501">LCR!$D$344</definedName>
    <definedName name="LCR3002602">LCR!$F$344</definedName>
    <definedName name="LCR3002701">LCR!$D$345</definedName>
    <definedName name="LCR3002802">LCR!$F$345</definedName>
    <definedName name="LCR3002901">LCR!$D$347</definedName>
    <definedName name="LCR3003002">LCR!$F$347</definedName>
    <definedName name="LCR3003101">LCR!$D$348</definedName>
    <definedName name="LCR3003202">LCR!$F$348</definedName>
    <definedName name="LCR3003301">LCR!$D$350</definedName>
    <definedName name="LCR3003402">LCR!$F$350</definedName>
    <definedName name="LCR3003501">LCR!$D$351</definedName>
    <definedName name="LCR3003602">LCR!$F$351</definedName>
    <definedName name="LCR3003701">LCR!$D$353</definedName>
    <definedName name="LCR3003802">LCR!$F$353</definedName>
    <definedName name="LCR3003901">LCR!$D$354</definedName>
    <definedName name="LCR3004002">LCR!$F$354</definedName>
    <definedName name="LCR3004101">LCR!$D$356</definedName>
    <definedName name="LCR3004202">LCR!$F$356</definedName>
    <definedName name="LCR3004301">LCR!$D$357</definedName>
    <definedName name="LCR3004402">LCR!$F$357</definedName>
    <definedName name="LCR3004501">LCR!$D$359</definedName>
    <definedName name="LCR3004602">LCR!$F$359</definedName>
    <definedName name="LCR3004701">LCR!$D$360</definedName>
    <definedName name="LCR3004802">LCR!$F$360</definedName>
    <definedName name="LCR3004901">LCR!$D$362</definedName>
    <definedName name="LCR3005002">LCR!$F$362</definedName>
    <definedName name="LCR3005101">LCR!$D$363</definedName>
    <definedName name="LCR3005202">LCR!$F$363</definedName>
    <definedName name="LCR3005301">LCR!$D$365</definedName>
    <definedName name="LCR3005402">LCR!$F$365</definedName>
    <definedName name="LCR3005501">LCR!$D$366</definedName>
    <definedName name="LCR3005602">LCR!$F$366</definedName>
    <definedName name="LCR3005701">LCR!$D$368</definedName>
    <definedName name="LCR3005802">LCR!$F$368</definedName>
    <definedName name="LCR3005901">LCR!$D$369</definedName>
    <definedName name="LCR3006002">LCR!$F$369</definedName>
    <definedName name="LCR3006101">LCR!$D$371</definedName>
    <definedName name="LCR3006202">LCR!$F$371</definedName>
    <definedName name="LCR3006301">LCR!$D$372</definedName>
    <definedName name="LCR3006402">LCR!$F$372</definedName>
    <definedName name="LCR3006501">LCR!$D$374</definedName>
    <definedName name="LCR3006602">LCR!$F$374</definedName>
    <definedName name="LCR3006701">LCR!$D$375</definedName>
    <definedName name="LCR3006802">LCR!$F$375</definedName>
    <definedName name="LCR3006901">LCR!$D$377</definedName>
    <definedName name="LCR3007002">LCR!$F$377</definedName>
    <definedName name="LCR3007101">LCR!$D$378</definedName>
    <definedName name="LCR3007202">LCR!$F$378</definedName>
    <definedName name="LCR3007301">LCR!$D$380</definedName>
    <definedName name="LCR3007402">LCR!$F$380</definedName>
    <definedName name="LCR3007501">LCR!$D$381</definedName>
    <definedName name="LCR3007602">LCR!$F$381</definedName>
    <definedName name="LCR3007701">LCR!$D$383</definedName>
    <definedName name="LCR3007802">LCR!$F$383</definedName>
    <definedName name="LCR3007901">LCR!$D$384</definedName>
    <definedName name="LCR3008002">LCR!$F$384</definedName>
    <definedName name="LCR3008101">LCR!$D$386</definedName>
    <definedName name="LCR3008202">LCR!$F$386</definedName>
    <definedName name="LCR3008301">LCR!$D$387</definedName>
    <definedName name="LCR3008402">LCR!$F$387</definedName>
    <definedName name="LCR3008501">LCR!$D$389</definedName>
    <definedName name="LCR3008602">LCR!$F$389</definedName>
    <definedName name="LCR3008701">LCR!$D$390</definedName>
    <definedName name="LCR3008802">LCR!$F$390</definedName>
    <definedName name="LCR3008901">LCR!$D$392</definedName>
    <definedName name="LCR3009002">LCR!$F$392</definedName>
    <definedName name="LCR3009101">LCR!$D$393</definedName>
    <definedName name="LCR3009202">LCR!$F$393</definedName>
    <definedName name="LCR3009301">LCR!$D$395</definedName>
    <definedName name="LCR3009402">LCR!$F$395</definedName>
    <definedName name="LCR3009501">LCR!$D$396</definedName>
    <definedName name="LCR3009602">LCR!$F$396</definedName>
    <definedName name="LCR3009701">LCR!$D$397</definedName>
    <definedName name="LCR3009802">LCR!$F$397</definedName>
    <definedName name="LCR3009901">LCR!$D$399</definedName>
    <definedName name="LCR3010002">LCR!$F$399</definedName>
    <definedName name="LCR3010101">LCR!$D$400</definedName>
    <definedName name="LCR3010202">LCR!$F$400</definedName>
    <definedName name="LCR3010301">LCR!$D$401</definedName>
    <definedName name="LCR3010402">LCR!$F$401</definedName>
    <definedName name="LCR3010501">LCR!$D$402</definedName>
    <definedName name="LCR3010602">LCR!$F$402</definedName>
    <definedName name="LCR3010701">LCR!$D$403</definedName>
    <definedName name="LCR3010802">LCR!$F$403</definedName>
    <definedName name="LCR3010901">LCR!$D$404</definedName>
    <definedName name="LCR3011002">LCR!$F$404</definedName>
    <definedName name="LCR3011101">LCR!$D$405</definedName>
    <definedName name="LCR3011202">LCR!$F$405</definedName>
    <definedName name="LCR3011301">LCR!$D$406</definedName>
    <definedName name="LCR3011402">LCR!$F$406</definedName>
    <definedName name="LCR3011501">LCR!$D$407</definedName>
    <definedName name="LCR3011602">LCR!$F$407</definedName>
    <definedName name="LCR3011701">LCR!$D$408</definedName>
    <definedName name="LCR3011802">LCR!$F$408</definedName>
    <definedName name="LCR3011901">LCR!$D$409</definedName>
    <definedName name="LCR3012002">LCR!$F$409</definedName>
    <definedName name="LCR3012101">LCR!$D$410</definedName>
    <definedName name="LCR3012202">LCR!$F$410</definedName>
    <definedName name="LCR3012301">LCR!$D$411</definedName>
    <definedName name="LCR3012402">LCR!$F$411</definedName>
    <definedName name="LCR3012501">LCR!$D$412</definedName>
    <definedName name="LCR3012602">LCR!$F$412</definedName>
    <definedName name="LCR3012701">LCR!$D$413</definedName>
    <definedName name="LCR3012802">LCR!$F$413</definedName>
    <definedName name="LCR3012901">LCR!$D$414</definedName>
    <definedName name="LCR3013002">LCR!$F$414</definedName>
    <definedName name="LCR3013101">LCR!$D$415</definedName>
    <definedName name="LCR3013202">LCR!$F$415</definedName>
    <definedName name="LCR3013301">LCR!$D$416</definedName>
    <definedName name="LCR3013402">LCR!$F$416</definedName>
    <definedName name="LCR3013501">LCR!$D$417</definedName>
    <definedName name="LCR3013602">LCR!$F$417</definedName>
    <definedName name="LCR3013701">LCR!$D$418</definedName>
    <definedName name="LCR3013802">LCR!$F$418</definedName>
    <definedName name="LCR3013901">LCR!$D$419</definedName>
    <definedName name="LCR3014002">LCR!$F$419</definedName>
    <definedName name="LCR3014101">LCR!$D$420</definedName>
    <definedName name="LCR3014202">LCR!$F$420</definedName>
    <definedName name="LCR3014301">LCR!$D$421</definedName>
    <definedName name="LCR3014402">LCR!$F$421</definedName>
    <definedName name="LCR3014501">LCR!$D$422</definedName>
    <definedName name="LCR3014602">LCR!$F$422</definedName>
    <definedName name="LCR3014701">LCR!$D$423</definedName>
    <definedName name="LCR3014802">LCR!$F$423</definedName>
    <definedName name="LCR6100105">LCR!$L$12</definedName>
    <definedName name="LCR6100205">LCR!$L$14</definedName>
    <definedName name="LCR6100405">LCR!$L$17</definedName>
    <definedName name="LCR6100505">LCR!$L$18</definedName>
    <definedName name="LCR6100605">LCR!$L$19</definedName>
    <definedName name="LCR6100705">LCR!$L$20</definedName>
    <definedName name="LCR6100805">LCR!$L$21</definedName>
    <definedName name="LCR6100905">LCR!$L$23</definedName>
    <definedName name="LCR6101005">LCR!$L$24</definedName>
    <definedName name="LCR6200105">LCR!$L$31</definedName>
    <definedName name="LCR6200205">LCR!$L$32</definedName>
    <definedName name="LCR6200305">LCR!$L$33</definedName>
    <definedName name="LCR6200405">LCR!$L$34</definedName>
    <definedName name="LCR6200505">LCR!$L$35</definedName>
    <definedName name="LCR6200605">LCR!$L$36</definedName>
    <definedName name="LCR6200705">LCR!$L$37</definedName>
    <definedName name="LCR6300105">LCR!$L$43</definedName>
    <definedName name="LCR6300205">LCR!$L$44</definedName>
    <definedName name="LCR6300305">LCR!$L$45</definedName>
    <definedName name="LCR6300405">LCR!$L$46</definedName>
    <definedName name="LCR7001005">LCR!$L$94</definedName>
    <definedName name="LCR7002005">LCR!$L$95</definedName>
    <definedName name="LCR7003005">LCR!$L$98</definedName>
    <definedName name="LCR7004005">LCR!$L$99</definedName>
    <definedName name="LCR7005005">LCR!$L$100</definedName>
    <definedName name="LCR7006005">#REF!</definedName>
    <definedName name="LCR7007005">#REF!</definedName>
    <definedName name="LCR7110105">LCR!$L$85</definedName>
    <definedName name="LCR7110205">LCR!$L$86</definedName>
    <definedName name="LCR7110305">LCR!$L$87</definedName>
    <definedName name="LCR7110405">LCR!$L$90</definedName>
    <definedName name="LCR7110505">LCR!$L$91</definedName>
    <definedName name="LCR7110605">LCR!$L$92</definedName>
    <definedName name="LCR7110705">#REF!</definedName>
    <definedName name="LCR7110805">LCR!$L$96</definedName>
    <definedName name="LCR7110905">LCR!$L$101</definedName>
    <definedName name="LCR7111005">LCR!$L$97</definedName>
    <definedName name="LCR7111105">LCR!$L$102</definedName>
    <definedName name="LCR7120105">LCR!$L$114</definedName>
    <definedName name="LCR7120205">LCR!$L$115</definedName>
    <definedName name="LCR7120305">LCR!$L$116</definedName>
    <definedName name="LCR7120405">LCR!$L$119</definedName>
    <definedName name="LCR7120505">LCR!$L$120</definedName>
    <definedName name="LCR7120605">LCR!$L$121</definedName>
    <definedName name="LCR7120705">#REF!</definedName>
    <definedName name="LCR7120805">LCR!$L$125</definedName>
    <definedName name="LCR7120905">#REF!</definedName>
    <definedName name="LCR7121005">LCR!$L$126</definedName>
    <definedName name="LCR7121105">LCR!$L$132</definedName>
    <definedName name="LCR7121205">LCR!$L$135</definedName>
    <definedName name="LCR7121305">LCR!$L$136</definedName>
    <definedName name="LCR7121405">LCR!$L$137</definedName>
    <definedName name="LCR7121505">LCR!$L$152</definedName>
    <definedName name="LCR7121605">LCR!$L$153</definedName>
    <definedName name="LCR7121705">LCR!$L$139</definedName>
    <definedName name="LCR7121805">LCR!$L$140</definedName>
    <definedName name="LCR7121905">LCR!$L$141</definedName>
    <definedName name="LCR7122005">LCR!$L$155</definedName>
    <definedName name="LCR7122105">LCR!$L$156</definedName>
    <definedName name="LCR7122205">LCR!$L$143</definedName>
    <definedName name="LCR7122305">LCR!$L$144</definedName>
    <definedName name="LCR7122405">LCR!$L$145</definedName>
    <definedName name="LCR7122505">LCR!$L$157</definedName>
    <definedName name="LCR7122605">LCR!$L$147</definedName>
    <definedName name="LCR7122705">LCR!$L$148</definedName>
    <definedName name="LCR7122805">LCR!$L$149</definedName>
    <definedName name="LCR7122905">LCR!$L$158</definedName>
    <definedName name="LCR7123005">LCR!$L$159</definedName>
    <definedName name="LCR7123105">LCR!$L$160</definedName>
    <definedName name="LCR7130105">LCR!$L$167</definedName>
    <definedName name="LCR7130305">LCR!$L$168</definedName>
    <definedName name="LCR7130505">LCR!$L$170</definedName>
    <definedName name="LCR7130705">LCR!$L$171</definedName>
    <definedName name="LCR7130905">LCR!$L$173</definedName>
    <definedName name="LCR7131105">LCR!$L$174</definedName>
    <definedName name="LCR7131305">LCR!$L$176</definedName>
    <definedName name="LCR7131505">LCR!$L$177</definedName>
    <definedName name="LCR7131705">LCR!$L$178</definedName>
    <definedName name="LCR7131905">LCR!$L$180</definedName>
    <definedName name="LCR7132105">LCR!$L$181</definedName>
    <definedName name="LCR7132305">LCR!$L$183</definedName>
    <definedName name="LCR7132505">LCR!$L$184</definedName>
    <definedName name="LCR7132705">LCR!$L$186</definedName>
    <definedName name="LCR7132905">LCR!$L$187</definedName>
    <definedName name="LCR7133105">LCR!$L$190</definedName>
    <definedName name="LCR7133305">LCR!$L$191</definedName>
    <definedName name="LCR7133505">LCR!$L$193</definedName>
    <definedName name="LCR7133705">LCR!$L$194</definedName>
    <definedName name="LCR7133905">LCR!$L$196</definedName>
    <definedName name="LCR7134105">LCR!$L$197</definedName>
    <definedName name="LCR7140105">LCR!$L$202</definedName>
    <definedName name="LCR7140205">LCR!$L$203</definedName>
    <definedName name="LCR7140305">LCR!$L$205</definedName>
    <definedName name="LCR7140405">LCR!$L$206</definedName>
    <definedName name="LCR7140505">LCR!$L$207</definedName>
    <definedName name="LCR7140605">LCR!$L$208</definedName>
    <definedName name="LCR7140705">LCR!$L$209</definedName>
    <definedName name="LCR7140805">LCR!$L$210</definedName>
    <definedName name="LCR7140905">LCR!$L$211</definedName>
    <definedName name="LCR7141005">LCR!$L$212</definedName>
    <definedName name="LCR7141105">LCR!$L$214</definedName>
    <definedName name="LCR7141205">LCR!$L$215</definedName>
    <definedName name="LCR7141305">LCR!$L$216</definedName>
    <definedName name="LCR7141405">LCR!$L$217</definedName>
    <definedName name="LCR7141505">LCR!$L$219</definedName>
    <definedName name="LCR7141605">LCR!$L$222</definedName>
    <definedName name="LCR7141705">LCR!$L$220</definedName>
    <definedName name="LCR7141805">LCR!$L$223</definedName>
    <definedName name="LCR7141905">LCR!$L$224</definedName>
    <definedName name="LCR7142005">LCR!$L$225</definedName>
    <definedName name="LCR7142105">LCR!$L$226</definedName>
    <definedName name="LCR7142205">LCR!$L$227</definedName>
    <definedName name="LCR7142305">LCR!$L$231</definedName>
    <definedName name="LCR7142805">LCR!$L$244</definedName>
    <definedName name="LCR7142905">LCR!$L$245</definedName>
    <definedName name="LCR7143005">LCR!$L$246</definedName>
    <definedName name="LCR7143105">LCR!$L$247</definedName>
    <definedName name="LCR7143205">LCR!$L$248</definedName>
    <definedName name="LCR7143305">LCR!$L$250</definedName>
    <definedName name="LCR7143405">LCR!$L$251</definedName>
    <definedName name="LCR7143505">LCR!$L$252</definedName>
    <definedName name="LCR7143605">LCR!$L$253</definedName>
    <definedName name="LCR7143705">LCR!$L$254</definedName>
    <definedName name="LCR7143805">LCR!$L$255</definedName>
    <definedName name="LCR7143905">LCR!$L$256</definedName>
    <definedName name="LCR7144005">LCR!$L$257</definedName>
    <definedName name="LCR7210105">LCR!$L$272</definedName>
    <definedName name="LCR7210305">LCR!$L$273</definedName>
    <definedName name="LCR7210505">LCR!$L$275</definedName>
    <definedName name="LCR7210705">LCR!$L$276</definedName>
    <definedName name="LCR7210905">LCR!$L$278</definedName>
    <definedName name="LCR7211105">LCR!$L$279</definedName>
    <definedName name="LCR7211305">LCR!$L$281</definedName>
    <definedName name="LCR7211505">LCR!$L$282</definedName>
    <definedName name="LCR7211705">LCR!$L$283</definedName>
    <definedName name="LCR7211905">LCR!$L$284</definedName>
    <definedName name="LCR7212105">LCR!$L$286</definedName>
    <definedName name="LCR7212305">LCR!$L$287</definedName>
    <definedName name="LCR7212505">LCR!$L$288</definedName>
    <definedName name="LCR7212705">LCR!$L$289</definedName>
    <definedName name="LCR7212905">LCR!$L$290</definedName>
    <definedName name="LCR7213105">LCR!$L$291</definedName>
    <definedName name="LCR7220105">LCR!$L$296</definedName>
    <definedName name="LCR7220205">LCR!$L$297</definedName>
    <definedName name="LCR7220305">LCR!$L$298</definedName>
    <definedName name="LCR7220405">LCR!$L$299</definedName>
    <definedName name="LCR7220505">LCR!$L$301</definedName>
    <definedName name="LCR7220605">LCR!$L$302</definedName>
    <definedName name="LCR7220705">LCR!$L$303</definedName>
    <definedName name="LCR7220805">LCR!$L$304</definedName>
    <definedName name="LCR7220905">#REF!</definedName>
    <definedName name="LCR7230105">LCR!$L$309</definedName>
    <definedName name="LCR7230205">LCR!$L$310</definedName>
    <definedName name="LCR7230305">LCR!$L$311</definedName>
    <definedName name="LCR8000107">LCR!$O$326</definedName>
    <definedName name="LCR8000205">LCR!$L$326</definedName>
    <definedName name="LCR8000307">LCR!$O$327</definedName>
    <definedName name="LCR8000405">LCR!$L$327</definedName>
    <definedName name="LCR8000507">LCR!$O$329</definedName>
    <definedName name="LCR8000707">LCR!$O$330</definedName>
    <definedName name="LCR8000907">LCR!$O$332</definedName>
    <definedName name="LCR8001107">LCR!$O$333</definedName>
    <definedName name="LCR8001307">LCR!$O$335</definedName>
    <definedName name="LCR8001507">LCR!$O$336</definedName>
    <definedName name="LCR8001707">LCR!$O$338</definedName>
    <definedName name="LCR8001907">LCR!$O$339</definedName>
    <definedName name="LCR8002205">LCR!$L$341</definedName>
    <definedName name="LCR8002405">LCR!$L$342</definedName>
    <definedName name="LCR8002507">LCR!$O$344</definedName>
    <definedName name="LCR8002605">LCR!$L$344</definedName>
    <definedName name="LCR8002707">LCR!$O$345</definedName>
    <definedName name="LCR8002805">LCR!$L$345</definedName>
    <definedName name="LCR8002907">LCR!$O$347</definedName>
    <definedName name="LCR8003107">LCR!$O$348</definedName>
    <definedName name="LCR8003307">LCR!$O$350</definedName>
    <definedName name="LCR8003507">LCR!$O$351</definedName>
    <definedName name="LCR8003707">LCR!$O$353</definedName>
    <definedName name="LCR8003907">LCR!$O$354</definedName>
    <definedName name="LCR8004205">LCR!$L$356</definedName>
    <definedName name="LCR8004405">LCR!$L$357</definedName>
    <definedName name="LCR8004605">LCR!$L$359</definedName>
    <definedName name="LCR8004805">LCR!$L$360</definedName>
    <definedName name="LCR8004907">LCR!$O$362</definedName>
    <definedName name="LCR8005005">LCR!$L$362</definedName>
    <definedName name="LCR8005107">LCR!$O$363</definedName>
    <definedName name="LCR8005205">LCR!$L$363</definedName>
    <definedName name="LCR8005307">LCR!$O$365</definedName>
    <definedName name="LCR8005507">LCR!$O$366</definedName>
    <definedName name="LCR8005707">LCR!$O$368</definedName>
    <definedName name="LCR8005907">LCR!$O$369</definedName>
    <definedName name="LCR8006205">LCR!$L$371</definedName>
    <definedName name="LCR8006405">LCR!$L$372</definedName>
    <definedName name="LCR8006605">LCR!$L$374</definedName>
    <definedName name="LCR8006805">LCR!$L$375</definedName>
    <definedName name="LCR8007005">LCR!$L$377</definedName>
    <definedName name="LCR8007205">LCR!$L$378</definedName>
    <definedName name="LCR8007307">LCR!$O$380</definedName>
    <definedName name="LCR8007405">LCR!$L$380</definedName>
    <definedName name="LCR8007507">LCR!$O$381</definedName>
    <definedName name="LCR8007605">LCR!$L$381</definedName>
    <definedName name="LCR8007707">LCR!$O$383</definedName>
    <definedName name="LCR8007907">LCR!$O$384</definedName>
    <definedName name="LCR8008205">LCR!$L$386</definedName>
    <definedName name="LCR8008405">LCR!$L$387</definedName>
    <definedName name="LCR8008605">LCR!$L$389</definedName>
    <definedName name="LCR8008805">LCR!$L$390</definedName>
    <definedName name="LCR8009005">LCR!$L$392</definedName>
    <definedName name="LCR8009205">LCR!$L$393</definedName>
    <definedName name="LCR8009405">LCR!$L$395</definedName>
    <definedName name="LCR8009605">LCR!$L$396</definedName>
    <definedName name="LCR8009707">LCR!$O$397</definedName>
    <definedName name="LCR8009805">LCR!$L$397</definedName>
    <definedName name="LCR8009907">LCR!$O$399</definedName>
    <definedName name="LCR8010005">LCR!$L$399</definedName>
    <definedName name="LCR8010107">LCR!$O$400</definedName>
    <definedName name="LCR8010307">LCR!$O$401</definedName>
    <definedName name="LCR8010507">LCR!$O$402</definedName>
    <definedName name="LCR8010707">LCR!$O$403</definedName>
    <definedName name="LCR8011005">LCR!$L$404</definedName>
    <definedName name="LCR8011107">LCR!$O$405</definedName>
    <definedName name="LCR8011205">LCR!$L$405</definedName>
    <definedName name="LCR8011307">LCR!$O$406</definedName>
    <definedName name="LCR8011507">LCR!$O$407</definedName>
    <definedName name="LCR8011707">LCR!$O$408</definedName>
    <definedName name="LCR8012005">LCR!$L$409</definedName>
    <definedName name="LCR8012205">LCR!$L$410</definedName>
    <definedName name="LCR8012307">LCR!$O$411</definedName>
    <definedName name="LCR8012405">LCR!$L$411</definedName>
    <definedName name="LCR8012507">LCR!$O$412</definedName>
    <definedName name="LCR8012707">LCR!$O$413</definedName>
    <definedName name="LCR8013005">LCR!$L$414</definedName>
    <definedName name="LCR8013205">LCR!$L$415</definedName>
    <definedName name="LCR8013405">LCR!$L$416</definedName>
    <definedName name="LCR8013507">LCR!$O$417</definedName>
    <definedName name="LCR8013605">LCR!$L$417</definedName>
    <definedName name="LCR8013707">LCR!$O$418</definedName>
    <definedName name="LCR8014005">LCR!$L$419</definedName>
    <definedName name="LCR8014205">LCR!$L$420</definedName>
    <definedName name="LCR8014405">LCR!$L$421</definedName>
    <definedName name="LCR8014605">LCR!$L$422</definedName>
    <definedName name="LCR8014707">LCR!$O$423</definedName>
    <definedName name="LCR8014805">LCR!$L$423</definedName>
    <definedName name="LCR9900105">LCR!$L$25</definedName>
    <definedName name="LCR9900201">LCR!$D$26</definedName>
    <definedName name="LCR9900305">LCR!$L$27</definedName>
    <definedName name="LCR9900401">LCR!$D$38</definedName>
    <definedName name="LCR9900501">LCR!$D$39</definedName>
    <definedName name="LCR9900601">LCR!$D$40</definedName>
    <definedName name="LCR9900705">LCR!$L$38</definedName>
    <definedName name="LCR9900805">LCR!$L$40</definedName>
    <definedName name="LCR9900901">LCR!$D$47</definedName>
    <definedName name="LCR9901001">LCR!$D$48</definedName>
    <definedName name="LCR9901101">LCR!$D$49</definedName>
    <definedName name="LCR9901201">LCR!$D$50</definedName>
    <definedName name="LCR9901301">LCR!$D$51</definedName>
    <definedName name="LCR9901401">LCR!$D$52</definedName>
    <definedName name="LCR9901501">LCR!$D$53</definedName>
    <definedName name="LCR9901605">LCR!$L$47</definedName>
    <definedName name="LCR9901705">LCR!$L$49</definedName>
    <definedName name="LCR9901805">LCR!$L$50</definedName>
    <definedName name="LCR9901905">LCR!$L$52</definedName>
    <definedName name="LCR9902005">LCR!$L$53</definedName>
    <definedName name="LCR9902105">LCR!$L$55</definedName>
    <definedName name="LCR9902205">LCR!$L$56</definedName>
    <definedName name="LCR9902305">LCR!$L$59</definedName>
    <definedName name="LCR9902405">LCR!$L$104</definedName>
    <definedName name="LCR9902505">LCR!$L$161</definedName>
    <definedName name="LCR9902605">LCR!$L$198</definedName>
    <definedName name="LCR9902701">LCR!$D$236</definedName>
    <definedName name="LCR9902802">LCR!$F$232</definedName>
    <definedName name="LCR9902902">LCR!$F$233</definedName>
    <definedName name="LCR9903002">LCR!$F$234</definedName>
    <definedName name="LCR9903102">LCR!$F$235</definedName>
    <definedName name="LCR9903202">LCR!$F$236</definedName>
    <definedName name="LCR9903303">LCR!$H$236</definedName>
    <definedName name="LCR9903405">LCR!$L$236</definedName>
    <definedName name="LCR9903505">LCR!$L$237</definedName>
    <definedName name="LCR9903605">LCR!$L$240</definedName>
    <definedName name="LCR9903705">LCR!$L$258</definedName>
    <definedName name="LCR9903805">LCR!$L$261</definedName>
    <definedName name="LCR9903905">LCR!$L$265</definedName>
    <definedName name="LCR9904005">LCR!$L$292</definedName>
    <definedName name="LCR9904105">LCR!$L$305</definedName>
    <definedName name="LCR9904205">LCR!$L$312</definedName>
    <definedName name="LCR9904301">LCR!$D$316</definedName>
    <definedName name="LCR9904405">LCR!$L$315</definedName>
    <definedName name="LCR9904505">LCR!$L$316</definedName>
    <definedName name="LCR9904605">LCR!$L$317</definedName>
    <definedName name="LCR9904705">LCR!$L$424</definedName>
    <definedName name="LCR9904807">LCR!$O$424</definedName>
    <definedName name="LCR9904901">LCR!$D$427</definedName>
    <definedName name="LCR9905001">LCR!$D$428</definedName>
    <definedName name="LCR9905101">LCR!$D$429</definedName>
    <definedName name="LCR9905201">LCR!$D$430</definedName>
    <definedName name="LCR9905302">LCR!$F$427</definedName>
    <definedName name="LCR9905402">LCR!$F$428</definedName>
    <definedName name="LCR9905502">LCR!$F$429</definedName>
    <definedName name="LCR9905602">LCR!$F$430</definedName>
    <definedName name="LCR9905705">LCR!$L$435</definedName>
    <definedName name="LCR9905805">LCR!$L$438</definedName>
    <definedName name="LCR9905905">LCR!$L$439</definedName>
    <definedName name="P_">LCR!$M$428</definedName>
    <definedName name="P_61001">LCR!$J$12</definedName>
    <definedName name="P_61002">LCR!$J$14</definedName>
    <definedName name="P_61004">LCR!$J$17</definedName>
    <definedName name="P_61005">LCR!$J$18</definedName>
    <definedName name="P_61006">LCR!$J$19</definedName>
    <definedName name="P_61007">LCR!$J$20</definedName>
    <definedName name="P_61008">LCR!$J$21</definedName>
    <definedName name="P_61009">LCR!$J$23</definedName>
    <definedName name="P_61010">LCR!$J$24</definedName>
    <definedName name="P_62001">LCR!$J$31</definedName>
    <definedName name="P_62002">LCR!$J$32</definedName>
    <definedName name="P_62003">LCR!$J$33</definedName>
    <definedName name="P_62004">LCR!$J$34</definedName>
    <definedName name="P_62005">LCR!$J$35</definedName>
    <definedName name="P_62006">LCR!$J$36</definedName>
    <definedName name="P_62007">LCR!$J$37</definedName>
    <definedName name="P_63001">LCR!$J$43</definedName>
    <definedName name="P_63002">LCR!$J$44</definedName>
    <definedName name="P_63003">LCR!$J$45</definedName>
    <definedName name="P_63004">LCR!$J$46</definedName>
    <definedName name="P_70010">LCR!$J$94</definedName>
    <definedName name="P_70020">LCR!$J$95</definedName>
    <definedName name="P_70030">LCR!$J$98</definedName>
    <definedName name="P_70040">LCR!$J$99</definedName>
    <definedName name="P_70050">LCR!$J$100</definedName>
    <definedName name="P_70060">#REF!</definedName>
    <definedName name="P_70070">#REF!</definedName>
    <definedName name="P_71101">LCR!$J$85</definedName>
    <definedName name="P_71102">LCR!$J$86</definedName>
    <definedName name="P_71103">LCR!$J$87</definedName>
    <definedName name="P_71104">LCR!$J$90</definedName>
    <definedName name="P_71105">LCR!$J$91</definedName>
    <definedName name="P_71106">LCR!$J$92</definedName>
    <definedName name="P_71107">#REF!</definedName>
    <definedName name="P_71108">LCR!$J$96</definedName>
    <definedName name="P_71109">LCR!$J$101</definedName>
    <definedName name="P_71110">LCR!$J$97</definedName>
    <definedName name="P_71111">#REF!</definedName>
    <definedName name="P_71201">LCR!$J$114</definedName>
    <definedName name="P_71202">LCR!$J$115</definedName>
    <definedName name="P_71203">LCR!$J$116</definedName>
    <definedName name="P_71204">LCR!$J$119</definedName>
    <definedName name="P_71205">LCR!$J$120</definedName>
    <definedName name="P_71206">LCR!$J$121</definedName>
    <definedName name="P_71207">#REF!</definedName>
    <definedName name="P_71208">LCR!$J$125</definedName>
    <definedName name="P_71209">#REF!</definedName>
    <definedName name="P_71210">LCR!$J$126</definedName>
    <definedName name="P_71211">LCR!$J$132</definedName>
    <definedName name="P_71212">LCR!$J$135</definedName>
    <definedName name="P_71213">LCR!$J$136</definedName>
    <definedName name="P_71214">LCR!$J$137</definedName>
    <definedName name="P_71215">LCR!$J$152</definedName>
    <definedName name="P_71216">LCR!$J$153</definedName>
    <definedName name="P_71217">LCR!$J$139</definedName>
    <definedName name="P_71218">LCR!$J$140</definedName>
    <definedName name="P_71219">LCR!$J$141</definedName>
    <definedName name="P_71220">LCR!$J$155</definedName>
    <definedName name="P_71221">LCR!$J$156</definedName>
    <definedName name="P_71222">LCR!$J$143</definedName>
    <definedName name="P_71223">LCR!$J$144</definedName>
    <definedName name="P_71224">LCR!$J$145</definedName>
    <definedName name="P_71225">LCR!$J$157</definedName>
    <definedName name="P_71226">LCR!$J$147</definedName>
    <definedName name="P_71227">LCR!$J$148</definedName>
    <definedName name="P_71228">LCR!$J$149</definedName>
    <definedName name="P_71229">LCR!$J$158</definedName>
    <definedName name="P_71230">LCR!$J$159</definedName>
    <definedName name="P_71231">LCR!$J$160</definedName>
    <definedName name="P_71301">LCR!$J$167</definedName>
    <definedName name="P_71303">LCR!$J$168</definedName>
    <definedName name="P_71305">LCR!$J$170</definedName>
    <definedName name="P_71307">LCR!$J$171</definedName>
    <definedName name="P_71309">LCR!$J$173</definedName>
    <definedName name="P_71311">LCR!$J$174</definedName>
    <definedName name="P_71313">LCR!$J$176</definedName>
    <definedName name="P_71315">LCR!$J$177</definedName>
    <definedName name="P_71317">LCR!$J$178</definedName>
    <definedName name="P_71319">LCR!$J$180</definedName>
    <definedName name="P_71321">LCR!$J$181</definedName>
    <definedName name="P_71323">LCR!$J$183</definedName>
    <definedName name="P_71325">LCR!$J$184</definedName>
    <definedName name="P_71327">LCR!$J$186</definedName>
    <definedName name="P_71329">LCR!$J$187</definedName>
    <definedName name="P_71331">LCR!$J$190</definedName>
    <definedName name="P_71333">LCR!$J$191</definedName>
    <definedName name="P_71335">LCR!$J$193</definedName>
    <definedName name="P_71337">LCR!$J$194</definedName>
    <definedName name="P_71339">LCR!$J$196</definedName>
    <definedName name="P_71341">LCR!$J$197</definedName>
    <definedName name="P_71401">LCR!$J$202</definedName>
    <definedName name="P_71402">LCR!$J$203</definedName>
    <definedName name="P_71403">LCR!$J$205</definedName>
    <definedName name="P_71404">LCR!$J$206</definedName>
    <definedName name="P_71405">LCR!$J$207</definedName>
    <definedName name="P_71406">LCR!$J$208</definedName>
    <definedName name="P_71407">LCR!$J$209</definedName>
    <definedName name="P_71408">LCR!$J$210</definedName>
    <definedName name="P_71409">LCR!$J$211</definedName>
    <definedName name="P_71410">LCR!$J$212</definedName>
    <definedName name="P_71411">LCR!$J$214</definedName>
    <definedName name="P_71412">LCR!$J$215</definedName>
    <definedName name="P_71413">LCR!$J$216</definedName>
    <definedName name="P_71414">LCR!$J$217</definedName>
    <definedName name="P_71415">LCR!$J$219</definedName>
    <definedName name="P_71416">LCR!$J$222</definedName>
    <definedName name="P_71417">LCR!$J$220</definedName>
    <definedName name="P_71418">LCR!$J$223</definedName>
    <definedName name="P_71419">LCR!$J$224</definedName>
    <definedName name="P_71420">LCR!$J$225</definedName>
    <definedName name="P_71421">LCR!$J$226</definedName>
    <definedName name="P_71422">LCR!$J$227</definedName>
    <definedName name="P_71423">LCR!$J$231</definedName>
    <definedName name="P_71428">LCR!$J$244</definedName>
    <definedName name="P_71429">LCR!$J$245</definedName>
    <definedName name="P_71430">LCR!$J$246</definedName>
    <definedName name="P_71431">LCR!$J$247</definedName>
    <definedName name="P_71432">LCR!$J$248</definedName>
    <definedName name="P_71433">LCR!$J$250</definedName>
    <definedName name="P_71434">LCR!$J$251</definedName>
    <definedName name="P_71435">LCR!$J$252</definedName>
    <definedName name="P_71436">LCR!$J$253</definedName>
    <definedName name="P_71437">LCR!$J$254</definedName>
    <definedName name="P_71438">LCR!$J$255</definedName>
    <definedName name="P_71439">LCR!$J$256</definedName>
    <definedName name="P_71440">LCR!$J$257</definedName>
    <definedName name="P_72101">LCR!$J$272</definedName>
    <definedName name="P_72103">LCR!$J$273</definedName>
    <definedName name="P_72105">LCR!$J$275</definedName>
    <definedName name="P_72107">LCR!$J$276</definedName>
    <definedName name="P_72109">LCR!$J$278</definedName>
    <definedName name="P_72111">LCR!$J$279</definedName>
    <definedName name="P_72113">LCR!$J$281</definedName>
    <definedName name="P_72115">LCR!$J$282</definedName>
    <definedName name="P_72117">LCR!$J$283</definedName>
    <definedName name="P_72119">LCR!$J$284</definedName>
    <definedName name="P_72121">LCR!$J$286</definedName>
    <definedName name="P_72123">LCR!$J$287</definedName>
    <definedName name="P_72125">LCR!$J$288</definedName>
    <definedName name="P_72127">LCR!$J$289</definedName>
    <definedName name="P_72129">LCR!$J$290</definedName>
    <definedName name="P_72131">LCR!$J$291</definedName>
    <definedName name="P_72201">LCR!$J$296</definedName>
    <definedName name="P_72202">LCR!$J$297</definedName>
    <definedName name="P_72203">LCR!$J$298</definedName>
    <definedName name="P_72204">LCR!$J$299</definedName>
    <definedName name="P_72205">LCR!$J$301</definedName>
    <definedName name="P_72206">LCR!$J$302</definedName>
    <definedName name="P_72207">LCR!$J$303</definedName>
    <definedName name="P_72208">LCR!$J$304</definedName>
    <definedName name="P_72209">#REF!</definedName>
    <definedName name="P_72301">LCR!$J$309</definedName>
    <definedName name="P_72302">LCR!$J$310</definedName>
    <definedName name="P_72303">LCR!$J$311</definedName>
    <definedName name="P_80001">LCR!$M$326</definedName>
    <definedName name="P_80002">LCR!$J$326</definedName>
    <definedName name="P_80003">LCR!$M$327</definedName>
    <definedName name="P_80004">LCR!$J$327</definedName>
    <definedName name="P_80005">LCR!$M$329</definedName>
    <definedName name="P_80007">LCR!$M$330</definedName>
    <definedName name="P_80009">LCR!$M$332</definedName>
    <definedName name="P_80011">LCR!$M$333</definedName>
    <definedName name="P_80013">LCR!$M$335</definedName>
    <definedName name="P_80015">LCR!$M$336</definedName>
    <definedName name="P_80017">LCR!$M$338</definedName>
    <definedName name="P_80019">LCR!$M$339</definedName>
    <definedName name="P_80022">LCR!$J$341</definedName>
    <definedName name="P_80024">LCR!$J$342</definedName>
    <definedName name="P_80025">LCR!$M$344</definedName>
    <definedName name="P_80026">LCR!$J$344</definedName>
    <definedName name="P_80027">LCR!$M$345</definedName>
    <definedName name="P_80028">LCR!$J$345</definedName>
    <definedName name="P_80029">LCR!$M$347</definedName>
    <definedName name="P_80031">LCR!$M$348</definedName>
    <definedName name="P_80033">LCR!$M$350</definedName>
    <definedName name="P_80035">LCR!$M$351</definedName>
    <definedName name="P_80037">LCR!$M$353</definedName>
    <definedName name="P_80039">LCR!$M$354</definedName>
    <definedName name="P_80042">LCR!$J$356</definedName>
    <definedName name="P_80044">LCR!$J$357</definedName>
    <definedName name="P_80046">LCR!$J$359</definedName>
    <definedName name="P_80048">LCR!$J$360</definedName>
    <definedName name="P_80049">LCR!$M$362</definedName>
    <definedName name="P_80050">LCR!$J$362</definedName>
    <definedName name="P_80051">LCR!$M$363</definedName>
    <definedName name="P_80052">LCR!$J$363</definedName>
    <definedName name="P_80053">LCR!$M$365</definedName>
    <definedName name="P_80055">LCR!$M$366</definedName>
    <definedName name="P_80057">LCR!$M$368</definedName>
    <definedName name="P_80059">LCR!$M$369</definedName>
    <definedName name="P_80062">LCR!$J$371</definedName>
    <definedName name="P_80064">LCR!$J$372</definedName>
    <definedName name="P_80066">LCR!$J$374</definedName>
    <definedName name="P_80068">LCR!$J$375</definedName>
    <definedName name="P_80070">LCR!$J$377</definedName>
    <definedName name="P_80072">LCR!$J$378</definedName>
    <definedName name="P_80073">LCR!$M$380</definedName>
    <definedName name="P_80074">LCR!$J$380</definedName>
    <definedName name="P_80075">LCR!$M$381</definedName>
    <definedName name="P_80076">LCR!$J$381</definedName>
    <definedName name="P_80077">LCR!$M$383</definedName>
    <definedName name="P_80079">LCR!$M$384</definedName>
    <definedName name="P_80082">LCR!$J$386</definedName>
    <definedName name="P_80084">LCR!$J$387</definedName>
    <definedName name="P_80086">LCR!$J$389</definedName>
    <definedName name="P_80088">LCR!$J$390</definedName>
    <definedName name="P_80090">LCR!$J$392</definedName>
    <definedName name="P_80092">LCR!$J$393</definedName>
    <definedName name="P_80094">LCR!$J$395</definedName>
    <definedName name="P_80096">LCR!$J$396</definedName>
    <definedName name="P_80097">LCR!$M$397</definedName>
    <definedName name="P_80098">LCR!$J$397</definedName>
    <definedName name="P_80099">LCR!$M$399</definedName>
    <definedName name="P_80100">LCR!$J$399</definedName>
    <definedName name="P_80101">LCR!$M$400</definedName>
    <definedName name="P_80103">LCR!$M$401</definedName>
    <definedName name="P_80105">LCR!$M$402</definedName>
    <definedName name="P_80107">LCR!$M$403</definedName>
    <definedName name="P_80110">LCR!$J$404</definedName>
    <definedName name="P_80111">LCR!$M$405</definedName>
    <definedName name="P_80112">LCR!$J$405</definedName>
    <definedName name="P_80113">LCR!$M$406</definedName>
    <definedName name="P_80115">LCR!$M$407</definedName>
    <definedName name="P_80117">LCR!$M$408</definedName>
    <definedName name="P_80120">LCR!$J$409</definedName>
    <definedName name="P_80122">LCR!$J$410</definedName>
    <definedName name="P_80123">LCR!$M$411</definedName>
    <definedName name="P_80124">LCR!$J$411</definedName>
    <definedName name="P_80125">LCR!$M$412</definedName>
    <definedName name="P_80127">LCR!$M$413</definedName>
    <definedName name="P_80130">LCR!$J$414</definedName>
    <definedName name="P_80132">LCR!$J$415</definedName>
    <definedName name="P_80134">LCR!$J$416</definedName>
    <definedName name="P_80135">LCR!$M$417</definedName>
    <definedName name="P_80136">LCR!$J$417</definedName>
    <definedName name="P_80137">LCR!$M$418</definedName>
    <definedName name="P_80140">LCR!$J$419</definedName>
    <definedName name="P_80142">LCR!$J$420</definedName>
    <definedName name="P_80144">LCR!$J$421</definedName>
    <definedName name="P_80146">LCR!$J$422</definedName>
    <definedName name="P_80147">LCR!$M$423</definedName>
    <definedName name="P_80148">LCR!$J$423</definedName>
    <definedName name="P_99001">LCR!$J$25</definedName>
    <definedName name="P_99003">LCR!$J$27</definedName>
    <definedName name="P_99007">LCR!$J$38</definedName>
    <definedName name="P_99008">LCR!$J$40</definedName>
    <definedName name="P_99016">LCR!$J$47</definedName>
    <definedName name="P_99017">LCR!$J$49</definedName>
    <definedName name="P_99018">LCR!$J$50</definedName>
    <definedName name="P_99019">LCR!$J$52</definedName>
    <definedName name="P_99020">LCR!$J$53</definedName>
    <definedName name="P_99021">LCR!$J$55</definedName>
    <definedName name="P_99022">LCR!$J$56</definedName>
    <definedName name="P_99023">LCR!$J$59</definedName>
    <definedName name="P_99024">LCR!$J$104</definedName>
    <definedName name="P_99025">LCR!$J$161</definedName>
    <definedName name="P_99026">LCR!$J$198</definedName>
    <definedName name="P_99034">LCR!$J$236</definedName>
    <definedName name="P_99037">LCR!$J$258</definedName>
    <definedName name="P_99038">LCR!$J$261</definedName>
    <definedName name="P_99039">LCR!$J$265</definedName>
    <definedName name="P_99040">LCR!$J$292</definedName>
    <definedName name="P_99041">LCR!$J$305</definedName>
    <definedName name="P_99042">LCR!$J$312</definedName>
    <definedName name="P_99044">LCR!$J$315</definedName>
    <definedName name="P_99045">LCR!$J$316</definedName>
    <definedName name="P_99046">LCR!$J$317</definedName>
    <definedName name="P_99048">LCR!$M$424</definedName>
    <definedName name="_xlnm.Print_Area" localSheetId="5">'Dépôts opérationnels'!$A$1:$H$48</definedName>
    <definedName name="_xlnm.Print_Area" localSheetId="4">'Instructions-LCR'!$A$1:$D$368</definedName>
    <definedName name="_xlnm.Print_Area" localSheetId="3">LCR!$A$1:$O$478</definedName>
    <definedName name="_xlnm.Print_Area" localSheetId="0">'Page Titre'!$A$1:$I$47</definedName>
    <definedName name="_xlnm.Print_Area" localSheetId="1">Présentation!$A$1:$M$30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51" i="38" l="1"/>
  <c r="F1551" i="38" s="1"/>
  <c r="D1550" i="38"/>
  <c r="B43" i="20"/>
  <c r="D1549" i="38" s="1"/>
  <c r="B41" i="20"/>
  <c r="D1548" i="38" s="1"/>
  <c r="B39" i="20"/>
  <c r="D1547" i="38" s="1"/>
  <c r="B37" i="20"/>
  <c r="D1546" i="38" s="1"/>
  <c r="A35" i="20"/>
  <c r="D1545" i="38" s="1"/>
  <c r="B33" i="20"/>
  <c r="D1544" i="38" s="1"/>
  <c r="A31" i="20"/>
  <c r="D1543" i="38" s="1"/>
  <c r="B29" i="20"/>
  <c r="D1542" i="38" s="1"/>
  <c r="B27" i="20"/>
  <c r="D1541" i="38" s="1"/>
  <c r="B25" i="20"/>
  <c r="D1540" i="38" s="1"/>
  <c r="B23" i="20"/>
  <c r="D1539" i="38" s="1"/>
  <c r="B21" i="20"/>
  <c r="D1538" i="38" s="1"/>
  <c r="B19" i="20"/>
  <c r="D1537" i="38" s="1"/>
  <c r="A17" i="20"/>
  <c r="D1536" i="38" s="1"/>
  <c r="B15" i="20"/>
  <c r="D1535" i="38" s="1"/>
  <c r="B14" i="20"/>
  <c r="D1534" i="38" s="1"/>
  <c r="B13" i="20"/>
  <c r="D1533" i="38" s="1"/>
  <c r="B12" i="20"/>
  <c r="D1532" i="38" s="1"/>
  <c r="G11" i="20"/>
  <c r="D1531" i="38" s="1"/>
  <c r="F11" i="20"/>
  <c r="D1530" i="38" s="1"/>
  <c r="E11" i="20"/>
  <c r="D1529" i="38" s="1"/>
  <c r="D11" i="20"/>
  <c r="D1528" i="38" s="1"/>
  <c r="F10" i="20"/>
  <c r="D1527" i="38" s="1"/>
  <c r="D10" i="20"/>
  <c r="D1526" i="38" s="1"/>
  <c r="B8" i="20"/>
  <c r="D1525" i="38" s="1"/>
  <c r="B6" i="20"/>
  <c r="D1524" i="38" s="1"/>
  <c r="B4" i="20"/>
  <c r="D1523" i="38" s="1"/>
  <c r="A3" i="20"/>
  <c r="D1522" i="38" s="1"/>
  <c r="A1" i="20"/>
  <c r="D1521" i="38" s="1"/>
  <c r="C367" i="11"/>
  <c r="D1520" i="38" s="1"/>
  <c r="B367" i="11"/>
  <c r="D1519" i="38" s="1"/>
  <c r="C366" i="11"/>
  <c r="D1518" i="38" s="1"/>
  <c r="B366" i="11"/>
  <c r="D1517" i="38" s="1"/>
  <c r="C365" i="11"/>
  <c r="D1516" i="38" s="1"/>
  <c r="B365" i="11"/>
  <c r="D1515" i="38" s="1"/>
  <c r="C364" i="11"/>
  <c r="D1514" i="38" s="1"/>
  <c r="B364" i="11"/>
  <c r="D1513" i="38" s="1"/>
  <c r="C363" i="11"/>
  <c r="D1512" i="38" s="1"/>
  <c r="B363" i="11"/>
  <c r="D1511" i="38" s="1"/>
  <c r="A363" i="11"/>
  <c r="D1510" i="38" s="1"/>
  <c r="C362" i="11"/>
  <c r="D1509" i="38" s="1"/>
  <c r="B362" i="11"/>
  <c r="D1508" i="38" s="1"/>
  <c r="A362" i="11"/>
  <c r="D1507" i="38" s="1"/>
  <c r="D361" i="11"/>
  <c r="C361" i="11"/>
  <c r="D1505" i="38" s="1"/>
  <c r="B361" i="11"/>
  <c r="D1504" i="38" s="1"/>
  <c r="D360" i="11"/>
  <c r="D1500" i="38" s="1"/>
  <c r="C360" i="11"/>
  <c r="D1502" i="38" s="1"/>
  <c r="B360" i="11"/>
  <c r="D1501" i="38" s="1"/>
  <c r="D359" i="11"/>
  <c r="C359" i="11"/>
  <c r="D1499" i="38" s="1"/>
  <c r="B359" i="11"/>
  <c r="D1498" i="38" s="1"/>
  <c r="D358" i="11"/>
  <c r="C358" i="11"/>
  <c r="D1496" i="38" s="1"/>
  <c r="B358" i="11"/>
  <c r="D1495" i="38" s="1"/>
  <c r="D357" i="11"/>
  <c r="D1491" i="38" s="1"/>
  <c r="C357" i="11"/>
  <c r="D1493" i="38" s="1"/>
  <c r="B357" i="11"/>
  <c r="D1492" i="38" s="1"/>
  <c r="D356" i="11"/>
  <c r="D1488" i="38" s="1"/>
  <c r="C356" i="11"/>
  <c r="D1490" i="38" s="1"/>
  <c r="B356" i="11"/>
  <c r="D1489" i="38" s="1"/>
  <c r="D355" i="11"/>
  <c r="D1485" i="38" s="1"/>
  <c r="C355" i="11"/>
  <c r="D1487" i="38" s="1"/>
  <c r="B355" i="11"/>
  <c r="D1486" i="38" s="1"/>
  <c r="D354" i="11"/>
  <c r="D1482" i="38" s="1"/>
  <c r="C354" i="11"/>
  <c r="D1484" i="38" s="1"/>
  <c r="B354" i="11"/>
  <c r="D1483" i="38" s="1"/>
  <c r="D353" i="11"/>
  <c r="D1479" i="38" s="1"/>
  <c r="C353" i="11"/>
  <c r="D1481" i="38" s="1"/>
  <c r="B353" i="11"/>
  <c r="D1480" i="38" s="1"/>
  <c r="D352" i="11"/>
  <c r="D1476" i="38" s="1"/>
  <c r="C352" i="11"/>
  <c r="D1478" i="38" s="1"/>
  <c r="B352" i="11"/>
  <c r="D1477" i="38" s="1"/>
  <c r="D351" i="11"/>
  <c r="D1473" i="38" s="1"/>
  <c r="C351" i="11"/>
  <c r="D1475" i="38" s="1"/>
  <c r="B351" i="11"/>
  <c r="D1474" i="38" s="1"/>
  <c r="D350" i="11"/>
  <c r="D1470" i="38" s="1"/>
  <c r="C350" i="11"/>
  <c r="D1472" i="38" s="1"/>
  <c r="B350" i="11"/>
  <c r="D1471" i="38" s="1"/>
  <c r="D349" i="11"/>
  <c r="D1467" i="38" s="1"/>
  <c r="C349" i="11"/>
  <c r="D1469" i="38" s="1"/>
  <c r="B349" i="11"/>
  <c r="D1468" i="38" s="1"/>
  <c r="D348" i="11"/>
  <c r="D1464" i="38" s="1"/>
  <c r="C348" i="11"/>
  <c r="D1466" i="38" s="1"/>
  <c r="B348" i="11"/>
  <c r="D1465" i="38" s="1"/>
  <c r="D347" i="11"/>
  <c r="D1461" i="38" s="1"/>
  <c r="C347" i="11"/>
  <c r="D1463" i="38" s="1"/>
  <c r="B347" i="11"/>
  <c r="D1462" i="38" s="1"/>
  <c r="D346" i="11"/>
  <c r="D1458" i="38" s="1"/>
  <c r="C346" i="11"/>
  <c r="D1460" i="38" s="1"/>
  <c r="B346" i="11"/>
  <c r="D1459" i="38" s="1"/>
  <c r="D345" i="11"/>
  <c r="D1455" i="38" s="1"/>
  <c r="C345" i="11"/>
  <c r="D1457" i="38" s="1"/>
  <c r="B345" i="11"/>
  <c r="D1456" i="38" s="1"/>
  <c r="D344" i="11"/>
  <c r="D1452" i="38" s="1"/>
  <c r="C344" i="11"/>
  <c r="D1454" i="38" s="1"/>
  <c r="B344" i="11"/>
  <c r="D1453" i="38" s="1"/>
  <c r="D343" i="11"/>
  <c r="D1449" i="38" s="1"/>
  <c r="C343" i="11"/>
  <c r="D1451" i="38" s="1"/>
  <c r="B343" i="11"/>
  <c r="D1450" i="38" s="1"/>
  <c r="D342" i="11"/>
  <c r="D1446" i="38" s="1"/>
  <c r="C342" i="11"/>
  <c r="D1448" i="38" s="1"/>
  <c r="B342" i="11"/>
  <c r="D1447" i="38" s="1"/>
  <c r="D341" i="11"/>
  <c r="D1443" i="38" s="1"/>
  <c r="C341" i="11"/>
  <c r="D1445" i="38" s="1"/>
  <c r="B341" i="11"/>
  <c r="D1444" i="38" s="1"/>
  <c r="D340" i="11"/>
  <c r="D1440" i="38" s="1"/>
  <c r="C340" i="11"/>
  <c r="D1442" i="38" s="1"/>
  <c r="B340" i="11"/>
  <c r="D1441" i="38" s="1"/>
  <c r="D339" i="11"/>
  <c r="D1437" i="38" s="1"/>
  <c r="C339" i="11"/>
  <c r="D1439" i="38" s="1"/>
  <c r="B339" i="11"/>
  <c r="D1438" i="38" s="1"/>
  <c r="D338" i="11"/>
  <c r="D1434" i="38" s="1"/>
  <c r="C338" i="11"/>
  <c r="D1436" i="38" s="1"/>
  <c r="B338" i="11"/>
  <c r="D1435" i="38" s="1"/>
  <c r="D337" i="11"/>
  <c r="D1431" i="38" s="1"/>
  <c r="C337" i="11"/>
  <c r="D1433" i="38" s="1"/>
  <c r="B337" i="11"/>
  <c r="D1432" i="38" s="1"/>
  <c r="D336" i="11"/>
  <c r="D1428" i="38" s="1"/>
  <c r="C336" i="11"/>
  <c r="D1430" i="38" s="1"/>
  <c r="B336" i="11"/>
  <c r="D1429" i="38" s="1"/>
  <c r="D335" i="11"/>
  <c r="D1425" i="38" s="1"/>
  <c r="C335" i="11"/>
  <c r="D1427" i="38" s="1"/>
  <c r="B335" i="11"/>
  <c r="D1426" i="38" s="1"/>
  <c r="D334" i="11"/>
  <c r="D1422" i="38" s="1"/>
  <c r="C334" i="11"/>
  <c r="D1424" i="38" s="1"/>
  <c r="B334" i="11"/>
  <c r="D1423" i="38" s="1"/>
  <c r="D333" i="11"/>
  <c r="D1419" i="38" s="1"/>
  <c r="C333" i="11"/>
  <c r="D1421" i="38" s="1"/>
  <c r="B333" i="11"/>
  <c r="D1420" i="38" s="1"/>
  <c r="D332" i="11"/>
  <c r="D1416" i="38" s="1"/>
  <c r="C332" i="11"/>
  <c r="D1418" i="38" s="1"/>
  <c r="B332" i="11"/>
  <c r="D1417" i="38" s="1"/>
  <c r="D331" i="11"/>
  <c r="D1413" i="38" s="1"/>
  <c r="C331" i="11"/>
  <c r="D1415" i="38" s="1"/>
  <c r="B331" i="11"/>
  <c r="D1414" i="38" s="1"/>
  <c r="D330" i="11"/>
  <c r="D1410" i="38" s="1"/>
  <c r="C330" i="11"/>
  <c r="D1412" i="38" s="1"/>
  <c r="B330" i="11"/>
  <c r="D1411" i="38" s="1"/>
  <c r="D329" i="11"/>
  <c r="D1407" i="38" s="1"/>
  <c r="C329" i="11"/>
  <c r="D1409" i="38" s="1"/>
  <c r="B329" i="11"/>
  <c r="D1408" i="38" s="1"/>
  <c r="D328" i="11"/>
  <c r="D1404" i="38" s="1"/>
  <c r="C328" i="11"/>
  <c r="D1406" i="38" s="1"/>
  <c r="B328" i="11"/>
  <c r="D1405" i="38" s="1"/>
  <c r="D327" i="11"/>
  <c r="D1401" i="38" s="1"/>
  <c r="C327" i="11"/>
  <c r="D1403" i="38" s="1"/>
  <c r="B327" i="11"/>
  <c r="D1402" i="38" s="1"/>
  <c r="D326" i="11"/>
  <c r="D1398" i="38" s="1"/>
  <c r="C326" i="11"/>
  <c r="D1400" i="38" s="1"/>
  <c r="B326" i="11"/>
  <c r="D1399" i="38" s="1"/>
  <c r="D325" i="11"/>
  <c r="D1395" i="38" s="1"/>
  <c r="C325" i="11"/>
  <c r="D1397" i="38" s="1"/>
  <c r="B325" i="11"/>
  <c r="D1396" i="38" s="1"/>
  <c r="D324" i="11"/>
  <c r="D1392" i="38" s="1"/>
  <c r="C324" i="11"/>
  <c r="D1394" i="38" s="1"/>
  <c r="B324" i="11"/>
  <c r="D1393" i="38" s="1"/>
  <c r="D323" i="11"/>
  <c r="D1389" i="38" s="1"/>
  <c r="C323" i="11"/>
  <c r="D1391" i="38" s="1"/>
  <c r="B323" i="11"/>
  <c r="D1390" i="38" s="1"/>
  <c r="D322" i="11"/>
  <c r="D1386" i="38" s="1"/>
  <c r="C322" i="11"/>
  <c r="D1388" i="38" s="1"/>
  <c r="B322" i="11"/>
  <c r="D1387" i="38" s="1"/>
  <c r="D321" i="11"/>
  <c r="D1383" i="38" s="1"/>
  <c r="C321" i="11"/>
  <c r="D1385" i="38" s="1"/>
  <c r="B321" i="11"/>
  <c r="D1384" i="38" s="1"/>
  <c r="D320" i="11"/>
  <c r="D1380" i="38" s="1"/>
  <c r="C320" i="11"/>
  <c r="D1382" i="38" s="1"/>
  <c r="B320" i="11"/>
  <c r="D1381" i="38" s="1"/>
  <c r="D319" i="11"/>
  <c r="D1377" i="38" s="1"/>
  <c r="C319" i="11"/>
  <c r="D1379" i="38" s="1"/>
  <c r="B319" i="11"/>
  <c r="D1378" i="38" s="1"/>
  <c r="D318" i="11"/>
  <c r="D1374" i="38" s="1"/>
  <c r="C318" i="11"/>
  <c r="D1376" i="38" s="1"/>
  <c r="B318" i="11"/>
  <c r="D1375" i="38" s="1"/>
  <c r="D317" i="11"/>
  <c r="D1371" i="38" s="1"/>
  <c r="C317" i="11"/>
  <c r="D1373" i="38" s="1"/>
  <c r="B317" i="11"/>
  <c r="D1372" i="38" s="1"/>
  <c r="D316" i="11"/>
  <c r="D1368" i="38" s="1"/>
  <c r="C316" i="11"/>
  <c r="D1370" i="38" s="1"/>
  <c r="B316" i="11"/>
  <c r="D1369" i="38" s="1"/>
  <c r="D315" i="11"/>
  <c r="D1365" i="38" s="1"/>
  <c r="C315" i="11"/>
  <c r="D1367" i="38" s="1"/>
  <c r="B315" i="11"/>
  <c r="D1366" i="38" s="1"/>
  <c r="D314" i="11"/>
  <c r="D1362" i="38" s="1"/>
  <c r="C314" i="11"/>
  <c r="D1364" i="38" s="1"/>
  <c r="B314" i="11"/>
  <c r="D1363" i="38" s="1"/>
  <c r="D313" i="11"/>
  <c r="D1359" i="38" s="1"/>
  <c r="C313" i="11"/>
  <c r="D1361" i="38" s="1"/>
  <c r="B313" i="11"/>
  <c r="D1360" i="38" s="1"/>
  <c r="D312" i="11"/>
  <c r="D1356" i="38" s="1"/>
  <c r="C312" i="11"/>
  <c r="D1358" i="38" s="1"/>
  <c r="B312" i="11"/>
  <c r="D1357" i="38" s="1"/>
  <c r="D311" i="11"/>
  <c r="D1353" i="38" s="1"/>
  <c r="C311" i="11"/>
  <c r="D1355" i="38" s="1"/>
  <c r="B311" i="11"/>
  <c r="D1354" i="38" s="1"/>
  <c r="D310" i="11"/>
  <c r="D1350" i="38" s="1"/>
  <c r="C310" i="11"/>
  <c r="D1352" i="38" s="1"/>
  <c r="B310" i="11"/>
  <c r="D1351" i="38" s="1"/>
  <c r="D309" i="11"/>
  <c r="D1347" i="38" s="1"/>
  <c r="C309" i="11"/>
  <c r="D1349" i="38" s="1"/>
  <c r="B309" i="11"/>
  <c r="D1348" i="38" s="1"/>
  <c r="D308" i="11"/>
  <c r="D1344" i="38" s="1"/>
  <c r="C308" i="11"/>
  <c r="D1346" i="38" s="1"/>
  <c r="B308" i="11"/>
  <c r="D1345" i="38" s="1"/>
  <c r="D307" i="11"/>
  <c r="D1341" i="38" s="1"/>
  <c r="C307" i="11"/>
  <c r="D1343" i="38" s="1"/>
  <c r="B307" i="11"/>
  <c r="D1342" i="38" s="1"/>
  <c r="D306" i="11"/>
  <c r="D1338" i="38" s="1"/>
  <c r="C306" i="11"/>
  <c r="D1340" i="38" s="1"/>
  <c r="B306" i="11"/>
  <c r="D1339" i="38" s="1"/>
  <c r="D305" i="11"/>
  <c r="D1335" i="38" s="1"/>
  <c r="C305" i="11"/>
  <c r="D1337" i="38" s="1"/>
  <c r="B305" i="11"/>
  <c r="D1336" i="38" s="1"/>
  <c r="D304" i="11"/>
  <c r="D1332" i="38" s="1"/>
  <c r="C304" i="11"/>
  <c r="D1334" i="38" s="1"/>
  <c r="B304" i="11"/>
  <c r="D1333" i="38" s="1"/>
  <c r="D303" i="11"/>
  <c r="D1329" i="38" s="1"/>
  <c r="C303" i="11"/>
  <c r="D1331" i="38" s="1"/>
  <c r="B303" i="11"/>
  <c r="D1330" i="38" s="1"/>
  <c r="D302" i="11"/>
  <c r="D1326" i="38" s="1"/>
  <c r="C302" i="11"/>
  <c r="D1328" i="38" s="1"/>
  <c r="B302" i="11"/>
  <c r="D1327" i="38" s="1"/>
  <c r="D301" i="11"/>
  <c r="D1323" i="38" s="1"/>
  <c r="C301" i="11"/>
  <c r="D1325" i="38" s="1"/>
  <c r="B301" i="11"/>
  <c r="D1324" i="38" s="1"/>
  <c r="D300" i="11"/>
  <c r="D1320" i="38" s="1"/>
  <c r="C300" i="11"/>
  <c r="D1322" i="38" s="1"/>
  <c r="B300" i="11"/>
  <c r="D1321" i="38" s="1"/>
  <c r="D299" i="11"/>
  <c r="D1317" i="38" s="1"/>
  <c r="C299" i="11"/>
  <c r="D1319" i="38" s="1"/>
  <c r="B299" i="11"/>
  <c r="D1318" i="38" s="1"/>
  <c r="D298" i="11"/>
  <c r="D1314" i="38" s="1"/>
  <c r="C298" i="11"/>
  <c r="D1316" i="38" s="1"/>
  <c r="B298" i="11"/>
  <c r="D1315" i="38" s="1"/>
  <c r="D297" i="11"/>
  <c r="D1311" i="38" s="1"/>
  <c r="C297" i="11"/>
  <c r="D1313" i="38" s="1"/>
  <c r="B297" i="11"/>
  <c r="D1312" i="38" s="1"/>
  <c r="D296" i="11"/>
  <c r="D1308" i="38" s="1"/>
  <c r="C296" i="11"/>
  <c r="D1310" i="38" s="1"/>
  <c r="B296" i="11"/>
  <c r="D1309" i="38" s="1"/>
  <c r="D295" i="11"/>
  <c r="D1305" i="38" s="1"/>
  <c r="C295" i="11"/>
  <c r="D1307" i="38" s="1"/>
  <c r="B295" i="11"/>
  <c r="D1306" i="38" s="1"/>
  <c r="D294" i="11"/>
  <c r="D1302" i="38" s="1"/>
  <c r="C294" i="11"/>
  <c r="D1304" i="38" s="1"/>
  <c r="B294" i="11"/>
  <c r="D1303" i="38" s="1"/>
  <c r="D293" i="11"/>
  <c r="D1299" i="38" s="1"/>
  <c r="C293" i="11"/>
  <c r="D1301" i="38" s="1"/>
  <c r="B293" i="11"/>
  <c r="D1300" i="38" s="1"/>
  <c r="D292" i="11"/>
  <c r="D1296" i="38" s="1"/>
  <c r="C292" i="11"/>
  <c r="D1298" i="38" s="1"/>
  <c r="B292" i="11"/>
  <c r="D1297" i="38" s="1"/>
  <c r="D291" i="11"/>
  <c r="D1293" i="38" s="1"/>
  <c r="C291" i="11"/>
  <c r="D1295" i="38" s="1"/>
  <c r="B291" i="11"/>
  <c r="D1294" i="38" s="1"/>
  <c r="D290" i="11"/>
  <c r="D1290" i="38" s="1"/>
  <c r="C290" i="11"/>
  <c r="D1292" i="38" s="1"/>
  <c r="B290" i="11"/>
  <c r="D1291" i="38" s="1"/>
  <c r="D289" i="11"/>
  <c r="D1287" i="38" s="1"/>
  <c r="C289" i="11"/>
  <c r="D1289" i="38" s="1"/>
  <c r="B289" i="11"/>
  <c r="D1288" i="38" s="1"/>
  <c r="D288" i="11"/>
  <c r="D1284" i="38" s="1"/>
  <c r="C288" i="11"/>
  <c r="D1286" i="38" s="1"/>
  <c r="B288" i="11"/>
  <c r="D1285" i="38" s="1"/>
  <c r="D287" i="11"/>
  <c r="D1281" i="38" s="1"/>
  <c r="C287" i="11"/>
  <c r="D1283" i="38" s="1"/>
  <c r="B287" i="11"/>
  <c r="D1282" i="38" s="1"/>
  <c r="D286" i="11"/>
  <c r="D1278" i="38" s="1"/>
  <c r="C286" i="11"/>
  <c r="D1280" i="38" s="1"/>
  <c r="B286" i="11"/>
  <c r="D1279" i="38" s="1"/>
  <c r="D285" i="11"/>
  <c r="D1275" i="38" s="1"/>
  <c r="C285" i="11"/>
  <c r="D1277" i="38" s="1"/>
  <c r="B285" i="11"/>
  <c r="D1276" i="38" s="1"/>
  <c r="D284" i="11"/>
  <c r="D1272" i="38" s="1"/>
  <c r="C284" i="11"/>
  <c r="D1274" i="38" s="1"/>
  <c r="B284" i="11"/>
  <c r="D1273" i="38" s="1"/>
  <c r="D283" i="11"/>
  <c r="D1269" i="38" s="1"/>
  <c r="C283" i="11"/>
  <c r="D1271" i="38" s="1"/>
  <c r="B283" i="11"/>
  <c r="D1270" i="38" s="1"/>
  <c r="D282" i="11"/>
  <c r="D1266" i="38" s="1"/>
  <c r="C282" i="11"/>
  <c r="D1268" i="38" s="1"/>
  <c r="B282" i="11"/>
  <c r="D1267" i="38" s="1"/>
  <c r="D281" i="11"/>
  <c r="D1263" i="38" s="1"/>
  <c r="C281" i="11"/>
  <c r="D1265" i="38" s="1"/>
  <c r="B281" i="11"/>
  <c r="D1264" i="38" s="1"/>
  <c r="D280" i="11"/>
  <c r="D1260" i="38" s="1"/>
  <c r="C280" i="11"/>
  <c r="D1262" i="38" s="1"/>
  <c r="B280" i="11"/>
  <c r="D1261" i="38" s="1"/>
  <c r="D279" i="11"/>
  <c r="D1257" i="38" s="1"/>
  <c r="C279" i="11"/>
  <c r="D1259" i="38" s="1"/>
  <c r="B279" i="11"/>
  <c r="D1258" i="38" s="1"/>
  <c r="D278" i="11"/>
  <c r="D1254" i="38" s="1"/>
  <c r="C278" i="11"/>
  <c r="D1256" i="38" s="1"/>
  <c r="B278" i="11"/>
  <c r="D1255" i="38" s="1"/>
  <c r="D277" i="11"/>
  <c r="D1251" i="38" s="1"/>
  <c r="C277" i="11"/>
  <c r="D1253" i="38" s="1"/>
  <c r="B277" i="11"/>
  <c r="D1252" i="38" s="1"/>
  <c r="D276" i="11"/>
  <c r="D1248" i="38" s="1"/>
  <c r="C276" i="11"/>
  <c r="D1250" i="38" s="1"/>
  <c r="B276" i="11"/>
  <c r="D1249" i="38" s="1"/>
  <c r="D275" i="11"/>
  <c r="D1245" i="38" s="1"/>
  <c r="C275" i="11"/>
  <c r="D1247" i="38" s="1"/>
  <c r="B275" i="11"/>
  <c r="D1246" i="38" s="1"/>
  <c r="D274" i="11"/>
  <c r="D1242" i="38" s="1"/>
  <c r="C274" i="11"/>
  <c r="D1244" i="38" s="1"/>
  <c r="B274" i="11"/>
  <c r="D1243" i="38" s="1"/>
  <c r="D273" i="11"/>
  <c r="D1239" i="38" s="1"/>
  <c r="C273" i="11"/>
  <c r="D1241" i="38" s="1"/>
  <c r="B273" i="11"/>
  <c r="D1240" i="38" s="1"/>
  <c r="D272" i="11"/>
  <c r="D1236" i="38" s="1"/>
  <c r="C272" i="11"/>
  <c r="D1238" i="38" s="1"/>
  <c r="B272" i="11"/>
  <c r="D1237" i="38" s="1"/>
  <c r="D271" i="11"/>
  <c r="D1233" i="38" s="1"/>
  <c r="C271" i="11"/>
  <c r="D1235" i="38" s="1"/>
  <c r="B271" i="11"/>
  <c r="D1234" i="38" s="1"/>
  <c r="D270" i="11"/>
  <c r="D1230" i="38" s="1"/>
  <c r="C270" i="11"/>
  <c r="D1232" i="38" s="1"/>
  <c r="B270" i="11"/>
  <c r="D1231" i="38" s="1"/>
  <c r="D269" i="11"/>
  <c r="D1227" i="38" s="1"/>
  <c r="C269" i="11"/>
  <c r="D1229" i="38" s="1"/>
  <c r="B269" i="11"/>
  <c r="D1228" i="38" s="1"/>
  <c r="D268" i="11"/>
  <c r="D1224" i="38" s="1"/>
  <c r="C268" i="11"/>
  <c r="D1226" i="38" s="1"/>
  <c r="B268" i="11"/>
  <c r="D1225" i="38" s="1"/>
  <c r="D267" i="11"/>
  <c r="D1221" i="38" s="1"/>
  <c r="C267" i="11"/>
  <c r="D1223" i="38" s="1"/>
  <c r="B267" i="11"/>
  <c r="D1222" i="38" s="1"/>
  <c r="D266" i="11"/>
  <c r="D1218" i="38" s="1"/>
  <c r="C266" i="11"/>
  <c r="D1220" i="38" s="1"/>
  <c r="B266" i="11"/>
  <c r="D1219" i="38" s="1"/>
  <c r="D265" i="11"/>
  <c r="D1215" i="38" s="1"/>
  <c r="C265" i="11"/>
  <c r="D1217" i="38" s="1"/>
  <c r="B265" i="11"/>
  <c r="D1216" i="38" s="1"/>
  <c r="D264" i="11"/>
  <c r="D1212" i="38" s="1"/>
  <c r="C264" i="11"/>
  <c r="D1214" i="38" s="1"/>
  <c r="B264" i="11"/>
  <c r="D1213" i="38" s="1"/>
  <c r="D263" i="11"/>
  <c r="D1209" i="38" s="1"/>
  <c r="C263" i="11"/>
  <c r="D1211" i="38" s="1"/>
  <c r="B263" i="11"/>
  <c r="D1210" i="38" s="1"/>
  <c r="D262" i="11"/>
  <c r="D1206" i="38" s="1"/>
  <c r="C262" i="11"/>
  <c r="D1208" i="38" s="1"/>
  <c r="B262" i="11"/>
  <c r="D1207" i="38" s="1"/>
  <c r="D261" i="11"/>
  <c r="D1203" i="38" s="1"/>
  <c r="C261" i="11"/>
  <c r="D1205" i="38" s="1"/>
  <c r="B261" i="11"/>
  <c r="D1204" i="38" s="1"/>
  <c r="D260" i="11"/>
  <c r="D1200" i="38" s="1"/>
  <c r="C260" i="11"/>
  <c r="D1202" i="38" s="1"/>
  <c r="B260" i="11"/>
  <c r="D1201" i="38" s="1"/>
  <c r="D259" i="11"/>
  <c r="D1197" i="38" s="1"/>
  <c r="C259" i="11"/>
  <c r="D1199" i="38" s="1"/>
  <c r="B259" i="11"/>
  <c r="D1198" i="38" s="1"/>
  <c r="D258" i="11"/>
  <c r="D1194" i="38" s="1"/>
  <c r="C258" i="11"/>
  <c r="D1196" i="38" s="1"/>
  <c r="B258" i="11"/>
  <c r="D1195" i="38" s="1"/>
  <c r="D257" i="11"/>
  <c r="D1191" i="38" s="1"/>
  <c r="C257" i="11"/>
  <c r="D1193" i="38" s="1"/>
  <c r="B257" i="11"/>
  <c r="D1192" i="38" s="1"/>
  <c r="D256" i="11"/>
  <c r="D1188" i="38" s="1"/>
  <c r="C256" i="11"/>
  <c r="D1190" i="38" s="1"/>
  <c r="B256" i="11"/>
  <c r="D1189" i="38" s="1"/>
  <c r="D255" i="11"/>
  <c r="D1185" i="38" s="1"/>
  <c r="C255" i="11"/>
  <c r="D1187" i="38" s="1"/>
  <c r="B255" i="11"/>
  <c r="D1186" i="38" s="1"/>
  <c r="D254" i="11"/>
  <c r="D1182" i="38" s="1"/>
  <c r="C254" i="11"/>
  <c r="D1184" i="38" s="1"/>
  <c r="B254" i="11"/>
  <c r="D1183" i="38" s="1"/>
  <c r="D253" i="11"/>
  <c r="D1179" i="38" s="1"/>
  <c r="C253" i="11"/>
  <c r="D1181" i="38" s="1"/>
  <c r="B253" i="11"/>
  <c r="D1180" i="38" s="1"/>
  <c r="D252" i="11"/>
  <c r="D1176" i="38" s="1"/>
  <c r="C252" i="11"/>
  <c r="D1178" i="38" s="1"/>
  <c r="B252" i="11"/>
  <c r="D1177" i="38" s="1"/>
  <c r="D251" i="11"/>
  <c r="D1173" i="38" s="1"/>
  <c r="C251" i="11"/>
  <c r="D1175" i="38" s="1"/>
  <c r="B251" i="11"/>
  <c r="D1174" i="38" s="1"/>
  <c r="D250" i="11"/>
  <c r="D1170" i="38" s="1"/>
  <c r="C250" i="11"/>
  <c r="D1172" i="38" s="1"/>
  <c r="B250" i="11"/>
  <c r="D1171" i="38" s="1"/>
  <c r="D249" i="11"/>
  <c r="D1167" i="38" s="1"/>
  <c r="C249" i="11"/>
  <c r="D1169" i="38" s="1"/>
  <c r="B249" i="11"/>
  <c r="D1168" i="38" s="1"/>
  <c r="D248" i="11"/>
  <c r="D1164" i="38" s="1"/>
  <c r="C248" i="11"/>
  <c r="D1166" i="38" s="1"/>
  <c r="B248" i="11"/>
  <c r="D1165" i="38" s="1"/>
  <c r="D247" i="11"/>
  <c r="D1161" i="38" s="1"/>
  <c r="C247" i="11"/>
  <c r="D1163" i="38" s="1"/>
  <c r="B247" i="11"/>
  <c r="D1162" i="38" s="1"/>
  <c r="D246" i="11"/>
  <c r="D1158" i="38" s="1"/>
  <c r="C246" i="11"/>
  <c r="D1160" i="38" s="1"/>
  <c r="B246" i="11"/>
  <c r="D1159" i="38" s="1"/>
  <c r="D245" i="11"/>
  <c r="D1155" i="38" s="1"/>
  <c r="C245" i="11"/>
  <c r="D1157" i="38" s="1"/>
  <c r="B245" i="11"/>
  <c r="D1156" i="38" s="1"/>
  <c r="D244" i="11"/>
  <c r="D1152" i="38" s="1"/>
  <c r="C244" i="11"/>
  <c r="D1154" i="38" s="1"/>
  <c r="B244" i="11"/>
  <c r="D1153" i="38" s="1"/>
  <c r="D243" i="11"/>
  <c r="D1149" i="38" s="1"/>
  <c r="C243" i="11"/>
  <c r="D1151" i="38" s="1"/>
  <c r="B243" i="11"/>
  <c r="D1150" i="38" s="1"/>
  <c r="D242" i="11"/>
  <c r="D1146" i="38" s="1"/>
  <c r="C242" i="11"/>
  <c r="D1148" i="38" s="1"/>
  <c r="B242" i="11"/>
  <c r="D1147" i="38" s="1"/>
  <c r="D241" i="11"/>
  <c r="D1143" i="38" s="1"/>
  <c r="C241" i="11"/>
  <c r="D1145" i="38" s="1"/>
  <c r="B241" i="11"/>
  <c r="D1144" i="38" s="1"/>
  <c r="D240" i="11"/>
  <c r="D1140" i="38" s="1"/>
  <c r="C240" i="11"/>
  <c r="D1142" i="38" s="1"/>
  <c r="B240" i="11"/>
  <c r="D1141" i="38" s="1"/>
  <c r="D239" i="11"/>
  <c r="D1137" i="38" s="1"/>
  <c r="C239" i="11"/>
  <c r="D1139" i="38" s="1"/>
  <c r="B239" i="11"/>
  <c r="D1138" i="38" s="1"/>
  <c r="D238" i="11"/>
  <c r="D1134" i="38" s="1"/>
  <c r="C238" i="11"/>
  <c r="D1136" i="38" s="1"/>
  <c r="E1136" i="38" s="1"/>
  <c r="B238" i="11"/>
  <c r="D1135" i="38" s="1"/>
  <c r="D237" i="11"/>
  <c r="D1131" i="38" s="1"/>
  <c r="C237" i="11"/>
  <c r="D1133" i="38" s="1"/>
  <c r="B237" i="11"/>
  <c r="D1132" i="38" s="1"/>
  <c r="D236" i="11"/>
  <c r="D1128" i="38" s="1"/>
  <c r="C236" i="11"/>
  <c r="D1130" i="38" s="1"/>
  <c r="B236" i="11"/>
  <c r="D1129" i="38" s="1"/>
  <c r="D235" i="11"/>
  <c r="D1125" i="38" s="1"/>
  <c r="C235" i="11"/>
  <c r="D1127" i="38" s="1"/>
  <c r="B235" i="11"/>
  <c r="D1126" i="38" s="1"/>
  <c r="D234" i="11"/>
  <c r="D1122" i="38" s="1"/>
  <c r="C234" i="11"/>
  <c r="D1124" i="38" s="1"/>
  <c r="B234" i="11"/>
  <c r="D1123" i="38" s="1"/>
  <c r="D233" i="11"/>
  <c r="D1119" i="38" s="1"/>
  <c r="C233" i="11"/>
  <c r="D1121" i="38" s="1"/>
  <c r="B233" i="11"/>
  <c r="D1120" i="38" s="1"/>
  <c r="D232" i="11"/>
  <c r="D1116" i="38" s="1"/>
  <c r="C232" i="11"/>
  <c r="D1118" i="38" s="1"/>
  <c r="B232" i="11"/>
  <c r="D1117" i="38" s="1"/>
  <c r="D231" i="11"/>
  <c r="D1113" i="38" s="1"/>
  <c r="C231" i="11"/>
  <c r="D1115" i="38" s="1"/>
  <c r="B231" i="11"/>
  <c r="D1114" i="38" s="1"/>
  <c r="D230" i="11"/>
  <c r="D1110" i="38" s="1"/>
  <c r="C230" i="11"/>
  <c r="D1112" i="38" s="1"/>
  <c r="B230" i="11"/>
  <c r="D1111" i="38" s="1"/>
  <c r="D229" i="11"/>
  <c r="D1107" i="38" s="1"/>
  <c r="C229" i="11"/>
  <c r="D1109" i="38" s="1"/>
  <c r="B229" i="11"/>
  <c r="D1108" i="38" s="1"/>
  <c r="D228" i="11"/>
  <c r="D1104" i="38" s="1"/>
  <c r="C228" i="11"/>
  <c r="D1106" i="38" s="1"/>
  <c r="B228" i="11"/>
  <c r="D1105" i="38" s="1"/>
  <c r="D227" i="11"/>
  <c r="D1101" i="38" s="1"/>
  <c r="C227" i="11"/>
  <c r="D1103" i="38" s="1"/>
  <c r="B227" i="11"/>
  <c r="D1102" i="38" s="1"/>
  <c r="D226" i="11"/>
  <c r="D1098" i="38" s="1"/>
  <c r="C226" i="11"/>
  <c r="D1100" i="38" s="1"/>
  <c r="B226" i="11"/>
  <c r="D1099" i="38" s="1"/>
  <c r="D225" i="11"/>
  <c r="D1095" i="38" s="1"/>
  <c r="C225" i="11"/>
  <c r="D1097" i="38" s="1"/>
  <c r="B225" i="11"/>
  <c r="D1096" i="38" s="1"/>
  <c r="D224" i="11"/>
  <c r="D1092" i="38" s="1"/>
  <c r="C224" i="11"/>
  <c r="D1094" i="38" s="1"/>
  <c r="B224" i="11"/>
  <c r="D1093" i="38" s="1"/>
  <c r="D223" i="11"/>
  <c r="D1089" i="38" s="1"/>
  <c r="C223" i="11"/>
  <c r="D1091" i="38" s="1"/>
  <c r="B223" i="11"/>
  <c r="D1090" i="38" s="1"/>
  <c r="D222" i="11"/>
  <c r="D1086" i="38" s="1"/>
  <c r="C222" i="11"/>
  <c r="D1088" i="38" s="1"/>
  <c r="B222" i="11"/>
  <c r="D1087" i="38" s="1"/>
  <c r="D221" i="11"/>
  <c r="D1083" i="38" s="1"/>
  <c r="C221" i="11"/>
  <c r="D1085" i="38" s="1"/>
  <c r="B221" i="11"/>
  <c r="D1084" i="38" s="1"/>
  <c r="D220" i="11"/>
  <c r="D1080" i="38" s="1"/>
  <c r="C220" i="11"/>
  <c r="D1082" i="38" s="1"/>
  <c r="B220" i="11"/>
  <c r="D1081" i="38" s="1"/>
  <c r="D219" i="11"/>
  <c r="D1077" i="38" s="1"/>
  <c r="C219" i="11"/>
  <c r="D1079" i="38" s="1"/>
  <c r="B219" i="11"/>
  <c r="D1078" i="38" s="1"/>
  <c r="D218" i="11"/>
  <c r="D1074" i="38" s="1"/>
  <c r="C218" i="11"/>
  <c r="D1076" i="38" s="1"/>
  <c r="B218" i="11"/>
  <c r="D1075" i="38" s="1"/>
  <c r="D217" i="11"/>
  <c r="D1071" i="38" s="1"/>
  <c r="C217" i="11"/>
  <c r="D1073" i="38" s="1"/>
  <c r="B217" i="11"/>
  <c r="D1072" i="38" s="1"/>
  <c r="D216" i="11"/>
  <c r="D1068" i="38" s="1"/>
  <c r="C216" i="11"/>
  <c r="D1070" i="38" s="1"/>
  <c r="B216" i="11"/>
  <c r="D1069" i="38" s="1"/>
  <c r="D215" i="11"/>
  <c r="D1065" i="38" s="1"/>
  <c r="C215" i="11"/>
  <c r="D1067" i="38" s="1"/>
  <c r="B215" i="11"/>
  <c r="D1066" i="38" s="1"/>
  <c r="D214" i="11"/>
  <c r="D1062" i="38" s="1"/>
  <c r="C214" i="11"/>
  <c r="D1064" i="38" s="1"/>
  <c r="B214" i="11"/>
  <c r="D1063" i="38" s="1"/>
  <c r="D213" i="11"/>
  <c r="D1059" i="38" s="1"/>
  <c r="C213" i="11"/>
  <c r="D1061" i="38" s="1"/>
  <c r="B213" i="11"/>
  <c r="D1060" i="38" s="1"/>
  <c r="D212" i="11"/>
  <c r="D1056" i="38" s="1"/>
  <c r="C212" i="11"/>
  <c r="D1058" i="38" s="1"/>
  <c r="B212" i="11"/>
  <c r="D1057" i="38" s="1"/>
  <c r="D211" i="11"/>
  <c r="C211" i="11"/>
  <c r="D1055" i="38" s="1"/>
  <c r="B211" i="11"/>
  <c r="D1054" i="38" s="1"/>
  <c r="C210" i="11"/>
  <c r="D1053" i="38" s="1"/>
  <c r="B210" i="11"/>
  <c r="D1052" i="38" s="1"/>
  <c r="C209" i="11"/>
  <c r="D1051" i="38" s="1"/>
  <c r="B209" i="11"/>
  <c r="D1050" i="38" s="1"/>
  <c r="C208" i="11"/>
  <c r="D1049" i="38" s="1"/>
  <c r="B208" i="11"/>
  <c r="D1048" i="38" s="1"/>
  <c r="C207" i="11"/>
  <c r="D1047" i="38" s="1"/>
  <c r="B207" i="11"/>
  <c r="D1046" i="38" s="1"/>
  <c r="C206" i="11"/>
  <c r="D1045" i="38" s="1"/>
  <c r="B206" i="11"/>
  <c r="D1044" i="38" s="1"/>
  <c r="C205" i="11"/>
  <c r="D1043" i="38" s="1"/>
  <c r="B205" i="11"/>
  <c r="D1042" i="38" s="1"/>
  <c r="C204" i="11"/>
  <c r="D1041" i="38" s="1"/>
  <c r="B204" i="11"/>
  <c r="D1040" i="38" s="1"/>
  <c r="D203" i="11"/>
  <c r="D1039" i="38" s="1"/>
  <c r="C203" i="11"/>
  <c r="D1038" i="38" s="1"/>
  <c r="B203" i="11"/>
  <c r="D1037" i="38" s="1"/>
  <c r="C202" i="11"/>
  <c r="D1036" i="38" s="1"/>
  <c r="B202" i="11"/>
  <c r="D1035" i="38" s="1"/>
  <c r="C201" i="11"/>
  <c r="D1034" i="38" s="1"/>
  <c r="B201" i="11"/>
  <c r="D1033" i="38" s="1"/>
  <c r="C200" i="11"/>
  <c r="D1032" i="38" s="1"/>
  <c r="B200" i="11"/>
  <c r="D1031" i="38" s="1"/>
  <c r="C199" i="11"/>
  <c r="D1030" i="38" s="1"/>
  <c r="B199" i="11"/>
  <c r="D1029" i="38" s="1"/>
  <c r="D198" i="11"/>
  <c r="C198" i="11"/>
  <c r="D1027" i="38" s="1"/>
  <c r="B198" i="11"/>
  <c r="D1026" i="38" s="1"/>
  <c r="D197" i="11"/>
  <c r="D1022" i="38" s="1"/>
  <c r="C197" i="11"/>
  <c r="D1024" i="38" s="1"/>
  <c r="B197" i="11"/>
  <c r="D1023" i="38" s="1"/>
  <c r="D196" i="11"/>
  <c r="D1019" i="38" s="1"/>
  <c r="C196" i="11"/>
  <c r="D1021" i="38" s="1"/>
  <c r="B196" i="11"/>
  <c r="D1020" i="38" s="1"/>
  <c r="D195" i="11"/>
  <c r="D1016" i="38" s="1"/>
  <c r="C195" i="11"/>
  <c r="D1018" i="38" s="1"/>
  <c r="B195" i="11"/>
  <c r="D1017" i="38" s="1"/>
  <c r="D194" i="11"/>
  <c r="D1013" i="38" s="1"/>
  <c r="C194" i="11"/>
  <c r="D1015" i="38" s="1"/>
  <c r="B194" i="11"/>
  <c r="D1014" i="38" s="1"/>
  <c r="D193" i="11"/>
  <c r="D1010" i="38" s="1"/>
  <c r="C193" i="11"/>
  <c r="D1012" i="38" s="1"/>
  <c r="B193" i="11"/>
  <c r="D1011" i="38" s="1"/>
  <c r="D192" i="11"/>
  <c r="D1007" i="38" s="1"/>
  <c r="C192" i="11"/>
  <c r="D1009" i="38" s="1"/>
  <c r="B192" i="11"/>
  <c r="D1008" i="38" s="1"/>
  <c r="D191" i="11"/>
  <c r="D1004" i="38" s="1"/>
  <c r="C191" i="11"/>
  <c r="D1006" i="38" s="1"/>
  <c r="B191" i="11"/>
  <c r="D1005" i="38" s="1"/>
  <c r="D190" i="11"/>
  <c r="D1001" i="38" s="1"/>
  <c r="C190" i="11"/>
  <c r="D1003" i="38" s="1"/>
  <c r="B190" i="11"/>
  <c r="D1002" i="38" s="1"/>
  <c r="D189" i="11"/>
  <c r="D998" i="38" s="1"/>
  <c r="C189" i="11"/>
  <c r="D1000" i="38" s="1"/>
  <c r="B189" i="11"/>
  <c r="D999" i="38" s="1"/>
  <c r="D188" i="11"/>
  <c r="D995" i="38" s="1"/>
  <c r="C188" i="11"/>
  <c r="D997" i="38" s="1"/>
  <c r="B188" i="11"/>
  <c r="D996" i="38" s="1"/>
  <c r="D187" i="11"/>
  <c r="D992" i="38" s="1"/>
  <c r="C187" i="11"/>
  <c r="D994" i="38" s="1"/>
  <c r="B187" i="11"/>
  <c r="D993" i="38" s="1"/>
  <c r="D186" i="11"/>
  <c r="D989" i="38" s="1"/>
  <c r="C186" i="11"/>
  <c r="D991" i="38" s="1"/>
  <c r="B186" i="11"/>
  <c r="D990" i="38" s="1"/>
  <c r="D185" i="11"/>
  <c r="D986" i="38" s="1"/>
  <c r="C185" i="11"/>
  <c r="D988" i="38" s="1"/>
  <c r="B185" i="11"/>
  <c r="D987" i="38" s="1"/>
  <c r="D184" i="11"/>
  <c r="D983" i="38" s="1"/>
  <c r="C184" i="11"/>
  <c r="D985" i="38" s="1"/>
  <c r="B184" i="11"/>
  <c r="D984" i="38" s="1"/>
  <c r="D183" i="11"/>
  <c r="D980" i="38" s="1"/>
  <c r="C183" i="11"/>
  <c r="D982" i="38" s="1"/>
  <c r="B183" i="11"/>
  <c r="D981" i="38" s="1"/>
  <c r="D182" i="11"/>
  <c r="D977" i="38" s="1"/>
  <c r="C182" i="11"/>
  <c r="D979" i="38" s="1"/>
  <c r="B182" i="11"/>
  <c r="D978" i="38" s="1"/>
  <c r="D181" i="11"/>
  <c r="D974" i="38" s="1"/>
  <c r="C181" i="11"/>
  <c r="D976" i="38" s="1"/>
  <c r="B181" i="11"/>
  <c r="D975" i="38" s="1"/>
  <c r="D180" i="11"/>
  <c r="D971" i="38" s="1"/>
  <c r="C180" i="11"/>
  <c r="D973" i="38" s="1"/>
  <c r="B180" i="11"/>
  <c r="D972" i="38" s="1"/>
  <c r="D179" i="11"/>
  <c r="D968" i="38" s="1"/>
  <c r="C179" i="11"/>
  <c r="D970" i="38" s="1"/>
  <c r="B179" i="11"/>
  <c r="D969" i="38" s="1"/>
  <c r="D178" i="11"/>
  <c r="D965" i="38" s="1"/>
  <c r="C178" i="11"/>
  <c r="D967" i="38" s="1"/>
  <c r="B178" i="11"/>
  <c r="D966" i="38" s="1"/>
  <c r="D177" i="11"/>
  <c r="D962" i="38" s="1"/>
  <c r="C177" i="11"/>
  <c r="D964" i="38" s="1"/>
  <c r="B177" i="11"/>
  <c r="D963" i="38" s="1"/>
  <c r="D176" i="11"/>
  <c r="D959" i="38" s="1"/>
  <c r="C176" i="11"/>
  <c r="D961" i="38" s="1"/>
  <c r="B176" i="11"/>
  <c r="D960" i="38" s="1"/>
  <c r="D175" i="11"/>
  <c r="D956" i="38" s="1"/>
  <c r="C175" i="11"/>
  <c r="D958" i="38" s="1"/>
  <c r="B175" i="11"/>
  <c r="D957" i="38" s="1"/>
  <c r="D174" i="11"/>
  <c r="D953" i="38" s="1"/>
  <c r="C174" i="11"/>
  <c r="D955" i="38" s="1"/>
  <c r="B174" i="11"/>
  <c r="D954" i="38" s="1"/>
  <c r="D173" i="11"/>
  <c r="D950" i="38" s="1"/>
  <c r="C173" i="11"/>
  <c r="D952" i="38" s="1"/>
  <c r="B173" i="11"/>
  <c r="D951" i="38" s="1"/>
  <c r="D172" i="11"/>
  <c r="D947" i="38" s="1"/>
  <c r="C172" i="11"/>
  <c r="D949" i="38" s="1"/>
  <c r="B172" i="11"/>
  <c r="D948" i="38" s="1"/>
  <c r="D171" i="11"/>
  <c r="D944" i="38" s="1"/>
  <c r="C171" i="11"/>
  <c r="D946" i="38" s="1"/>
  <c r="B171" i="11"/>
  <c r="D945" i="38" s="1"/>
  <c r="D170" i="11"/>
  <c r="D941" i="38" s="1"/>
  <c r="C170" i="11"/>
  <c r="D943" i="38" s="1"/>
  <c r="B170" i="11"/>
  <c r="D942" i="38" s="1"/>
  <c r="D169" i="11"/>
  <c r="D938" i="38" s="1"/>
  <c r="C169" i="11"/>
  <c r="D940" i="38" s="1"/>
  <c r="B169" i="11"/>
  <c r="D939" i="38" s="1"/>
  <c r="D168" i="11"/>
  <c r="D935" i="38" s="1"/>
  <c r="C168" i="11"/>
  <c r="D937" i="38" s="1"/>
  <c r="B168" i="11"/>
  <c r="D936" i="38" s="1"/>
  <c r="D167" i="11"/>
  <c r="C167" i="11"/>
  <c r="D934" i="38" s="1"/>
  <c r="B167" i="11"/>
  <c r="D933" i="38" s="1"/>
  <c r="C166" i="11"/>
  <c r="D932" i="38" s="1"/>
  <c r="B166" i="11"/>
  <c r="D931" i="38" s="1"/>
  <c r="C165" i="11"/>
  <c r="D930" i="38" s="1"/>
  <c r="B165" i="11"/>
  <c r="D929" i="38" s="1"/>
  <c r="C164" i="11"/>
  <c r="D928" i="38" s="1"/>
  <c r="B164" i="11"/>
  <c r="D927" i="38" s="1"/>
  <c r="C163" i="11"/>
  <c r="D926" i="38" s="1"/>
  <c r="B163" i="11"/>
  <c r="D925" i="38" s="1"/>
  <c r="C162" i="11"/>
  <c r="D924" i="38" s="1"/>
  <c r="B162" i="11"/>
  <c r="D923" i="38" s="1"/>
  <c r="C161" i="11"/>
  <c r="D922" i="38" s="1"/>
  <c r="B161" i="11"/>
  <c r="D921" i="38" s="1"/>
  <c r="C160" i="11"/>
  <c r="D920" i="38" s="1"/>
  <c r="B160" i="11"/>
  <c r="D919" i="38" s="1"/>
  <c r="C159" i="11"/>
  <c r="D918" i="38" s="1"/>
  <c r="B159" i="11"/>
  <c r="D917" i="38" s="1"/>
  <c r="C158" i="11"/>
  <c r="D916" i="38" s="1"/>
  <c r="B158" i="11"/>
  <c r="D915" i="38" s="1"/>
  <c r="D157" i="11"/>
  <c r="D914" i="38" s="1"/>
  <c r="C157" i="11"/>
  <c r="D913" i="38" s="1"/>
  <c r="B157" i="11"/>
  <c r="D912" i="38" s="1"/>
  <c r="C156" i="11"/>
  <c r="D911" i="38" s="1"/>
  <c r="B156" i="11"/>
  <c r="D910" i="38" s="1"/>
  <c r="C155" i="11"/>
  <c r="D909" i="38" s="1"/>
  <c r="B155" i="11"/>
  <c r="D908" i="38" s="1"/>
  <c r="C154" i="11"/>
  <c r="D907" i="38" s="1"/>
  <c r="B154" i="11"/>
  <c r="D906" i="38" s="1"/>
  <c r="C153" i="11"/>
  <c r="D905" i="38" s="1"/>
  <c r="B153" i="11"/>
  <c r="D904" i="38" s="1"/>
  <c r="C152" i="11"/>
  <c r="D903" i="38" s="1"/>
  <c r="B152" i="11"/>
  <c r="D902" i="38" s="1"/>
  <c r="C151" i="11"/>
  <c r="D901" i="38" s="1"/>
  <c r="B151" i="11"/>
  <c r="D900" i="38" s="1"/>
  <c r="C150" i="11"/>
  <c r="D899" i="38" s="1"/>
  <c r="B150" i="11"/>
  <c r="D898" i="38" s="1"/>
  <c r="C149" i="11"/>
  <c r="D897" i="38" s="1"/>
  <c r="B149" i="11"/>
  <c r="D896" i="38" s="1"/>
  <c r="D148" i="11"/>
  <c r="D895" i="38" s="1"/>
  <c r="C148" i="11"/>
  <c r="D894" i="38" s="1"/>
  <c r="B148" i="11"/>
  <c r="D893" i="38" s="1"/>
  <c r="D147" i="11"/>
  <c r="D892" i="38" s="1"/>
  <c r="C147" i="11"/>
  <c r="D891" i="38" s="1"/>
  <c r="B147" i="11"/>
  <c r="D890" i="38" s="1"/>
  <c r="D146" i="11"/>
  <c r="D889" i="38" s="1"/>
  <c r="C146" i="11"/>
  <c r="D888" i="38" s="1"/>
  <c r="B146" i="11"/>
  <c r="D887" i="38" s="1"/>
  <c r="D145" i="11"/>
  <c r="D886" i="38" s="1"/>
  <c r="C145" i="11"/>
  <c r="D885" i="38" s="1"/>
  <c r="B145" i="11"/>
  <c r="D884" i="38" s="1"/>
  <c r="D144" i="11"/>
  <c r="D883" i="38" s="1"/>
  <c r="C144" i="11"/>
  <c r="D882" i="38" s="1"/>
  <c r="B144" i="11"/>
  <c r="D881" i="38" s="1"/>
  <c r="D143" i="11"/>
  <c r="D880" i="38" s="1"/>
  <c r="C143" i="11"/>
  <c r="D879" i="38" s="1"/>
  <c r="B143" i="11"/>
  <c r="D878" i="38" s="1"/>
  <c r="D142" i="11"/>
  <c r="D877" i="38" s="1"/>
  <c r="C142" i="11"/>
  <c r="D876" i="38" s="1"/>
  <c r="B142" i="11"/>
  <c r="D875" i="38" s="1"/>
  <c r="D141" i="11"/>
  <c r="D874" i="38" s="1"/>
  <c r="C141" i="11"/>
  <c r="D873" i="38" s="1"/>
  <c r="B141" i="11"/>
  <c r="D872" i="38" s="1"/>
  <c r="D140" i="11"/>
  <c r="D871" i="38" s="1"/>
  <c r="C140" i="11"/>
  <c r="D870" i="38" s="1"/>
  <c r="B140" i="11"/>
  <c r="D869" i="38" s="1"/>
  <c r="C139" i="11"/>
  <c r="D868" i="38" s="1"/>
  <c r="B139" i="11"/>
  <c r="D867" i="38" s="1"/>
  <c r="C138" i="11"/>
  <c r="D866" i="38" s="1"/>
  <c r="B138" i="11"/>
  <c r="D865" i="38" s="1"/>
  <c r="C137" i="11"/>
  <c r="D864" i="38" s="1"/>
  <c r="B137" i="11"/>
  <c r="D863" i="38" s="1"/>
  <c r="C136" i="11"/>
  <c r="D862" i="38" s="1"/>
  <c r="B136" i="11"/>
  <c r="D861" i="38" s="1"/>
  <c r="C135" i="11"/>
  <c r="D860" i="38" s="1"/>
  <c r="B135" i="11"/>
  <c r="D859" i="38" s="1"/>
  <c r="C134" i="11"/>
  <c r="D858" i="38" s="1"/>
  <c r="B134" i="11"/>
  <c r="D857" i="38" s="1"/>
  <c r="C133" i="11"/>
  <c r="D856" i="38" s="1"/>
  <c r="B133" i="11"/>
  <c r="D855" i="38" s="1"/>
  <c r="C132" i="11"/>
  <c r="D854" i="38" s="1"/>
  <c r="B132" i="11"/>
  <c r="D853" i="38" s="1"/>
  <c r="C131" i="11"/>
  <c r="D852" i="38" s="1"/>
  <c r="B131" i="11"/>
  <c r="D851" i="38" s="1"/>
  <c r="C130" i="11"/>
  <c r="D850" i="38" s="1"/>
  <c r="B130" i="11"/>
  <c r="D849" i="38" s="1"/>
  <c r="C129" i="11"/>
  <c r="D848" i="38" s="1"/>
  <c r="B129" i="11"/>
  <c r="D847" i="38" s="1"/>
  <c r="C128" i="11"/>
  <c r="D846" i="38" s="1"/>
  <c r="B128" i="11"/>
  <c r="D845" i="38" s="1"/>
  <c r="D127" i="11"/>
  <c r="D844" i="38" s="1"/>
  <c r="C127" i="11"/>
  <c r="D843" i="38" s="1"/>
  <c r="B127" i="11"/>
  <c r="D842" i="38" s="1"/>
  <c r="D126" i="11"/>
  <c r="C126" i="11"/>
  <c r="D840" i="38" s="1"/>
  <c r="B126" i="11"/>
  <c r="D839" i="38" s="1"/>
  <c r="D125" i="11"/>
  <c r="D835" i="38" s="1"/>
  <c r="C125" i="11"/>
  <c r="D837" i="38" s="1"/>
  <c r="B125" i="11"/>
  <c r="D836" i="38" s="1"/>
  <c r="D124" i="11"/>
  <c r="D832" i="38" s="1"/>
  <c r="C124" i="11"/>
  <c r="D834" i="38" s="1"/>
  <c r="B124" i="11"/>
  <c r="D833" i="38" s="1"/>
  <c r="D123" i="11"/>
  <c r="D829" i="38" s="1"/>
  <c r="C123" i="11"/>
  <c r="D831" i="38" s="1"/>
  <c r="B123" i="11"/>
  <c r="D830" i="38" s="1"/>
  <c r="D122" i="11"/>
  <c r="D826" i="38" s="1"/>
  <c r="C122" i="11"/>
  <c r="D828" i="38" s="1"/>
  <c r="B122" i="11"/>
  <c r="D827" i="38" s="1"/>
  <c r="D121" i="11"/>
  <c r="D823" i="38" s="1"/>
  <c r="C121" i="11"/>
  <c r="D825" i="38" s="1"/>
  <c r="B121" i="11"/>
  <c r="D824" i="38" s="1"/>
  <c r="D120" i="11"/>
  <c r="D820" i="38" s="1"/>
  <c r="C120" i="11"/>
  <c r="D822" i="38" s="1"/>
  <c r="B120" i="11"/>
  <c r="D821" i="38" s="1"/>
  <c r="D119" i="11"/>
  <c r="D817" i="38" s="1"/>
  <c r="C119" i="11"/>
  <c r="D819" i="38" s="1"/>
  <c r="B119" i="11"/>
  <c r="D818" i="38" s="1"/>
  <c r="D118" i="11"/>
  <c r="D814" i="38" s="1"/>
  <c r="C118" i="11"/>
  <c r="D816" i="38" s="1"/>
  <c r="B118" i="11"/>
  <c r="D815" i="38" s="1"/>
  <c r="D117" i="11"/>
  <c r="D811" i="38" s="1"/>
  <c r="C117" i="11"/>
  <c r="D813" i="38" s="1"/>
  <c r="B117" i="11"/>
  <c r="D812" i="38" s="1"/>
  <c r="D116" i="11"/>
  <c r="D808" i="38" s="1"/>
  <c r="C116" i="11"/>
  <c r="D810" i="38" s="1"/>
  <c r="B116" i="11"/>
  <c r="D809" i="38" s="1"/>
  <c r="D115" i="11"/>
  <c r="D805" i="38" s="1"/>
  <c r="C115" i="11"/>
  <c r="D807" i="38" s="1"/>
  <c r="B115" i="11"/>
  <c r="D806" i="38" s="1"/>
  <c r="D114" i="11"/>
  <c r="D802" i="38" s="1"/>
  <c r="C114" i="11"/>
  <c r="D804" i="38" s="1"/>
  <c r="B114" i="11"/>
  <c r="D803" i="38" s="1"/>
  <c r="D113" i="11"/>
  <c r="D799" i="38" s="1"/>
  <c r="C113" i="11"/>
  <c r="D801" i="38" s="1"/>
  <c r="B113" i="11"/>
  <c r="D800" i="38" s="1"/>
  <c r="D112" i="11"/>
  <c r="D796" i="38" s="1"/>
  <c r="C112" i="11"/>
  <c r="D798" i="38" s="1"/>
  <c r="B112" i="11"/>
  <c r="D797" i="38" s="1"/>
  <c r="D111" i="11"/>
  <c r="D793" i="38" s="1"/>
  <c r="C111" i="11"/>
  <c r="D795" i="38" s="1"/>
  <c r="B111" i="11"/>
  <c r="D794" i="38" s="1"/>
  <c r="D110" i="11"/>
  <c r="D790" i="38" s="1"/>
  <c r="C110" i="11"/>
  <c r="D792" i="38" s="1"/>
  <c r="B110" i="11"/>
  <c r="D791" i="38" s="1"/>
  <c r="D109" i="11"/>
  <c r="D787" i="38" s="1"/>
  <c r="C109" i="11"/>
  <c r="D789" i="38" s="1"/>
  <c r="B109" i="11"/>
  <c r="D788" i="38" s="1"/>
  <c r="D108" i="11"/>
  <c r="D784" i="38" s="1"/>
  <c r="C108" i="11"/>
  <c r="D786" i="38" s="1"/>
  <c r="B108" i="11"/>
  <c r="D785" i="38" s="1"/>
  <c r="D107" i="11"/>
  <c r="D781" i="38" s="1"/>
  <c r="C107" i="11"/>
  <c r="D783" i="38" s="1"/>
  <c r="B107" i="11"/>
  <c r="D782" i="38" s="1"/>
  <c r="D106" i="11"/>
  <c r="D778" i="38" s="1"/>
  <c r="C106" i="11"/>
  <c r="D780" i="38" s="1"/>
  <c r="B106" i="11"/>
  <c r="D779" i="38" s="1"/>
  <c r="D105" i="11"/>
  <c r="D775" i="38" s="1"/>
  <c r="C105" i="11"/>
  <c r="D777" i="38" s="1"/>
  <c r="B105" i="11"/>
  <c r="D776" i="38" s="1"/>
  <c r="D104" i="11"/>
  <c r="D772" i="38" s="1"/>
  <c r="C104" i="11"/>
  <c r="D774" i="38" s="1"/>
  <c r="B104" i="11"/>
  <c r="D773" i="38" s="1"/>
  <c r="D103" i="11"/>
  <c r="D769" i="38" s="1"/>
  <c r="C103" i="11"/>
  <c r="D771" i="38" s="1"/>
  <c r="B103" i="11"/>
  <c r="D770" i="38" s="1"/>
  <c r="D102" i="11"/>
  <c r="D766" i="38" s="1"/>
  <c r="C102" i="11"/>
  <c r="D768" i="38" s="1"/>
  <c r="B102" i="11"/>
  <c r="D767" i="38" s="1"/>
  <c r="D101" i="11"/>
  <c r="D763" i="38" s="1"/>
  <c r="C101" i="11"/>
  <c r="D765" i="38" s="1"/>
  <c r="B101" i="11"/>
  <c r="D764" i="38" s="1"/>
  <c r="D100" i="11"/>
  <c r="D760" i="38" s="1"/>
  <c r="C100" i="11"/>
  <c r="D762" i="38" s="1"/>
  <c r="B100" i="11"/>
  <c r="D761" i="38" s="1"/>
  <c r="D99" i="11"/>
  <c r="D757" i="38" s="1"/>
  <c r="C99" i="11"/>
  <c r="D759" i="38" s="1"/>
  <c r="B99" i="11"/>
  <c r="D758" i="38" s="1"/>
  <c r="D98" i="11"/>
  <c r="D754" i="38" s="1"/>
  <c r="C98" i="11"/>
  <c r="D756" i="38" s="1"/>
  <c r="B98" i="11"/>
  <c r="D755" i="38" s="1"/>
  <c r="D97" i="11"/>
  <c r="D751" i="38" s="1"/>
  <c r="C97" i="11"/>
  <c r="D753" i="38" s="1"/>
  <c r="B97" i="11"/>
  <c r="D752" i="38" s="1"/>
  <c r="D96" i="11"/>
  <c r="D748" i="38" s="1"/>
  <c r="C96" i="11"/>
  <c r="D750" i="38" s="1"/>
  <c r="B96" i="11"/>
  <c r="D749" i="38" s="1"/>
  <c r="D95" i="11"/>
  <c r="D745" i="38" s="1"/>
  <c r="C95" i="11"/>
  <c r="D747" i="38" s="1"/>
  <c r="B95" i="11"/>
  <c r="D746" i="38" s="1"/>
  <c r="D94" i="11"/>
  <c r="D742" i="38" s="1"/>
  <c r="C94" i="11"/>
  <c r="D744" i="38" s="1"/>
  <c r="B94" i="11"/>
  <c r="D743" i="38" s="1"/>
  <c r="D93" i="11"/>
  <c r="D739" i="38" s="1"/>
  <c r="C93" i="11"/>
  <c r="D741" i="38" s="1"/>
  <c r="B93" i="11"/>
  <c r="D740" i="38" s="1"/>
  <c r="D92" i="11"/>
  <c r="D736" i="38" s="1"/>
  <c r="C92" i="11"/>
  <c r="D738" i="38" s="1"/>
  <c r="B92" i="11"/>
  <c r="D737" i="38" s="1"/>
  <c r="D91" i="11"/>
  <c r="D733" i="38" s="1"/>
  <c r="C91" i="11"/>
  <c r="D735" i="38" s="1"/>
  <c r="B91" i="11"/>
  <c r="D734" i="38" s="1"/>
  <c r="D90" i="11"/>
  <c r="D730" i="38" s="1"/>
  <c r="C90" i="11"/>
  <c r="D732" i="38" s="1"/>
  <c r="B90" i="11"/>
  <c r="D731" i="38" s="1"/>
  <c r="D89" i="11"/>
  <c r="D727" i="38" s="1"/>
  <c r="C89" i="11"/>
  <c r="D729" i="38" s="1"/>
  <c r="B89" i="11"/>
  <c r="D728" i="38" s="1"/>
  <c r="D88" i="11"/>
  <c r="D724" i="38" s="1"/>
  <c r="C88" i="11"/>
  <c r="D726" i="38" s="1"/>
  <c r="B88" i="11"/>
  <c r="D725" i="38" s="1"/>
  <c r="D87" i="11"/>
  <c r="D721" i="38" s="1"/>
  <c r="C87" i="11"/>
  <c r="D723" i="38" s="1"/>
  <c r="B87" i="11"/>
  <c r="D722" i="38" s="1"/>
  <c r="D86" i="11"/>
  <c r="D718" i="38" s="1"/>
  <c r="C86" i="11"/>
  <c r="D720" i="38" s="1"/>
  <c r="B86" i="11"/>
  <c r="D719" i="38" s="1"/>
  <c r="D85" i="11"/>
  <c r="C85" i="11"/>
  <c r="D717" i="38" s="1"/>
  <c r="B85" i="11"/>
  <c r="D716" i="38" s="1"/>
  <c r="D84" i="11"/>
  <c r="D715" i="38" s="1"/>
  <c r="C84" i="11"/>
  <c r="D714" i="38" s="1"/>
  <c r="B84" i="11"/>
  <c r="D713" i="38" s="1"/>
  <c r="C83" i="11"/>
  <c r="D712" i="38" s="1"/>
  <c r="B83" i="11"/>
  <c r="D711" i="38" s="1"/>
  <c r="C82" i="11"/>
  <c r="D710" i="38" s="1"/>
  <c r="B82" i="11"/>
  <c r="D709" i="38" s="1"/>
  <c r="D81" i="11"/>
  <c r="D708" i="38" s="1"/>
  <c r="C81" i="11"/>
  <c r="D707" i="38" s="1"/>
  <c r="B81" i="11"/>
  <c r="D706" i="38" s="1"/>
  <c r="C80" i="11"/>
  <c r="D705" i="38" s="1"/>
  <c r="B80" i="11"/>
  <c r="D704" i="38" s="1"/>
  <c r="C79" i="11"/>
  <c r="D703" i="38" s="1"/>
  <c r="B79" i="11"/>
  <c r="D702" i="38" s="1"/>
  <c r="C78" i="11"/>
  <c r="D701" i="38" s="1"/>
  <c r="B78" i="11"/>
  <c r="D700" i="38" s="1"/>
  <c r="D77" i="11"/>
  <c r="D699" i="38" s="1"/>
  <c r="C77" i="11"/>
  <c r="D698" i="38" s="1"/>
  <c r="B77" i="11"/>
  <c r="D697" i="38" s="1"/>
  <c r="C76" i="11"/>
  <c r="D696" i="38" s="1"/>
  <c r="B76" i="11"/>
  <c r="D695" i="38" s="1"/>
  <c r="C75" i="11"/>
  <c r="D694" i="38" s="1"/>
  <c r="B75" i="11"/>
  <c r="D693" i="38" s="1"/>
  <c r="C74" i="11"/>
  <c r="D692" i="38" s="1"/>
  <c r="B74" i="11"/>
  <c r="D691" i="38" s="1"/>
  <c r="C73" i="11"/>
  <c r="D690" i="38" s="1"/>
  <c r="B73" i="11"/>
  <c r="D689" i="38" s="1"/>
  <c r="D72" i="11"/>
  <c r="D688" i="38" s="1"/>
  <c r="C72" i="11"/>
  <c r="D687" i="38" s="1"/>
  <c r="B72" i="11"/>
  <c r="D686" i="38" s="1"/>
  <c r="C71" i="11"/>
  <c r="D685" i="38" s="1"/>
  <c r="B71" i="11"/>
  <c r="D684" i="38" s="1"/>
  <c r="C70" i="11"/>
  <c r="D683" i="38" s="1"/>
  <c r="B70" i="11"/>
  <c r="D682" i="38" s="1"/>
  <c r="C69" i="11"/>
  <c r="D681" i="38" s="1"/>
  <c r="B69" i="11"/>
  <c r="D680" i="38" s="1"/>
  <c r="C68" i="11"/>
  <c r="D679" i="38" s="1"/>
  <c r="B68" i="11"/>
  <c r="D678" i="38" s="1"/>
  <c r="D67" i="11"/>
  <c r="D677" i="38" s="1"/>
  <c r="C67" i="11"/>
  <c r="D676" i="38" s="1"/>
  <c r="B67" i="11"/>
  <c r="D675" i="38" s="1"/>
  <c r="C66" i="11"/>
  <c r="D674" i="38" s="1"/>
  <c r="B66" i="11"/>
  <c r="D673" i="38" s="1"/>
  <c r="C65" i="11"/>
  <c r="D672" i="38" s="1"/>
  <c r="B65" i="11"/>
  <c r="D671" i="38" s="1"/>
  <c r="D64" i="11"/>
  <c r="D670" i="38" s="1"/>
  <c r="C64" i="11"/>
  <c r="D669" i="38" s="1"/>
  <c r="B64" i="11"/>
  <c r="D668" i="38" s="1"/>
  <c r="C63" i="11"/>
  <c r="D667" i="38" s="1"/>
  <c r="B63" i="11"/>
  <c r="D666" i="38" s="1"/>
  <c r="C62" i="11"/>
  <c r="D665" i="38" s="1"/>
  <c r="B62" i="11"/>
  <c r="D664" i="38" s="1"/>
  <c r="C61" i="11"/>
  <c r="D663" i="38" s="1"/>
  <c r="B61" i="11"/>
  <c r="D662" i="38" s="1"/>
  <c r="C60" i="11"/>
  <c r="D661" i="38" s="1"/>
  <c r="B60" i="11"/>
  <c r="D660" i="38" s="1"/>
  <c r="C59" i="11"/>
  <c r="D659" i="38" s="1"/>
  <c r="B59" i="11"/>
  <c r="D658" i="38" s="1"/>
  <c r="D58" i="11"/>
  <c r="D657" i="38" s="1"/>
  <c r="C58" i="11"/>
  <c r="D656" i="38" s="1"/>
  <c r="B58" i="11"/>
  <c r="D655" i="38" s="1"/>
  <c r="C57" i="11"/>
  <c r="D654" i="38" s="1"/>
  <c r="B57" i="11"/>
  <c r="D653" i="38" s="1"/>
  <c r="C56" i="11"/>
  <c r="D652" i="38" s="1"/>
  <c r="B56" i="11"/>
  <c r="D651" i="38" s="1"/>
  <c r="C55" i="11"/>
  <c r="D650" i="38" s="1"/>
  <c r="B55" i="11"/>
  <c r="D649" i="38" s="1"/>
  <c r="C54" i="11"/>
  <c r="D648" i="38" s="1"/>
  <c r="B54" i="11"/>
  <c r="D647" i="38" s="1"/>
  <c r="C53" i="11"/>
  <c r="D646" i="38" s="1"/>
  <c r="B53" i="11"/>
  <c r="D645" i="38" s="1"/>
  <c r="C52" i="11"/>
  <c r="D644" i="38" s="1"/>
  <c r="B52" i="11"/>
  <c r="D643" i="38" s="1"/>
  <c r="C51" i="11"/>
  <c r="D642" i="38" s="1"/>
  <c r="B51" i="11"/>
  <c r="D641" i="38" s="1"/>
  <c r="C50" i="11"/>
  <c r="D640" i="38" s="1"/>
  <c r="B50" i="11"/>
  <c r="D639" i="38" s="1"/>
  <c r="C49" i="11"/>
  <c r="D638" i="38" s="1"/>
  <c r="B49" i="11"/>
  <c r="D637" i="38" s="1"/>
  <c r="C48" i="11"/>
  <c r="D636" i="38" s="1"/>
  <c r="B48" i="11"/>
  <c r="D635" i="38" s="1"/>
  <c r="C47" i="11"/>
  <c r="D634" i="38" s="1"/>
  <c r="B47" i="11"/>
  <c r="D633" i="38" s="1"/>
  <c r="C46" i="11"/>
  <c r="D632" i="38" s="1"/>
  <c r="B46" i="11"/>
  <c r="D631" i="38" s="1"/>
  <c r="C45" i="11"/>
  <c r="D628" i="38" s="1"/>
  <c r="B45" i="11"/>
  <c r="D627" i="38" s="1"/>
  <c r="C44" i="11"/>
  <c r="D626" i="38" s="1"/>
  <c r="B44" i="11"/>
  <c r="D625" i="38" s="1"/>
  <c r="C43" i="11"/>
  <c r="D624" i="38" s="1"/>
  <c r="B43" i="11"/>
  <c r="D623" i="38" s="1"/>
  <c r="C42" i="11"/>
  <c r="D630" i="38" s="1"/>
  <c r="B42" i="11"/>
  <c r="D629" i="38" s="1"/>
  <c r="C41" i="11"/>
  <c r="D622" i="38" s="1"/>
  <c r="B41" i="11"/>
  <c r="D621" i="38" s="1"/>
  <c r="C40" i="11"/>
  <c r="D620" i="38" s="1"/>
  <c r="B40" i="11"/>
  <c r="D619" i="38" s="1"/>
  <c r="C39" i="11"/>
  <c r="D618" i="38" s="1"/>
  <c r="B39" i="11"/>
  <c r="D617" i="38" s="1"/>
  <c r="C38" i="11"/>
  <c r="D616" i="38" s="1"/>
  <c r="B38" i="11"/>
  <c r="D615" i="38" s="1"/>
  <c r="C37" i="11"/>
  <c r="D614" i="38" s="1"/>
  <c r="B37" i="11"/>
  <c r="D613" i="38" s="1"/>
  <c r="C36" i="11"/>
  <c r="D612" i="38" s="1"/>
  <c r="B36" i="11"/>
  <c r="D611" i="38" s="1"/>
  <c r="C35" i="11"/>
  <c r="D610" i="38" s="1"/>
  <c r="B35" i="11"/>
  <c r="D609" i="38" s="1"/>
  <c r="C34" i="11"/>
  <c r="D608" i="38" s="1"/>
  <c r="B34" i="11"/>
  <c r="D607" i="38" s="1"/>
  <c r="C33" i="11"/>
  <c r="D606" i="38" s="1"/>
  <c r="B33" i="11"/>
  <c r="D605" i="38" s="1"/>
  <c r="D32" i="11"/>
  <c r="D604" i="38" s="1"/>
  <c r="C32" i="11"/>
  <c r="D603" i="38" s="1"/>
  <c r="B32" i="11"/>
  <c r="D602" i="38" s="1"/>
  <c r="D31" i="11"/>
  <c r="D601" i="38" s="1"/>
  <c r="C31" i="11"/>
  <c r="D600" i="38" s="1"/>
  <c r="B31" i="11"/>
  <c r="D599" i="38" s="1"/>
  <c r="D30" i="11"/>
  <c r="D598" i="38" s="1"/>
  <c r="C30" i="11"/>
  <c r="D597" i="38" s="1"/>
  <c r="B30" i="11"/>
  <c r="D596" i="38" s="1"/>
  <c r="D29" i="11"/>
  <c r="D595" i="38" s="1"/>
  <c r="C29" i="11"/>
  <c r="D594" i="38" s="1"/>
  <c r="B29" i="11"/>
  <c r="D593" i="38" s="1"/>
  <c r="D28" i="11"/>
  <c r="D592" i="38" s="1"/>
  <c r="C28" i="11"/>
  <c r="D591" i="38" s="1"/>
  <c r="B28" i="11"/>
  <c r="D590" i="38" s="1"/>
  <c r="D27" i="11"/>
  <c r="D589" i="38" s="1"/>
  <c r="C27" i="11"/>
  <c r="D588" i="38" s="1"/>
  <c r="B27" i="11"/>
  <c r="D587" i="38" s="1"/>
  <c r="D26" i="11"/>
  <c r="D586" i="38" s="1"/>
  <c r="C26" i="11"/>
  <c r="D585" i="38" s="1"/>
  <c r="B26" i="11"/>
  <c r="D584" i="38" s="1"/>
  <c r="D25" i="11"/>
  <c r="D583" i="38" s="1"/>
  <c r="C25" i="11"/>
  <c r="D582" i="38" s="1"/>
  <c r="B25" i="11"/>
  <c r="D581" i="38" s="1"/>
  <c r="D24" i="11"/>
  <c r="D580" i="38" s="1"/>
  <c r="C24" i="11"/>
  <c r="D579" i="38" s="1"/>
  <c r="B24" i="11"/>
  <c r="D578" i="38" s="1"/>
  <c r="D23" i="11"/>
  <c r="D577" i="38" s="1"/>
  <c r="C23" i="11"/>
  <c r="D576" i="38" s="1"/>
  <c r="B23" i="11"/>
  <c r="D575" i="38" s="1"/>
  <c r="D22" i="11"/>
  <c r="D574" i="38" s="1"/>
  <c r="C22" i="11"/>
  <c r="D573" i="38" s="1"/>
  <c r="B22" i="11"/>
  <c r="D572" i="38" s="1"/>
  <c r="D21" i="11"/>
  <c r="D571" i="38" s="1"/>
  <c r="C21" i="11"/>
  <c r="D570" i="38" s="1"/>
  <c r="B21" i="11"/>
  <c r="D569" i="38" s="1"/>
  <c r="D20" i="11"/>
  <c r="D568" i="38" s="1"/>
  <c r="C20" i="11"/>
  <c r="D567" i="38" s="1"/>
  <c r="B20" i="11"/>
  <c r="D566" i="38" s="1"/>
  <c r="D19" i="11"/>
  <c r="D565" i="38" s="1"/>
  <c r="C19" i="11"/>
  <c r="D564" i="38" s="1"/>
  <c r="B19" i="11"/>
  <c r="D563" i="38" s="1"/>
  <c r="D18" i="11"/>
  <c r="D562" i="38" s="1"/>
  <c r="C18" i="11"/>
  <c r="D561" i="38" s="1"/>
  <c r="B18" i="11"/>
  <c r="D560" i="38" s="1"/>
  <c r="D17" i="11"/>
  <c r="D559" i="38" s="1"/>
  <c r="C17" i="11"/>
  <c r="D558" i="38" s="1"/>
  <c r="B17" i="11"/>
  <c r="D557" i="38" s="1"/>
  <c r="D16" i="11"/>
  <c r="D556" i="38" s="1"/>
  <c r="C16" i="11"/>
  <c r="D555" i="38" s="1"/>
  <c r="B16" i="11"/>
  <c r="D554" i="38" s="1"/>
  <c r="D15" i="11"/>
  <c r="D553" i="38" s="1"/>
  <c r="C15" i="11"/>
  <c r="D552" i="38" s="1"/>
  <c r="B15" i="11"/>
  <c r="D551" i="38" s="1"/>
  <c r="D14" i="11"/>
  <c r="D550" i="38" s="1"/>
  <c r="C14" i="11"/>
  <c r="D549" i="38" s="1"/>
  <c r="B14" i="11"/>
  <c r="D548" i="38" s="1"/>
  <c r="D13" i="11"/>
  <c r="D547" i="38" s="1"/>
  <c r="C13" i="11"/>
  <c r="D546" i="38" s="1"/>
  <c r="B13" i="11"/>
  <c r="D545" i="38" s="1"/>
  <c r="D12" i="11"/>
  <c r="D544" i="38" s="1"/>
  <c r="C12" i="11"/>
  <c r="D543" i="38" s="1"/>
  <c r="B12" i="11"/>
  <c r="D542" i="38" s="1"/>
  <c r="D11" i="11"/>
  <c r="D541" i="38" s="1"/>
  <c r="C11" i="11"/>
  <c r="D540" i="38" s="1"/>
  <c r="B11" i="11"/>
  <c r="D539" i="38" s="1"/>
  <c r="D10" i="11"/>
  <c r="D538" i="38" s="1"/>
  <c r="C10" i="11"/>
  <c r="D537" i="38" s="1"/>
  <c r="B10" i="11"/>
  <c r="D536" i="38" s="1"/>
  <c r="D9" i="11"/>
  <c r="D535" i="38" s="1"/>
  <c r="C9" i="11"/>
  <c r="D534" i="38" s="1"/>
  <c r="B9" i="11"/>
  <c r="D533" i="38" s="1"/>
  <c r="D8" i="11"/>
  <c r="D532" i="38" s="1"/>
  <c r="C8" i="11"/>
  <c r="D531" i="38" s="1"/>
  <c r="B8" i="11"/>
  <c r="D530" i="38" s="1"/>
  <c r="D7" i="11"/>
  <c r="D529" i="38" s="1"/>
  <c r="C7" i="11"/>
  <c r="D528" i="38" s="1"/>
  <c r="B7" i="11"/>
  <c r="D527" i="38" s="1"/>
  <c r="D6" i="11"/>
  <c r="D526" i="38" s="1"/>
  <c r="C6" i="11"/>
  <c r="D525" i="38" s="1"/>
  <c r="B6" i="11"/>
  <c r="D524" i="38" s="1"/>
  <c r="D5" i="11"/>
  <c r="D523" i="38" s="1"/>
  <c r="C5" i="11"/>
  <c r="D522" i="38" s="1"/>
  <c r="B5" i="11"/>
  <c r="D521" i="38" s="1"/>
  <c r="D4" i="11"/>
  <c r="D520" i="38" s="1"/>
  <c r="C4" i="11"/>
  <c r="D519" i="38" s="1"/>
  <c r="B4" i="11"/>
  <c r="D518" i="38" s="1"/>
  <c r="D3" i="11"/>
  <c r="D517" i="38" s="1"/>
  <c r="C3" i="11"/>
  <c r="D516" i="38" s="1"/>
  <c r="B3" i="11"/>
  <c r="D515" i="38" s="1"/>
  <c r="A3" i="11"/>
  <c r="D514" i="38" s="1"/>
  <c r="A1" i="11"/>
  <c r="D513" i="38" s="1"/>
  <c r="D477" i="31"/>
  <c r="B477" i="31"/>
  <c r="D511" i="38" s="1"/>
  <c r="D476" i="31"/>
  <c r="B476" i="31"/>
  <c r="D509" i="38" s="1"/>
  <c r="D475" i="31"/>
  <c r="B475" i="31"/>
  <c r="D507" i="38" s="1"/>
  <c r="D474" i="31"/>
  <c r="B474" i="31"/>
  <c r="D505" i="38" s="1"/>
  <c r="D473" i="31"/>
  <c r="D504" i="38" s="1"/>
  <c r="B473" i="31"/>
  <c r="D503" i="38" s="1"/>
  <c r="D471" i="31"/>
  <c r="B471" i="31"/>
  <c r="D502" i="38" s="1"/>
  <c r="H470" i="31"/>
  <c r="B470" i="31"/>
  <c r="D501" i="38" s="1"/>
  <c r="H469" i="31"/>
  <c r="B469" i="31"/>
  <c r="D500" i="38" s="1"/>
  <c r="H468" i="31"/>
  <c r="B468" i="31"/>
  <c r="D499" i="38" s="1"/>
  <c r="H467" i="31"/>
  <c r="B467" i="31"/>
  <c r="D498" i="38" s="1"/>
  <c r="H466" i="31"/>
  <c r="B466" i="31"/>
  <c r="D497" i="38" s="1"/>
  <c r="H465" i="31"/>
  <c r="B465" i="31"/>
  <c r="D496" i="38" s="1"/>
  <c r="H464" i="31"/>
  <c r="B464" i="31"/>
  <c r="D495" i="38" s="1"/>
  <c r="H463" i="31"/>
  <c r="H471" i="31" s="1"/>
  <c r="L131" i="31" s="1"/>
  <c r="B463" i="31"/>
  <c r="D494" i="38" s="1"/>
  <c r="B462" i="31"/>
  <c r="D493" i="38" s="1"/>
  <c r="D460" i="31"/>
  <c r="B460" i="31"/>
  <c r="D492" i="38" s="1"/>
  <c r="H459" i="31"/>
  <c r="B459" i="31"/>
  <c r="D491" i="38" s="1"/>
  <c r="H458" i="31"/>
  <c r="B458" i="31"/>
  <c r="D490" i="38" s="1"/>
  <c r="H457" i="31"/>
  <c r="B457" i="31"/>
  <c r="D489" i="38" s="1"/>
  <c r="H456" i="31"/>
  <c r="B456" i="31"/>
  <c r="D488" i="38" s="1"/>
  <c r="H455" i="31"/>
  <c r="B455" i="31"/>
  <c r="D487" i="38" s="1"/>
  <c r="H454" i="31"/>
  <c r="B454" i="31"/>
  <c r="D486" i="38" s="1"/>
  <c r="H453" i="31"/>
  <c r="B453" i="31"/>
  <c r="D485" i="38" s="1"/>
  <c r="H452" i="31"/>
  <c r="H460" i="31" s="1"/>
  <c r="L103" i="31" s="1"/>
  <c r="B452" i="31"/>
  <c r="D484" i="38" s="1"/>
  <c r="B451" i="31"/>
  <c r="D483" i="38" s="1"/>
  <c r="H449" i="31"/>
  <c r="D482" i="38" s="1"/>
  <c r="F449" i="31"/>
  <c r="D481" i="38" s="1"/>
  <c r="D449" i="31"/>
  <c r="D480" i="38" s="1"/>
  <c r="A449" i="31"/>
  <c r="D479" i="38" s="1"/>
  <c r="B447" i="31"/>
  <c r="D478" i="38" s="1"/>
  <c r="B446" i="31"/>
  <c r="D477" i="38" s="1"/>
  <c r="B445" i="31"/>
  <c r="D476" i="38" s="1"/>
  <c r="B444" i="31"/>
  <c r="D475" i="38" s="1"/>
  <c r="D442" i="31"/>
  <c r="D474" i="38" s="1"/>
  <c r="A442" i="31"/>
  <c r="D473" i="38" s="1"/>
  <c r="A441" i="31"/>
  <c r="D472" i="38" s="1"/>
  <c r="B439" i="31"/>
  <c r="D471" i="38" s="1"/>
  <c r="B438" i="31"/>
  <c r="D470" i="38" s="1"/>
  <c r="B437" i="31"/>
  <c r="D469" i="38" s="1"/>
  <c r="B436" i="31"/>
  <c r="D468" i="38" s="1"/>
  <c r="B435" i="31"/>
  <c r="D467" i="38" s="1"/>
  <c r="A432" i="31"/>
  <c r="D466" i="38" s="1"/>
  <c r="F430" i="31"/>
  <c r="D430" i="31"/>
  <c r="B430" i="31"/>
  <c r="D465" i="38" s="1"/>
  <c r="F429" i="31"/>
  <c r="D429" i="31"/>
  <c r="D48" i="31" s="1"/>
  <c r="B429" i="31"/>
  <c r="D464" i="38" s="1"/>
  <c r="F428" i="31"/>
  <c r="D428" i="31"/>
  <c r="D39" i="31" s="1"/>
  <c r="D40" i="31" s="1"/>
  <c r="L40" i="31" s="1"/>
  <c r="B428" i="31"/>
  <c r="D463" i="38" s="1"/>
  <c r="F427" i="31"/>
  <c r="D427" i="31"/>
  <c r="B427" i="31"/>
  <c r="D462" i="38" s="1"/>
  <c r="F425" i="31"/>
  <c r="D461" i="38" s="1"/>
  <c r="D425" i="31"/>
  <c r="D460" i="38" s="1"/>
  <c r="A425" i="31"/>
  <c r="D459" i="38" s="1"/>
  <c r="B424" i="31"/>
  <c r="D458" i="38" s="1"/>
  <c r="O423" i="31"/>
  <c r="L423" i="31"/>
  <c r="B423" i="31"/>
  <c r="D457" i="38" s="1"/>
  <c r="L422" i="31"/>
  <c r="B422" i="31"/>
  <c r="D456" i="38" s="1"/>
  <c r="L421" i="31"/>
  <c r="B421" i="31"/>
  <c r="D455" i="38" s="1"/>
  <c r="L420" i="31"/>
  <c r="B420" i="31"/>
  <c r="D454" i="38" s="1"/>
  <c r="L419" i="31"/>
  <c r="B419" i="31"/>
  <c r="D453" i="38" s="1"/>
  <c r="O418" i="31"/>
  <c r="B418" i="31"/>
  <c r="D452" i="38" s="1"/>
  <c r="O417" i="31"/>
  <c r="L417" i="31"/>
  <c r="B417" i="31"/>
  <c r="D451" i="38" s="1"/>
  <c r="L416" i="31"/>
  <c r="B416" i="31"/>
  <c r="D450" i="38" s="1"/>
  <c r="L415" i="31"/>
  <c r="B415" i="31"/>
  <c r="D449" i="38" s="1"/>
  <c r="L414" i="31"/>
  <c r="B414" i="31"/>
  <c r="D448" i="38" s="1"/>
  <c r="O413" i="31"/>
  <c r="B413" i="31"/>
  <c r="D447" i="38" s="1"/>
  <c r="O412" i="31"/>
  <c r="B412" i="31"/>
  <c r="D446" i="38" s="1"/>
  <c r="O411" i="31"/>
  <c r="L411" i="31"/>
  <c r="B411" i="31"/>
  <c r="D445" i="38" s="1"/>
  <c r="L410" i="31"/>
  <c r="B410" i="31"/>
  <c r="D444" i="38" s="1"/>
  <c r="L409" i="31"/>
  <c r="B409" i="31"/>
  <c r="D443" i="38" s="1"/>
  <c r="O408" i="31"/>
  <c r="B408" i="31"/>
  <c r="D442" i="38" s="1"/>
  <c r="O407" i="31"/>
  <c r="B407" i="31"/>
  <c r="D441" i="38" s="1"/>
  <c r="O406" i="31"/>
  <c r="B406" i="31"/>
  <c r="D440" i="38" s="1"/>
  <c r="O405" i="31"/>
  <c r="L405" i="31"/>
  <c r="B405" i="31"/>
  <c r="D439" i="38" s="1"/>
  <c r="L404" i="31"/>
  <c r="B404" i="31"/>
  <c r="D438" i="38" s="1"/>
  <c r="O403" i="31"/>
  <c r="B403" i="31"/>
  <c r="D437" i="38" s="1"/>
  <c r="O402" i="31"/>
  <c r="B402" i="31"/>
  <c r="D436" i="38" s="1"/>
  <c r="O401" i="31"/>
  <c r="B401" i="31"/>
  <c r="D435" i="38" s="1"/>
  <c r="O400" i="31"/>
  <c r="B400" i="31"/>
  <c r="D434" i="38" s="1"/>
  <c r="O399" i="31"/>
  <c r="L399" i="31"/>
  <c r="B399" i="31"/>
  <c r="D433" i="38" s="1"/>
  <c r="A398" i="31"/>
  <c r="D432" i="38" s="1"/>
  <c r="O397" i="31"/>
  <c r="L397" i="31"/>
  <c r="A397" i="31"/>
  <c r="D431" i="38" s="1"/>
  <c r="L396" i="31"/>
  <c r="B396" i="31"/>
  <c r="D430" i="38" s="1"/>
  <c r="L395" i="31"/>
  <c r="B395" i="31"/>
  <c r="D429" i="38" s="1"/>
  <c r="A394" i="31"/>
  <c r="D428" i="38" s="1"/>
  <c r="L393" i="31"/>
  <c r="B393" i="31"/>
  <c r="D427" i="38" s="1"/>
  <c r="L392" i="31"/>
  <c r="B392" i="31"/>
  <c r="D426" i="38" s="1"/>
  <c r="A391" i="31"/>
  <c r="D425" i="38" s="1"/>
  <c r="L390" i="31"/>
  <c r="B390" i="31"/>
  <c r="D424" i="38" s="1"/>
  <c r="L389" i="31"/>
  <c r="B389" i="31"/>
  <c r="D423" i="38" s="1"/>
  <c r="A388" i="31"/>
  <c r="D422" i="38" s="1"/>
  <c r="L387" i="31"/>
  <c r="B387" i="31"/>
  <c r="D421" i="38" s="1"/>
  <c r="L386" i="31"/>
  <c r="B386" i="31"/>
  <c r="D420" i="38" s="1"/>
  <c r="A385" i="31"/>
  <c r="D419" i="38" s="1"/>
  <c r="O384" i="31"/>
  <c r="B384" i="31"/>
  <c r="D418" i="38" s="1"/>
  <c r="O383" i="31"/>
  <c r="B383" i="31"/>
  <c r="D417" i="38" s="1"/>
  <c r="A382" i="31"/>
  <c r="D416" i="38" s="1"/>
  <c r="O381" i="31"/>
  <c r="L381" i="31"/>
  <c r="B381" i="31"/>
  <c r="D415" i="38" s="1"/>
  <c r="O380" i="31"/>
  <c r="L380" i="31"/>
  <c r="B380" i="31"/>
  <c r="D414" i="38" s="1"/>
  <c r="A379" i="31"/>
  <c r="D413" i="38" s="1"/>
  <c r="L378" i="31"/>
  <c r="B378" i="31"/>
  <c r="D412" i="38" s="1"/>
  <c r="L377" i="31"/>
  <c r="B377" i="31"/>
  <c r="D411" i="38" s="1"/>
  <c r="A376" i="31"/>
  <c r="D410" i="38" s="1"/>
  <c r="L375" i="31"/>
  <c r="B375" i="31"/>
  <c r="D409" i="38" s="1"/>
  <c r="L374" i="31"/>
  <c r="B374" i="31"/>
  <c r="D408" i="38" s="1"/>
  <c r="A373" i="31"/>
  <c r="D407" i="38" s="1"/>
  <c r="L372" i="31"/>
  <c r="B372" i="31"/>
  <c r="D406" i="38" s="1"/>
  <c r="L371" i="31"/>
  <c r="B371" i="31"/>
  <c r="D405" i="38" s="1"/>
  <c r="A370" i="31"/>
  <c r="D404" i="38" s="1"/>
  <c r="O369" i="31"/>
  <c r="B369" i="31"/>
  <c r="D403" i="38" s="1"/>
  <c r="O368" i="31"/>
  <c r="B368" i="31"/>
  <c r="D402" i="38" s="1"/>
  <c r="A367" i="31"/>
  <c r="D401" i="38" s="1"/>
  <c r="O366" i="31"/>
  <c r="B366" i="31"/>
  <c r="D400" i="38" s="1"/>
  <c r="O365" i="31"/>
  <c r="B365" i="31"/>
  <c r="D399" i="38" s="1"/>
  <c r="A364" i="31"/>
  <c r="D398" i="38" s="1"/>
  <c r="O363" i="31"/>
  <c r="L363" i="31"/>
  <c r="B363" i="31"/>
  <c r="D397" i="38" s="1"/>
  <c r="O362" i="31"/>
  <c r="L362" i="31"/>
  <c r="B362" i="31"/>
  <c r="D396" i="38" s="1"/>
  <c r="A361" i="31"/>
  <c r="D395" i="38" s="1"/>
  <c r="L360" i="31"/>
  <c r="B360" i="31"/>
  <c r="D394" i="38" s="1"/>
  <c r="L359" i="31"/>
  <c r="B359" i="31"/>
  <c r="D393" i="38" s="1"/>
  <c r="A358" i="31"/>
  <c r="D392" i="38" s="1"/>
  <c r="L357" i="31"/>
  <c r="B357" i="31"/>
  <c r="D391" i="38" s="1"/>
  <c r="L356" i="31"/>
  <c r="B356" i="31"/>
  <c r="D390" i="38" s="1"/>
  <c r="A355" i="31"/>
  <c r="D389" i="38" s="1"/>
  <c r="O354" i="31"/>
  <c r="B354" i="31"/>
  <c r="D388" i="38" s="1"/>
  <c r="O353" i="31"/>
  <c r="B353" i="31"/>
  <c r="D387" i="38" s="1"/>
  <c r="A352" i="31"/>
  <c r="D386" i="38" s="1"/>
  <c r="O351" i="31"/>
  <c r="B351" i="31"/>
  <c r="D385" i="38" s="1"/>
  <c r="O350" i="31"/>
  <c r="B350" i="31"/>
  <c r="D384" i="38" s="1"/>
  <c r="A349" i="31"/>
  <c r="D383" i="38" s="1"/>
  <c r="O348" i="31"/>
  <c r="B348" i="31"/>
  <c r="D382" i="38" s="1"/>
  <c r="O347" i="31"/>
  <c r="B347" i="31"/>
  <c r="D381" i="38" s="1"/>
  <c r="A346" i="31"/>
  <c r="D380" i="38" s="1"/>
  <c r="O345" i="31"/>
  <c r="L345" i="31"/>
  <c r="B345" i="31"/>
  <c r="D379" i="38" s="1"/>
  <c r="O344" i="31"/>
  <c r="L344" i="31"/>
  <c r="B344" i="31"/>
  <c r="D378" i="38" s="1"/>
  <c r="A343" i="31"/>
  <c r="D377" i="38" s="1"/>
  <c r="L342" i="31"/>
  <c r="B342" i="31"/>
  <c r="D376" i="38" s="1"/>
  <c r="L341" i="31"/>
  <c r="B341" i="31"/>
  <c r="D375" i="38" s="1"/>
  <c r="A340" i="31"/>
  <c r="D374" i="38" s="1"/>
  <c r="O339" i="31"/>
  <c r="B339" i="31"/>
  <c r="D373" i="38" s="1"/>
  <c r="O338" i="31"/>
  <c r="B338" i="31"/>
  <c r="D372" i="38" s="1"/>
  <c r="A337" i="31"/>
  <c r="D371" i="38" s="1"/>
  <c r="O336" i="31"/>
  <c r="B336" i="31"/>
  <c r="D370" i="38" s="1"/>
  <c r="O335" i="31"/>
  <c r="B335" i="31"/>
  <c r="D369" i="38" s="1"/>
  <c r="A334" i="31"/>
  <c r="D368" i="38" s="1"/>
  <c r="O333" i="31"/>
  <c r="O424" i="31" s="1"/>
  <c r="B333" i="31"/>
  <c r="D367" i="38" s="1"/>
  <c r="O332" i="31"/>
  <c r="B332" i="31"/>
  <c r="D366" i="38" s="1"/>
  <c r="A331" i="31"/>
  <c r="D365" i="38" s="1"/>
  <c r="O330" i="31"/>
  <c r="B330" i="31"/>
  <c r="D364" i="38" s="1"/>
  <c r="O329" i="31"/>
  <c r="B329" i="31"/>
  <c r="D363" i="38" s="1"/>
  <c r="A328" i="31"/>
  <c r="D362" i="38" s="1"/>
  <c r="O327" i="31"/>
  <c r="L327" i="31"/>
  <c r="B327" i="31"/>
  <c r="D361" i="38" s="1"/>
  <c r="O326" i="31"/>
  <c r="L326" i="31"/>
  <c r="L424" i="31" s="1"/>
  <c r="B326" i="31"/>
  <c r="D360" i="38" s="1"/>
  <c r="A325" i="31"/>
  <c r="D359" i="38" s="1"/>
  <c r="A324" i="31"/>
  <c r="D358" i="38" s="1"/>
  <c r="A323" i="31"/>
  <c r="D357" i="38" s="1"/>
  <c r="O321" i="31"/>
  <c r="D356" i="38" s="1"/>
  <c r="M321" i="31"/>
  <c r="D355" i="38" s="1"/>
  <c r="L321" i="31"/>
  <c r="D354" i="38" s="1"/>
  <c r="J321" i="31"/>
  <c r="D353" i="38" s="1"/>
  <c r="F321" i="31"/>
  <c r="D352" i="38" s="1"/>
  <c r="D321" i="31"/>
  <c r="D351" i="38" s="1"/>
  <c r="A321" i="31"/>
  <c r="D350" i="38" s="1"/>
  <c r="A320" i="31"/>
  <c r="D349" i="38" s="1"/>
  <c r="B317" i="31"/>
  <c r="D348" i="38" s="1"/>
  <c r="B316" i="31"/>
  <c r="D347" i="38" s="1"/>
  <c r="B315" i="31"/>
  <c r="D346" i="38" s="1"/>
  <c r="L313" i="31"/>
  <c r="D345" i="38" s="1"/>
  <c r="J313" i="31"/>
  <c r="D344" i="38" s="1"/>
  <c r="D313" i="31"/>
  <c r="D343" i="38" s="1"/>
  <c r="A313" i="31"/>
  <c r="D342" i="38" s="1"/>
  <c r="A312" i="31"/>
  <c r="D341" i="38" s="1"/>
  <c r="L311" i="31"/>
  <c r="B311" i="31"/>
  <c r="D340" i="38" s="1"/>
  <c r="L310" i="31"/>
  <c r="L312" i="31" s="1"/>
  <c r="B310" i="31"/>
  <c r="D339" i="38" s="1"/>
  <c r="L309" i="31"/>
  <c r="B309" i="31"/>
  <c r="D338" i="38" s="1"/>
  <c r="A308" i="31"/>
  <c r="D337" i="38" s="1"/>
  <c r="L306" i="31"/>
  <c r="D336" i="38" s="1"/>
  <c r="J306" i="31"/>
  <c r="D335" i="38" s="1"/>
  <c r="D306" i="31"/>
  <c r="D334" i="38" s="1"/>
  <c r="A306" i="31"/>
  <c r="D333" i="38" s="1"/>
  <c r="A305" i="31"/>
  <c r="D332" i="38" s="1"/>
  <c r="L304" i="31"/>
  <c r="B304" i="31"/>
  <c r="D331" i="38" s="1"/>
  <c r="L303" i="31"/>
  <c r="B303" i="31"/>
  <c r="D330" i="38" s="1"/>
  <c r="L302" i="31"/>
  <c r="B302" i="31"/>
  <c r="D329" i="38" s="1"/>
  <c r="L301" i="31"/>
  <c r="B301" i="31"/>
  <c r="D328" i="38" s="1"/>
  <c r="A300" i="31"/>
  <c r="D327" i="38" s="1"/>
  <c r="L299" i="31"/>
  <c r="B299" i="31"/>
  <c r="D326" i="38" s="1"/>
  <c r="L298" i="31"/>
  <c r="F234" i="31" s="1"/>
  <c r="B298" i="31"/>
  <c r="D325" i="38" s="1"/>
  <c r="L297" i="31"/>
  <c r="F233" i="31" s="1"/>
  <c r="B297" i="31"/>
  <c r="D324" i="38" s="1"/>
  <c r="L296" i="31"/>
  <c r="B296" i="31"/>
  <c r="D323" i="38" s="1"/>
  <c r="A295" i="31"/>
  <c r="D322" i="38" s="1"/>
  <c r="L293" i="31"/>
  <c r="D321" i="38" s="1"/>
  <c r="J293" i="31"/>
  <c r="D320" i="38" s="1"/>
  <c r="D293" i="31"/>
  <c r="D319" i="38" s="1"/>
  <c r="A293" i="31"/>
  <c r="D318" i="38" s="1"/>
  <c r="A292" i="31"/>
  <c r="D317" i="38" s="1"/>
  <c r="L291" i="31"/>
  <c r="B291" i="31"/>
  <c r="D316" i="38" s="1"/>
  <c r="L290" i="31"/>
  <c r="B290" i="31"/>
  <c r="D315" i="38" s="1"/>
  <c r="L289" i="31"/>
  <c r="B289" i="31"/>
  <c r="D314" i="38" s="1"/>
  <c r="L288" i="31"/>
  <c r="B288" i="31"/>
  <c r="D313" i="38" s="1"/>
  <c r="L287" i="31"/>
  <c r="B287" i="31"/>
  <c r="D312" i="38" s="1"/>
  <c r="L286" i="31"/>
  <c r="B286" i="31"/>
  <c r="D311" i="38" s="1"/>
  <c r="A285" i="31"/>
  <c r="D310" i="38" s="1"/>
  <c r="L284" i="31"/>
  <c r="B284" i="31"/>
  <c r="D309" i="38" s="1"/>
  <c r="L283" i="31"/>
  <c r="B283" i="31"/>
  <c r="D308" i="38" s="1"/>
  <c r="L282" i="31"/>
  <c r="B282" i="31"/>
  <c r="D307" i="38" s="1"/>
  <c r="L281" i="31"/>
  <c r="B281" i="31"/>
  <c r="D306" i="38" s="1"/>
  <c r="A280" i="31"/>
  <c r="D305" i="38" s="1"/>
  <c r="L279" i="31"/>
  <c r="B279" i="31"/>
  <c r="D304" i="38" s="1"/>
  <c r="L278" i="31"/>
  <c r="B278" i="31"/>
  <c r="D303" i="38" s="1"/>
  <c r="A277" i="31"/>
  <c r="D302" i="38" s="1"/>
  <c r="L276" i="31"/>
  <c r="L292" i="31" s="1"/>
  <c r="B276" i="31"/>
  <c r="D301" i="38" s="1"/>
  <c r="L275" i="31"/>
  <c r="B275" i="31"/>
  <c r="D300" i="38" s="1"/>
  <c r="A274" i="31"/>
  <c r="D299" i="38" s="1"/>
  <c r="L273" i="31"/>
  <c r="B273" i="31"/>
  <c r="D298" i="38" s="1"/>
  <c r="L272" i="31"/>
  <c r="B272" i="31"/>
  <c r="D297" i="38" s="1"/>
  <c r="A271" i="31"/>
  <c r="D296" i="38" s="1"/>
  <c r="A270" i="31"/>
  <c r="D295" i="38" s="1"/>
  <c r="A269" i="31"/>
  <c r="D294" i="38" s="1"/>
  <c r="L266" i="31"/>
  <c r="D293" i="38" s="1"/>
  <c r="J266" i="31"/>
  <c r="D292" i="38" s="1"/>
  <c r="F266" i="31"/>
  <c r="D291" i="38" s="1"/>
  <c r="D266" i="31"/>
  <c r="D290" i="38" s="1"/>
  <c r="A266" i="31"/>
  <c r="D289" i="38" s="1"/>
  <c r="A265" i="31"/>
  <c r="D288" i="38" s="1"/>
  <c r="A263" i="31"/>
  <c r="D287" i="38" s="1"/>
  <c r="A261" i="31"/>
  <c r="D286" i="38" s="1"/>
  <c r="A258" i="31"/>
  <c r="D285" i="38" s="1"/>
  <c r="L257" i="31"/>
  <c r="B257" i="31"/>
  <c r="D284" i="38" s="1"/>
  <c r="L256" i="31"/>
  <c r="B256" i="31"/>
  <c r="D283" i="38" s="1"/>
  <c r="L255" i="31"/>
  <c r="B255" i="31"/>
  <c r="D282" i="38" s="1"/>
  <c r="L254" i="31"/>
  <c r="B254" i="31"/>
  <c r="D281" i="38" s="1"/>
  <c r="L253" i="31"/>
  <c r="B253" i="31"/>
  <c r="D280" i="38" s="1"/>
  <c r="L252" i="31"/>
  <c r="B252" i="31"/>
  <c r="D279" i="38" s="1"/>
  <c r="L251" i="31"/>
  <c r="B251" i="31"/>
  <c r="D278" i="38" s="1"/>
  <c r="L250" i="31"/>
  <c r="B250" i="31"/>
  <c r="D277" i="38" s="1"/>
  <c r="A249" i="31"/>
  <c r="D276" i="38" s="1"/>
  <c r="L248" i="31"/>
  <c r="B248" i="31"/>
  <c r="D275" i="38" s="1"/>
  <c r="L247" i="31"/>
  <c r="B247" i="31"/>
  <c r="D274" i="38" s="1"/>
  <c r="L246" i="31"/>
  <c r="B246" i="31"/>
  <c r="D273" i="38" s="1"/>
  <c r="L245" i="31"/>
  <c r="B245" i="31"/>
  <c r="D272" i="38" s="1"/>
  <c r="L244" i="31"/>
  <c r="L258" i="31" s="1"/>
  <c r="B244" i="31"/>
  <c r="D271" i="38" s="1"/>
  <c r="L241" i="31"/>
  <c r="D270" i="38" s="1"/>
  <c r="J241" i="31"/>
  <c r="D269" i="38" s="1"/>
  <c r="D241" i="31"/>
  <c r="D268" i="38" s="1"/>
  <c r="A241" i="31"/>
  <c r="D267" i="38" s="1"/>
  <c r="K239" i="31"/>
  <c r="D266" i="38" s="1"/>
  <c r="A239" i="31"/>
  <c r="D265" i="38" s="1"/>
  <c r="A237" i="31"/>
  <c r="D264" i="38" s="1"/>
  <c r="D236" i="31"/>
  <c r="B236" i="31"/>
  <c r="D263" i="38" s="1"/>
  <c r="F235" i="31"/>
  <c r="B235" i="31"/>
  <c r="D262" i="38" s="1"/>
  <c r="B234" i="31"/>
  <c r="D261" i="38" s="1"/>
  <c r="B233" i="31"/>
  <c r="D260" i="38" s="1"/>
  <c r="F232" i="31"/>
  <c r="B232" i="31"/>
  <c r="D259" i="38" s="1"/>
  <c r="L231" i="31"/>
  <c r="B231" i="31"/>
  <c r="D258" i="38" s="1"/>
  <c r="L228" i="31"/>
  <c r="D257" i="38" s="1"/>
  <c r="J228" i="31"/>
  <c r="D256" i="38" s="1"/>
  <c r="H228" i="31"/>
  <c r="D255" i="38" s="1"/>
  <c r="F228" i="31"/>
  <c r="D254" i="38" s="1"/>
  <c r="D228" i="31"/>
  <c r="D253" i="38" s="1"/>
  <c r="A228" i="31"/>
  <c r="D252" i="38" s="1"/>
  <c r="L227" i="31"/>
  <c r="B227" i="31"/>
  <c r="D251" i="38" s="1"/>
  <c r="L226" i="31"/>
  <c r="B226" i="31"/>
  <c r="D250" i="38" s="1"/>
  <c r="L225" i="31"/>
  <c r="B225" i="31"/>
  <c r="D249" i="38" s="1"/>
  <c r="L224" i="31"/>
  <c r="B224" i="31"/>
  <c r="D248" i="38" s="1"/>
  <c r="L223" i="31"/>
  <c r="B223" i="31"/>
  <c r="D247" i="38" s="1"/>
  <c r="L222" i="31"/>
  <c r="B222" i="31"/>
  <c r="D246" i="38" s="1"/>
  <c r="A221" i="31"/>
  <c r="D245" i="38" s="1"/>
  <c r="L220" i="31"/>
  <c r="B220" i="31"/>
  <c r="D244" i="38" s="1"/>
  <c r="L219" i="31"/>
  <c r="B219" i="31"/>
  <c r="D243" i="38" s="1"/>
  <c r="A218" i="31"/>
  <c r="D242" i="38" s="1"/>
  <c r="L217" i="31"/>
  <c r="B217" i="31"/>
  <c r="D241" i="38" s="1"/>
  <c r="L216" i="31"/>
  <c r="B216" i="31"/>
  <c r="D240" i="38" s="1"/>
  <c r="L215" i="31"/>
  <c r="B215" i="31"/>
  <c r="D239" i="38" s="1"/>
  <c r="L214" i="31"/>
  <c r="B214" i="31"/>
  <c r="D238" i="38" s="1"/>
  <c r="A213" i="31"/>
  <c r="D237" i="38" s="1"/>
  <c r="L212" i="31"/>
  <c r="B212" i="31"/>
  <c r="D236" i="38" s="1"/>
  <c r="L211" i="31"/>
  <c r="B211" i="31"/>
  <c r="D235" i="38" s="1"/>
  <c r="L210" i="31"/>
  <c r="B210" i="31"/>
  <c r="D234" i="38" s="1"/>
  <c r="L209" i="31"/>
  <c r="B209" i="31"/>
  <c r="D233" i="38" s="1"/>
  <c r="L208" i="31"/>
  <c r="B208" i="31"/>
  <c r="D232" i="38" s="1"/>
  <c r="L207" i="31"/>
  <c r="B207" i="31"/>
  <c r="D231" i="38" s="1"/>
  <c r="L206" i="31"/>
  <c r="B206" i="31"/>
  <c r="D230" i="38" s="1"/>
  <c r="L205" i="31"/>
  <c r="B205" i="31"/>
  <c r="D229" i="38" s="1"/>
  <c r="A204" i="31"/>
  <c r="D228" i="38" s="1"/>
  <c r="L203" i="31"/>
  <c r="B203" i="31"/>
  <c r="D227" i="38" s="1"/>
  <c r="L202" i="31"/>
  <c r="B202" i="31"/>
  <c r="D226" i="38" s="1"/>
  <c r="L199" i="31"/>
  <c r="D225" i="38" s="1"/>
  <c r="J199" i="31"/>
  <c r="D224" i="38" s="1"/>
  <c r="D199" i="31"/>
  <c r="D223" i="38" s="1"/>
  <c r="A199" i="31"/>
  <c r="D222" i="38" s="1"/>
  <c r="A198" i="31"/>
  <c r="D221" i="38" s="1"/>
  <c r="L197" i="31"/>
  <c r="B197" i="31"/>
  <c r="D220" i="38" s="1"/>
  <c r="L196" i="31"/>
  <c r="B196" i="31"/>
  <c r="D219" i="38" s="1"/>
  <c r="A195" i="31"/>
  <c r="D218" i="38" s="1"/>
  <c r="L194" i="31"/>
  <c r="B194" i="31"/>
  <c r="D217" i="38" s="1"/>
  <c r="L193" i="31"/>
  <c r="B193" i="31"/>
  <c r="D216" i="38" s="1"/>
  <c r="A192" i="31"/>
  <c r="D215" i="38" s="1"/>
  <c r="L191" i="31"/>
  <c r="B191" i="31"/>
  <c r="D214" i="38" s="1"/>
  <c r="L190" i="31"/>
  <c r="B190" i="31"/>
  <c r="D213" i="38" s="1"/>
  <c r="A189" i="31"/>
  <c r="D212" i="38" s="1"/>
  <c r="A188" i="31"/>
  <c r="D211" i="38" s="1"/>
  <c r="L187" i="31"/>
  <c r="B187" i="31"/>
  <c r="D210" i="38" s="1"/>
  <c r="L186" i="31"/>
  <c r="B186" i="31"/>
  <c r="D209" i="38" s="1"/>
  <c r="A185" i="31"/>
  <c r="D208" i="38" s="1"/>
  <c r="L184" i="31"/>
  <c r="B184" i="31"/>
  <c r="D207" i="38" s="1"/>
  <c r="L183" i="31"/>
  <c r="B183" i="31"/>
  <c r="D206" i="38" s="1"/>
  <c r="A182" i="31"/>
  <c r="D205" i="38" s="1"/>
  <c r="L181" i="31"/>
  <c r="B181" i="31"/>
  <c r="D204" i="38" s="1"/>
  <c r="L180" i="31"/>
  <c r="B180" i="31"/>
  <c r="D203" i="38" s="1"/>
  <c r="A179" i="31"/>
  <c r="D202" i="38" s="1"/>
  <c r="L178" i="31"/>
  <c r="A178" i="31"/>
  <c r="D201" i="38" s="1"/>
  <c r="L177" i="31"/>
  <c r="B177" i="31"/>
  <c r="D200" i="38" s="1"/>
  <c r="L176" i="31"/>
  <c r="B176" i="31"/>
  <c r="D199" i="38" s="1"/>
  <c r="A175" i="31"/>
  <c r="D198" i="38" s="1"/>
  <c r="L174" i="31"/>
  <c r="B174" i="31"/>
  <c r="D197" i="38" s="1"/>
  <c r="L173" i="31"/>
  <c r="B173" i="31"/>
  <c r="D196" i="38" s="1"/>
  <c r="A172" i="31"/>
  <c r="D195" i="38" s="1"/>
  <c r="L171" i="31"/>
  <c r="B171" i="31"/>
  <c r="D194" i="38" s="1"/>
  <c r="L170" i="31"/>
  <c r="B170" i="31"/>
  <c r="D193" i="38" s="1"/>
  <c r="A169" i="31"/>
  <c r="D192" i="38" s="1"/>
  <c r="L168" i="31"/>
  <c r="B168" i="31"/>
  <c r="D191" i="38" s="1"/>
  <c r="L167" i="31"/>
  <c r="L198" i="31" s="1"/>
  <c r="B167" i="31"/>
  <c r="D190" i="38" s="1"/>
  <c r="A166" i="31"/>
  <c r="D189" i="38" s="1"/>
  <c r="A165" i="31"/>
  <c r="D188" i="38" s="1"/>
  <c r="L162" i="31"/>
  <c r="D187" i="38" s="1"/>
  <c r="J162" i="31"/>
  <c r="D186" i="38" s="1"/>
  <c r="F162" i="31"/>
  <c r="D185" i="38" s="1"/>
  <c r="D162" i="31"/>
  <c r="D184" i="38" s="1"/>
  <c r="A162" i="31"/>
  <c r="D183" i="38" s="1"/>
  <c r="A161" i="31"/>
  <c r="D182" i="38" s="1"/>
  <c r="L160" i="31"/>
  <c r="B160" i="31"/>
  <c r="D181" i="38" s="1"/>
  <c r="L159" i="31"/>
  <c r="B159" i="31"/>
  <c r="D180" i="38" s="1"/>
  <c r="L158" i="31"/>
  <c r="B158" i="31"/>
  <c r="D179" i="38" s="1"/>
  <c r="L157" i="31"/>
  <c r="B157" i="31"/>
  <c r="D178" i="38" s="1"/>
  <c r="L156" i="31"/>
  <c r="B156" i="31"/>
  <c r="D177" i="38" s="1"/>
  <c r="L155" i="31"/>
  <c r="B155" i="31"/>
  <c r="D176" i="38" s="1"/>
  <c r="A154" i="31"/>
  <c r="D175" i="38" s="1"/>
  <c r="L153" i="31"/>
  <c r="B153" i="31"/>
  <c r="D174" i="38" s="1"/>
  <c r="L152" i="31"/>
  <c r="B152" i="31"/>
  <c r="D173" i="38" s="1"/>
  <c r="A151" i="31"/>
  <c r="D172" i="38" s="1"/>
  <c r="A150" i="31"/>
  <c r="D171" i="38" s="1"/>
  <c r="L149" i="31"/>
  <c r="B149" i="31"/>
  <c r="D170" i="38" s="1"/>
  <c r="L148" i="31"/>
  <c r="B148" i="31"/>
  <c r="D169" i="38" s="1"/>
  <c r="L147" i="31"/>
  <c r="B147" i="31"/>
  <c r="D168" i="38" s="1"/>
  <c r="A146" i="31"/>
  <c r="D167" i="38" s="1"/>
  <c r="L145" i="31"/>
  <c r="B145" i="31"/>
  <c r="D166" i="38" s="1"/>
  <c r="L144" i="31"/>
  <c r="B144" i="31"/>
  <c r="D165" i="38" s="1"/>
  <c r="L143" i="31"/>
  <c r="B143" i="31"/>
  <c r="D164" i="38" s="1"/>
  <c r="A142" i="31"/>
  <c r="D163" i="38" s="1"/>
  <c r="L141" i="31"/>
  <c r="B141" i="31"/>
  <c r="D162" i="38" s="1"/>
  <c r="L140" i="31"/>
  <c r="B140" i="31"/>
  <c r="D161" i="38" s="1"/>
  <c r="L139" i="31"/>
  <c r="B139" i="31"/>
  <c r="D160" i="38" s="1"/>
  <c r="A138" i="31"/>
  <c r="D159" i="38" s="1"/>
  <c r="L137" i="31"/>
  <c r="B137" i="31"/>
  <c r="D158" i="38" s="1"/>
  <c r="L136" i="31"/>
  <c r="B136" i="31"/>
  <c r="D157" i="38" s="1"/>
  <c r="L135" i="31"/>
  <c r="B135" i="31"/>
  <c r="D156" i="38" s="1"/>
  <c r="A134" i="31"/>
  <c r="D155" i="38" s="1"/>
  <c r="A133" i="31"/>
  <c r="D154" i="38" s="1"/>
  <c r="L132" i="31"/>
  <c r="B132" i="31"/>
  <c r="D153" i="38" s="1"/>
  <c r="J131" i="31"/>
  <c r="D152" i="38" s="1"/>
  <c r="B131" i="31"/>
  <c r="D151" i="38" s="1"/>
  <c r="L130" i="31"/>
  <c r="B130" i="31"/>
  <c r="D150" i="38" s="1"/>
  <c r="L129" i="31"/>
  <c r="B129" i="31"/>
  <c r="D149" i="38" s="1"/>
  <c r="L128" i="31"/>
  <c r="B128" i="31"/>
  <c r="D148" i="38" s="1"/>
  <c r="L127" i="31"/>
  <c r="B127" i="31"/>
  <c r="D147" i="38" s="1"/>
  <c r="L126" i="31"/>
  <c r="B126" i="31"/>
  <c r="D146" i="38" s="1"/>
  <c r="L125" i="31"/>
  <c r="B125" i="31"/>
  <c r="D145" i="38" s="1"/>
  <c r="L124" i="31"/>
  <c r="B124" i="31"/>
  <c r="D144" i="38" s="1"/>
  <c r="L123" i="31"/>
  <c r="B123" i="31"/>
  <c r="D143" i="38" s="1"/>
  <c r="A122" i="31"/>
  <c r="D142" i="38" s="1"/>
  <c r="L121" i="31"/>
  <c r="B121" i="31"/>
  <c r="D141" i="38" s="1"/>
  <c r="L120" i="31"/>
  <c r="B120" i="31"/>
  <c r="D140" i="38" s="1"/>
  <c r="L119" i="31"/>
  <c r="B119" i="31"/>
  <c r="D139" i="38" s="1"/>
  <c r="A118" i="31"/>
  <c r="D138" i="38" s="1"/>
  <c r="A117" i="31"/>
  <c r="D137" i="38" s="1"/>
  <c r="L116" i="31"/>
  <c r="B116" i="31"/>
  <c r="D136" i="38" s="1"/>
  <c r="L115" i="31"/>
  <c r="L161" i="31" s="1"/>
  <c r="B115" i="31"/>
  <c r="D135" i="38" s="1"/>
  <c r="L114" i="31"/>
  <c r="B114" i="31"/>
  <c r="D134" i="38" s="1"/>
  <c r="A113" i="31"/>
  <c r="D133" i="38" s="1"/>
  <c r="A110" i="31"/>
  <c r="D132" i="38" s="1"/>
  <c r="A109" i="31"/>
  <c r="D131" i="38" s="1"/>
  <c r="A108" i="31"/>
  <c r="D130" i="38" s="1"/>
  <c r="A107" i="31"/>
  <c r="D129" i="38" s="1"/>
  <c r="L105" i="31"/>
  <c r="D128" i="38" s="1"/>
  <c r="J105" i="31"/>
  <c r="D127" i="38" s="1"/>
  <c r="D105" i="31"/>
  <c r="D126" i="38" s="1"/>
  <c r="A105" i="31"/>
  <c r="D125" i="38" s="1"/>
  <c r="A104" i="31"/>
  <c r="D124" i="38" s="1"/>
  <c r="J103" i="31"/>
  <c r="D123" i="38" s="1"/>
  <c r="B103" i="31"/>
  <c r="D122" i="38" s="1"/>
  <c r="L102" i="31"/>
  <c r="B102" i="31"/>
  <c r="D121" i="38" s="1"/>
  <c r="L101" i="31"/>
  <c r="B101" i="31"/>
  <c r="D120" i="38" s="1"/>
  <c r="L100" i="31"/>
  <c r="B100" i="31"/>
  <c r="D119" i="38" s="1"/>
  <c r="L99" i="31"/>
  <c r="B99" i="31"/>
  <c r="D118" i="38" s="1"/>
  <c r="L98" i="31"/>
  <c r="B98" i="31"/>
  <c r="D117" i="38" s="1"/>
  <c r="L97" i="31"/>
  <c r="B97" i="31"/>
  <c r="D116" i="38" s="1"/>
  <c r="L96" i="31"/>
  <c r="B96" i="31"/>
  <c r="D115" i="38" s="1"/>
  <c r="L95" i="31"/>
  <c r="B95" i="31"/>
  <c r="D114" i="38" s="1"/>
  <c r="L94" i="31"/>
  <c r="B94" i="31"/>
  <c r="D113" i="38" s="1"/>
  <c r="A93" i="31"/>
  <c r="D112" i="38" s="1"/>
  <c r="L92" i="31"/>
  <c r="B92" i="31"/>
  <c r="D111" i="38" s="1"/>
  <c r="L91" i="31"/>
  <c r="B91" i="31"/>
  <c r="D110" i="38" s="1"/>
  <c r="L90" i="31"/>
  <c r="B90" i="31"/>
  <c r="D109" i="38" s="1"/>
  <c r="A89" i="31"/>
  <c r="D108" i="38" s="1"/>
  <c r="A88" i="31"/>
  <c r="D107" i="38" s="1"/>
  <c r="L87" i="31"/>
  <c r="L104" i="31" s="1"/>
  <c r="B87" i="31"/>
  <c r="D106" i="38" s="1"/>
  <c r="L86" i="31"/>
  <c r="B86" i="31"/>
  <c r="D105" i="38" s="1"/>
  <c r="L85" i="31"/>
  <c r="B85" i="31"/>
  <c r="D104" i="38" s="1"/>
  <c r="A84" i="31"/>
  <c r="D103" i="38" s="1"/>
  <c r="A82" i="31"/>
  <c r="D102" i="38" s="1"/>
  <c r="A81" i="31"/>
  <c r="D101" i="38" s="1"/>
  <c r="A80" i="31"/>
  <c r="D100" i="38" s="1"/>
  <c r="L77" i="31"/>
  <c r="D99" i="38" s="1"/>
  <c r="J77" i="31"/>
  <c r="D98" i="38" s="1"/>
  <c r="D77" i="31"/>
  <c r="D97" i="38" s="1"/>
  <c r="A77" i="31"/>
  <c r="D96" i="38" s="1"/>
  <c r="A76" i="31"/>
  <c r="D95" i="38" s="1"/>
  <c r="A74" i="31"/>
  <c r="D94" i="38" s="1"/>
  <c r="B72" i="31"/>
  <c r="D93" i="38" s="1"/>
  <c r="A71" i="31"/>
  <c r="D92" i="38" s="1"/>
  <c r="L69" i="31"/>
  <c r="L436" i="31" s="1"/>
  <c r="B69" i="31"/>
  <c r="D91" i="38" s="1"/>
  <c r="L67" i="31"/>
  <c r="D90" i="38" s="1"/>
  <c r="J67" i="31"/>
  <c r="D89" i="38" s="1"/>
  <c r="D67" i="31"/>
  <c r="D88" i="38" s="1"/>
  <c r="A67" i="31"/>
  <c r="D87" i="38" s="1"/>
  <c r="B65" i="31"/>
  <c r="D86" i="38" s="1"/>
  <c r="B64" i="31"/>
  <c r="D85" i="38" s="1"/>
  <c r="J62" i="31"/>
  <c r="D84" i="38" s="1"/>
  <c r="H62" i="31"/>
  <c r="D83" i="38" s="1"/>
  <c r="F62" i="31"/>
  <c r="D82" i="38" s="1"/>
  <c r="D62" i="31"/>
  <c r="D81" i="38" s="1"/>
  <c r="D61" i="31"/>
  <c r="D80" i="38" s="1"/>
  <c r="A61" i="31"/>
  <c r="D79" i="38" s="1"/>
  <c r="A57" i="31"/>
  <c r="D78" i="38" s="1"/>
  <c r="B56" i="31"/>
  <c r="D77" i="38" s="1"/>
  <c r="B55" i="31"/>
  <c r="D76" i="38" s="1"/>
  <c r="B53" i="31"/>
  <c r="D75" i="38" s="1"/>
  <c r="B52" i="31"/>
  <c r="D74" i="38" s="1"/>
  <c r="D51" i="31"/>
  <c r="B51" i="31"/>
  <c r="D73" i="38" s="1"/>
  <c r="L50" i="31"/>
  <c r="D50" i="31"/>
  <c r="D52" i="31" s="1"/>
  <c r="L52" i="31" s="1"/>
  <c r="A50" i="31"/>
  <c r="D72" i="38" s="1"/>
  <c r="B49" i="31"/>
  <c r="D71" i="38" s="1"/>
  <c r="B48" i="31"/>
  <c r="D70" i="38" s="1"/>
  <c r="D47" i="31"/>
  <c r="D49" i="31" s="1"/>
  <c r="A47" i="31"/>
  <c r="D69" i="38" s="1"/>
  <c r="L46" i="31"/>
  <c r="B46" i="31"/>
  <c r="D68" i="38" s="1"/>
  <c r="L45" i="31"/>
  <c r="B45" i="31"/>
  <c r="D67" i="38" s="1"/>
  <c r="L44" i="31"/>
  <c r="B44" i="31"/>
  <c r="D66" i="38" s="1"/>
  <c r="L43" i="31"/>
  <c r="L47" i="31" s="1"/>
  <c r="B43" i="31"/>
  <c r="D65" i="38" s="1"/>
  <c r="L41" i="31"/>
  <c r="D64" i="38" s="1"/>
  <c r="J41" i="31"/>
  <c r="D63" i="38" s="1"/>
  <c r="D41" i="31"/>
  <c r="D62" i="38" s="1"/>
  <c r="A41" i="31"/>
  <c r="D61" i="38" s="1"/>
  <c r="B40" i="31"/>
  <c r="D60" i="38" s="1"/>
  <c r="B39" i="31"/>
  <c r="D59" i="38" s="1"/>
  <c r="D38" i="31"/>
  <c r="A38" i="31"/>
  <c r="D58" i="38" s="1"/>
  <c r="L37" i="31"/>
  <c r="B37" i="31"/>
  <c r="D57" i="38" s="1"/>
  <c r="L36" i="31"/>
  <c r="B36" i="31"/>
  <c r="D56" i="38" s="1"/>
  <c r="L35" i="31"/>
  <c r="B35" i="31"/>
  <c r="D55" i="38" s="1"/>
  <c r="L34" i="31"/>
  <c r="B34" i="31"/>
  <c r="D54" i="38" s="1"/>
  <c r="L33" i="31"/>
  <c r="B33" i="31"/>
  <c r="D53" i="38" s="1"/>
  <c r="L32" i="31"/>
  <c r="L38" i="31" s="1"/>
  <c r="B32" i="31"/>
  <c r="D52" i="38" s="1"/>
  <c r="L31" i="31"/>
  <c r="B31" i="31"/>
  <c r="D51" i="38" s="1"/>
  <c r="A30" i="31"/>
  <c r="D50" i="38" s="1"/>
  <c r="L28" i="31"/>
  <c r="D49" i="38" s="1"/>
  <c r="J28" i="31"/>
  <c r="D48" i="38" s="1"/>
  <c r="D28" i="31"/>
  <c r="D47" i="38" s="1"/>
  <c r="A28" i="31"/>
  <c r="D46" i="38" s="1"/>
  <c r="B27" i="31"/>
  <c r="D45" i="38" s="1"/>
  <c r="D26" i="31"/>
  <c r="B26" i="31"/>
  <c r="D44" i="38" s="1"/>
  <c r="A25" i="31"/>
  <c r="D43" i="38" s="1"/>
  <c r="L24" i="31"/>
  <c r="B24" i="31"/>
  <c r="D42" i="38" s="1"/>
  <c r="L23" i="31"/>
  <c r="B23" i="31"/>
  <c r="D41" i="38" s="1"/>
  <c r="A22" i="31"/>
  <c r="D40" i="38" s="1"/>
  <c r="L21" i="31"/>
  <c r="B21" i="31"/>
  <c r="D39" i="38" s="1"/>
  <c r="L20" i="31"/>
  <c r="B20" i="31"/>
  <c r="D38" i="38" s="1"/>
  <c r="L19" i="31"/>
  <c r="B19" i="31"/>
  <c r="D37" i="38" s="1"/>
  <c r="L18" i="31"/>
  <c r="B18" i="31"/>
  <c r="D36" i="38" s="1"/>
  <c r="L17" i="31"/>
  <c r="B17" i="31"/>
  <c r="D35" i="38" s="1"/>
  <c r="A16" i="31"/>
  <c r="D34" i="38" s="1"/>
  <c r="B15" i="31"/>
  <c r="D33" i="38" s="1"/>
  <c r="L14" i="31"/>
  <c r="B14" i="31"/>
  <c r="D32" i="38" s="1"/>
  <c r="A13" i="31"/>
  <c r="D31" i="38" s="1"/>
  <c r="L12" i="31"/>
  <c r="L25" i="31" s="1"/>
  <c r="B12" i="31"/>
  <c r="D30" i="38" s="1"/>
  <c r="L9" i="31"/>
  <c r="D29" i="38" s="1"/>
  <c r="J9" i="31"/>
  <c r="D28" i="38" s="1"/>
  <c r="D9" i="31"/>
  <c r="D27" i="38" s="1"/>
  <c r="A9" i="31"/>
  <c r="D26" i="38" s="1"/>
  <c r="A7" i="31"/>
  <c r="D25" i="38" s="1"/>
  <c r="A6" i="31"/>
  <c r="D24" i="38" s="1"/>
  <c r="A5" i="31"/>
  <c r="D23" i="38" s="1"/>
  <c r="A4" i="31"/>
  <c r="D22" i="38" s="1"/>
  <c r="A3" i="31"/>
  <c r="D21" i="38" s="1"/>
  <c r="A2" i="31"/>
  <c r="D20" i="38" s="1"/>
  <c r="A1" i="31"/>
  <c r="D19" i="38" s="1"/>
  <c r="A44" i="39"/>
  <c r="D1575" i="38" s="1"/>
  <c r="F41" i="39"/>
  <c r="D1574" i="38" s="1"/>
  <c r="A41" i="39"/>
  <c r="D1573" i="38" s="1"/>
  <c r="A38" i="39"/>
  <c r="D1572" i="38" s="1"/>
  <c r="A36" i="39"/>
  <c r="D1571" i="38" s="1"/>
  <c r="A34" i="39"/>
  <c r="D1570" i="38" s="1"/>
  <c r="A32" i="39"/>
  <c r="D1569" i="38" s="1"/>
  <c r="F30" i="39"/>
  <c r="D1568" i="38" s="1"/>
  <c r="A30" i="39"/>
  <c r="D1567" i="38" s="1"/>
  <c r="A27" i="39"/>
  <c r="D1566" i="38" s="1"/>
  <c r="A25" i="39"/>
  <c r="D1565" i="38" s="1"/>
  <c r="A23" i="39"/>
  <c r="D1564" i="38" s="1"/>
  <c r="F21" i="39"/>
  <c r="D1563" i="38" s="1"/>
  <c r="A21" i="39"/>
  <c r="D1562" i="38" s="1"/>
  <c r="A19" i="39"/>
  <c r="D1561" i="38" s="1"/>
  <c r="A17" i="39"/>
  <c r="D1560" i="38" s="1"/>
  <c r="A16" i="39"/>
  <c r="D1559" i="38" s="1"/>
  <c r="A14" i="39"/>
  <c r="D1558" i="38" s="1"/>
  <c r="A12" i="39"/>
  <c r="D1557" i="38" s="1"/>
  <c r="A11" i="39"/>
  <c r="D1556" i="38" s="1"/>
  <c r="A9" i="39"/>
  <c r="D1555" i="38" s="1"/>
  <c r="A8" i="39"/>
  <c r="D1554" i="38" s="1"/>
  <c r="A6" i="39"/>
  <c r="D1553" i="38" s="1"/>
  <c r="G5" i="39"/>
  <c r="D1552" i="38" s="1"/>
  <c r="A22" i="2"/>
  <c r="D18" i="38" s="1"/>
  <c r="A21" i="2"/>
  <c r="D17" i="38" s="1"/>
  <c r="A20" i="2"/>
  <c r="D16" i="38" s="1"/>
  <c r="A19" i="2"/>
  <c r="D15" i="38" s="1"/>
  <c r="A17" i="2"/>
  <c r="D14" i="38" s="1"/>
  <c r="G14" i="2"/>
  <c r="D13" i="38" s="1"/>
  <c r="A14" i="2"/>
  <c r="D12" i="38" s="1"/>
  <c r="G11" i="2"/>
  <c r="D11" i="38" s="1"/>
  <c r="A11" i="2"/>
  <c r="D10" i="38" s="1"/>
  <c r="G8" i="2"/>
  <c r="D9" i="38" s="1"/>
  <c r="A8" i="2"/>
  <c r="D8" i="38" s="1"/>
  <c r="G5" i="2"/>
  <c r="D7" i="38" s="1"/>
  <c r="A5" i="2"/>
  <c r="D6" i="38" s="1"/>
  <c r="A3" i="2"/>
  <c r="D5" i="38" s="1"/>
  <c r="A1" i="2"/>
  <c r="D4" i="38" s="1"/>
  <c r="A38" i="33"/>
  <c r="D3" i="38" s="1"/>
  <c r="A34" i="33"/>
  <c r="D2" i="38" s="1"/>
  <c r="L27" i="31" l="1"/>
  <c r="L55" i="31" s="1"/>
  <c r="L56" i="31" s="1"/>
  <c r="L237" i="31"/>
  <c r="L240" i="31" s="1"/>
  <c r="L261" i="31" s="1"/>
  <c r="H236" i="31"/>
  <c r="L236" i="31" s="1"/>
  <c r="L49" i="31"/>
  <c r="L53" i="31" s="1"/>
  <c r="D53" i="31"/>
  <c r="F236" i="31"/>
  <c r="F1559" i="38"/>
  <c r="E1559" i="38"/>
  <c r="F46" i="38"/>
  <c r="E46" i="38"/>
  <c r="F116" i="38"/>
  <c r="E116" i="38"/>
  <c r="E165" i="38"/>
  <c r="F165" i="38"/>
  <c r="E200" i="38"/>
  <c r="F200" i="38"/>
  <c r="F243" i="38"/>
  <c r="E243" i="38"/>
  <c r="F289" i="38"/>
  <c r="E289" i="38"/>
  <c r="F330" i="38"/>
  <c r="E330" i="38"/>
  <c r="E381" i="38"/>
  <c r="F381" i="38"/>
  <c r="F442" i="38"/>
  <c r="E442" i="38"/>
  <c r="F468" i="38"/>
  <c r="E468" i="38"/>
  <c r="F494" i="38"/>
  <c r="E494" i="38"/>
  <c r="F524" i="38"/>
  <c r="E524" i="38"/>
  <c r="F556" i="38"/>
  <c r="E556" i="38"/>
  <c r="F580" i="38"/>
  <c r="E580" i="38"/>
  <c r="F612" i="38"/>
  <c r="E612" i="38"/>
  <c r="F652" i="38"/>
  <c r="E652" i="38"/>
  <c r="F668" i="38"/>
  <c r="E668" i="38"/>
  <c r="F708" i="38"/>
  <c r="E708" i="38"/>
  <c r="F721" i="38"/>
  <c r="E721" i="38"/>
  <c r="F769" i="38"/>
  <c r="E769" i="38"/>
  <c r="F788" i="38"/>
  <c r="E788" i="38"/>
  <c r="F817" i="38"/>
  <c r="E817" i="38"/>
  <c r="F852" i="38"/>
  <c r="E852" i="38"/>
  <c r="F1065" i="38"/>
  <c r="E1065" i="38"/>
  <c r="F1560" i="38"/>
  <c r="E1560" i="38"/>
  <c r="F19" i="38"/>
  <c r="E19" i="38"/>
  <c r="F33" i="38"/>
  <c r="E33" i="38"/>
  <c r="F47" i="38"/>
  <c r="E47" i="38"/>
  <c r="F66" i="38"/>
  <c r="E66" i="38"/>
  <c r="E88" i="38"/>
  <c r="F88" i="38"/>
  <c r="F102" i="38"/>
  <c r="E102" i="38"/>
  <c r="F107" i="38"/>
  <c r="E107" i="38"/>
  <c r="E133" i="38"/>
  <c r="F133" i="38"/>
  <c r="F147" i="38"/>
  <c r="E147" i="38"/>
  <c r="F161" i="38"/>
  <c r="E161" i="38"/>
  <c r="F170" i="38"/>
  <c r="E170" i="38"/>
  <c r="F175" i="38"/>
  <c r="E175" i="38"/>
  <c r="F191" i="38"/>
  <c r="E191" i="38"/>
  <c r="E205" i="38"/>
  <c r="F205" i="38"/>
  <c r="F220" i="38"/>
  <c r="E220" i="38"/>
  <c r="F239" i="38"/>
  <c r="E239" i="38"/>
  <c r="F252" i="38"/>
  <c r="E252" i="38"/>
  <c r="F263" i="38"/>
  <c r="E263" i="38"/>
  <c r="F276" i="38"/>
  <c r="E276" i="38"/>
  <c r="F326" i="38"/>
  <c r="E326" i="38"/>
  <c r="E336" i="38"/>
  <c r="F336" i="38"/>
  <c r="F347" i="38"/>
  <c r="E347" i="38"/>
  <c r="E360" i="38"/>
  <c r="F360" i="38"/>
  <c r="F378" i="38"/>
  <c r="E378" i="38"/>
  <c r="F386" i="38"/>
  <c r="E386" i="38"/>
  <c r="F404" i="38"/>
  <c r="E404" i="38"/>
  <c r="F409" i="38"/>
  <c r="E409" i="38"/>
  <c r="F422" i="38"/>
  <c r="E422" i="38"/>
  <c r="F439" i="38"/>
  <c r="E439" i="38"/>
  <c r="F450" i="38"/>
  <c r="E450" i="38"/>
  <c r="F473" i="38"/>
  <c r="E473" i="38"/>
  <c r="E509" i="38"/>
  <c r="F509" i="38"/>
  <c r="E541" i="38"/>
  <c r="F541" i="38"/>
  <c r="E573" i="38"/>
  <c r="F573" i="38"/>
  <c r="E597" i="38"/>
  <c r="F597" i="38"/>
  <c r="E605" i="38"/>
  <c r="F605" i="38"/>
  <c r="F627" i="38"/>
  <c r="E627" i="38"/>
  <c r="E645" i="38"/>
  <c r="F645" i="38"/>
  <c r="E669" i="38"/>
  <c r="F669" i="38"/>
  <c r="E677" i="38"/>
  <c r="F677" i="38"/>
  <c r="E693" i="38"/>
  <c r="F693" i="38"/>
  <c r="F730" i="38"/>
  <c r="E730" i="38"/>
  <c r="E749" i="38"/>
  <c r="F749" i="38"/>
  <c r="F754" i="38"/>
  <c r="E754" i="38"/>
  <c r="E765" i="38"/>
  <c r="F765" i="38"/>
  <c r="E797" i="38"/>
  <c r="F797" i="38"/>
  <c r="E813" i="38"/>
  <c r="F813" i="38"/>
  <c r="F826" i="38"/>
  <c r="E826" i="38"/>
  <c r="E837" i="38"/>
  <c r="F837" i="38"/>
  <c r="E853" i="38"/>
  <c r="F853" i="38"/>
  <c r="E869" i="38"/>
  <c r="F869" i="38"/>
  <c r="E893" i="38"/>
  <c r="F893" i="38"/>
  <c r="E909" i="38"/>
  <c r="F909" i="38"/>
  <c r="E933" i="38"/>
  <c r="F933" i="38"/>
  <c r="F938" i="38"/>
  <c r="E938" i="38"/>
  <c r="E957" i="38"/>
  <c r="F957" i="38"/>
  <c r="E973" i="38"/>
  <c r="F973" i="38"/>
  <c r="E981" i="38"/>
  <c r="F981" i="38"/>
  <c r="E997" i="38"/>
  <c r="F997" i="38"/>
  <c r="E1005" i="38"/>
  <c r="F1005" i="38"/>
  <c r="E1037" i="38"/>
  <c r="F1037" i="38"/>
  <c r="F6" i="38"/>
  <c r="E6" i="38"/>
  <c r="F14" i="38"/>
  <c r="E14" i="38"/>
  <c r="F1555" i="38"/>
  <c r="E1555" i="38"/>
  <c r="F1563" i="38"/>
  <c r="E1563" i="38"/>
  <c r="F1571" i="38"/>
  <c r="E1571" i="38"/>
  <c r="F22" i="38"/>
  <c r="E22" i="38"/>
  <c r="F30" i="38"/>
  <c r="E30" i="38"/>
  <c r="F44" i="38"/>
  <c r="E44" i="38"/>
  <c r="F50" i="38"/>
  <c r="E50" i="38"/>
  <c r="F62" i="38"/>
  <c r="E62" i="38"/>
  <c r="F71" i="38"/>
  <c r="E71" i="38"/>
  <c r="F74" i="38"/>
  <c r="E74" i="38"/>
  <c r="E77" i="38"/>
  <c r="F77" i="38"/>
  <c r="F83" i="38"/>
  <c r="E83" i="38"/>
  <c r="F91" i="38"/>
  <c r="E91" i="38"/>
  <c r="F97" i="38"/>
  <c r="E97" i="38"/>
  <c r="F114" i="38"/>
  <c r="E114" i="38"/>
  <c r="F118" i="38"/>
  <c r="E118" i="38"/>
  <c r="F122" i="38"/>
  <c r="E122" i="38"/>
  <c r="E128" i="38"/>
  <c r="F128" i="38"/>
  <c r="F135" i="38"/>
  <c r="E135" i="38"/>
  <c r="F140" i="38"/>
  <c r="E140" i="38"/>
  <c r="F153" i="38"/>
  <c r="E153" i="38"/>
  <c r="F158" i="38"/>
  <c r="E158" i="38"/>
  <c r="F167" i="38"/>
  <c r="E167" i="38"/>
  <c r="F172" i="38"/>
  <c r="E172" i="38"/>
  <c r="F177" i="38"/>
  <c r="E177" i="38"/>
  <c r="E181" i="38"/>
  <c r="F181" i="38"/>
  <c r="F187" i="38"/>
  <c r="E187" i="38"/>
  <c r="F193" i="38"/>
  <c r="E193" i="38"/>
  <c r="F202" i="38"/>
  <c r="E202" i="38"/>
  <c r="F207" i="38"/>
  <c r="E207" i="38"/>
  <c r="F212" i="38"/>
  <c r="E212" i="38"/>
  <c r="F217" i="38"/>
  <c r="E217" i="38"/>
  <c r="E232" i="38"/>
  <c r="F232" i="38"/>
  <c r="F236" i="38"/>
  <c r="E236" i="38"/>
  <c r="E245" i="38"/>
  <c r="F245" i="38"/>
  <c r="F255" i="38"/>
  <c r="E255" i="38"/>
  <c r="F268" i="38"/>
  <c r="E268" i="38"/>
  <c r="F278" i="38"/>
  <c r="E278" i="38"/>
  <c r="F282" i="38"/>
  <c r="E282" i="38"/>
  <c r="F286" i="38"/>
  <c r="E286" i="38"/>
  <c r="E293" i="38"/>
  <c r="F293" i="38"/>
  <c r="F299" i="38"/>
  <c r="E299" i="38"/>
  <c r="E304" i="38"/>
  <c r="F304" i="38"/>
  <c r="F313" i="38"/>
  <c r="E313" i="38"/>
  <c r="E317" i="38"/>
  <c r="F317" i="38"/>
  <c r="E328" i="38"/>
  <c r="F328" i="38"/>
  <c r="F332" i="38"/>
  <c r="E332" i="38"/>
  <c r="F343" i="38"/>
  <c r="E343" i="38"/>
  <c r="F348" i="38"/>
  <c r="E348" i="38"/>
  <c r="F355" i="38"/>
  <c r="E355" i="38"/>
  <c r="F361" i="38"/>
  <c r="E361" i="38"/>
  <c r="E365" i="38"/>
  <c r="F365" i="38"/>
  <c r="F370" i="38"/>
  <c r="E370" i="38"/>
  <c r="F375" i="38"/>
  <c r="E375" i="38"/>
  <c r="F379" i="38"/>
  <c r="E379" i="38"/>
  <c r="F383" i="38"/>
  <c r="E383" i="38"/>
  <c r="F388" i="38"/>
  <c r="E388" i="38"/>
  <c r="F393" i="38"/>
  <c r="E393" i="38"/>
  <c r="E397" i="38"/>
  <c r="F397" i="38"/>
  <c r="F401" i="38"/>
  <c r="E401" i="38"/>
  <c r="F406" i="38"/>
  <c r="E406" i="38"/>
  <c r="F411" i="38"/>
  <c r="E411" i="38"/>
  <c r="F415" i="38"/>
  <c r="E415" i="38"/>
  <c r="F419" i="38"/>
  <c r="E419" i="38"/>
  <c r="E424" i="38"/>
  <c r="F424" i="38"/>
  <c r="E429" i="38"/>
  <c r="F429" i="38"/>
  <c r="F433" i="38"/>
  <c r="E433" i="38"/>
  <c r="E440" i="38"/>
  <c r="F440" i="38"/>
  <c r="F444" i="38"/>
  <c r="E444" i="38"/>
  <c r="F455" i="38"/>
  <c r="E455" i="38"/>
  <c r="F463" i="38"/>
  <c r="E463" i="38"/>
  <c r="F470" i="38"/>
  <c r="E470" i="38"/>
  <c r="F476" i="38"/>
  <c r="E476" i="38"/>
  <c r="F484" i="38"/>
  <c r="E484" i="38"/>
  <c r="E488" i="38"/>
  <c r="F488" i="38"/>
  <c r="F492" i="38"/>
  <c r="E492" i="38"/>
  <c r="E496" i="38"/>
  <c r="F496" i="38"/>
  <c r="F500" i="38"/>
  <c r="E500" i="38"/>
  <c r="E504" i="38"/>
  <c r="F504" i="38"/>
  <c r="E520" i="38"/>
  <c r="F520" i="38"/>
  <c r="E528" i="38"/>
  <c r="F528" i="38"/>
  <c r="E536" i="38"/>
  <c r="F536" i="38"/>
  <c r="E544" i="38"/>
  <c r="F544" i="38"/>
  <c r="E552" i="38"/>
  <c r="F552" i="38"/>
  <c r="E560" i="38"/>
  <c r="F560" i="38"/>
  <c r="E568" i="38"/>
  <c r="F568" i="38"/>
  <c r="E576" i="38"/>
  <c r="F576" i="38"/>
  <c r="E584" i="38"/>
  <c r="F584" i="38"/>
  <c r="E592" i="38"/>
  <c r="F592" i="38"/>
  <c r="E600" i="38"/>
  <c r="F600" i="38"/>
  <c r="E608" i="38"/>
  <c r="F608" i="38"/>
  <c r="E616" i="38"/>
  <c r="F616" i="38"/>
  <c r="F630" i="38"/>
  <c r="E630" i="38"/>
  <c r="E632" i="38"/>
  <c r="F632" i="38"/>
  <c r="E640" i="38"/>
  <c r="F640" i="38"/>
  <c r="E648" i="38"/>
  <c r="F648" i="38"/>
  <c r="E656" i="38"/>
  <c r="F656" i="38"/>
  <c r="E664" i="38"/>
  <c r="F664" i="38"/>
  <c r="E672" i="38"/>
  <c r="F672" i="38"/>
  <c r="E680" i="38"/>
  <c r="F680" i="38"/>
  <c r="E688" i="38"/>
  <c r="F688" i="38"/>
  <c r="E696" i="38"/>
  <c r="F696" i="38"/>
  <c r="E704" i="38"/>
  <c r="F704" i="38"/>
  <c r="E712" i="38"/>
  <c r="F712" i="38"/>
  <c r="E720" i="38"/>
  <c r="F720" i="38"/>
  <c r="E728" i="38"/>
  <c r="F728" i="38"/>
  <c r="E733" i="38"/>
  <c r="F733" i="38"/>
  <c r="E744" i="38"/>
  <c r="F744" i="38"/>
  <c r="E752" i="38"/>
  <c r="F752" i="38"/>
  <c r="E757" i="38"/>
  <c r="F757" i="38"/>
  <c r="E768" i="38"/>
  <c r="F768" i="38"/>
  <c r="E776" i="38"/>
  <c r="F776" i="38"/>
  <c r="E781" i="38"/>
  <c r="F781" i="38"/>
  <c r="E792" i="38"/>
  <c r="F792" i="38"/>
  <c r="E800" i="38"/>
  <c r="F800" i="38"/>
  <c r="E805" i="38"/>
  <c r="F805" i="38"/>
  <c r="E816" i="38"/>
  <c r="F816" i="38"/>
  <c r="E824" i="38"/>
  <c r="F824" i="38"/>
  <c r="E829" i="38"/>
  <c r="F829" i="38"/>
  <c r="E840" i="38"/>
  <c r="F840" i="38"/>
  <c r="E848" i="38"/>
  <c r="F848" i="38"/>
  <c r="E856" i="38"/>
  <c r="F856" i="38"/>
  <c r="E864" i="38"/>
  <c r="F864" i="38"/>
  <c r="E872" i="38"/>
  <c r="F872" i="38"/>
  <c r="E880" i="38"/>
  <c r="F880" i="38"/>
  <c r="E888" i="38"/>
  <c r="F888" i="38"/>
  <c r="E896" i="38"/>
  <c r="F896" i="38"/>
  <c r="E904" i="38"/>
  <c r="F904" i="38"/>
  <c r="E912" i="38"/>
  <c r="F912" i="38"/>
  <c r="E920" i="38"/>
  <c r="F920" i="38"/>
  <c r="E928" i="38"/>
  <c r="F928" i="38"/>
  <c r="E936" i="38"/>
  <c r="F936" i="38"/>
  <c r="E941" i="38"/>
  <c r="F941" i="38"/>
  <c r="E952" i="38"/>
  <c r="F952" i="38"/>
  <c r="E960" i="38"/>
  <c r="F960" i="38"/>
  <c r="E965" i="38"/>
  <c r="F965" i="38"/>
  <c r="E976" i="38"/>
  <c r="F976" i="38"/>
  <c r="E984" i="38"/>
  <c r="F984" i="38"/>
  <c r="E989" i="38"/>
  <c r="F989" i="38"/>
  <c r="E1000" i="38"/>
  <c r="F1000" i="38"/>
  <c r="E1008" i="38"/>
  <c r="F1008" i="38"/>
  <c r="E1013" i="38"/>
  <c r="F1013" i="38"/>
  <c r="E1024" i="38"/>
  <c r="F1024" i="38"/>
  <c r="E1032" i="38"/>
  <c r="F1032" i="38"/>
  <c r="E1040" i="38"/>
  <c r="F1040" i="38"/>
  <c r="E1048" i="38"/>
  <c r="F1048" i="38"/>
  <c r="E1064" i="38"/>
  <c r="F1064" i="38"/>
  <c r="E1072" i="38"/>
  <c r="F1072" i="38"/>
  <c r="E1077" i="38"/>
  <c r="F1077" i="38"/>
  <c r="E1088" i="38"/>
  <c r="F1088" i="38"/>
  <c r="E1096" i="38"/>
  <c r="F1096" i="38"/>
  <c r="E1101" i="38"/>
  <c r="F1101" i="38"/>
  <c r="E1112" i="38"/>
  <c r="F1112" i="38"/>
  <c r="F26" i="38"/>
  <c r="E26" i="38"/>
  <c r="F87" i="38"/>
  <c r="E87" i="38"/>
  <c r="F142" i="38"/>
  <c r="E142" i="38"/>
  <c r="F265" i="38"/>
  <c r="E265" i="38"/>
  <c r="F297" i="38"/>
  <c r="E297" i="38"/>
  <c r="F486" i="38"/>
  <c r="E486" i="38"/>
  <c r="F516" i="38"/>
  <c r="E516" i="38"/>
  <c r="F564" i="38"/>
  <c r="E564" i="38"/>
  <c r="F626" i="38"/>
  <c r="E626" i="38"/>
  <c r="F692" i="38"/>
  <c r="E692" i="38"/>
  <c r="F756" i="38"/>
  <c r="E756" i="38"/>
  <c r="F804" i="38"/>
  <c r="E804" i="38"/>
  <c r="F844" i="38"/>
  <c r="E844" i="38"/>
  <c r="F884" i="38"/>
  <c r="E884" i="38"/>
  <c r="F908" i="38"/>
  <c r="E908" i="38"/>
  <c r="D1028" i="38"/>
  <c r="D1025" i="38"/>
  <c r="F1556" i="38"/>
  <c r="E1556" i="38"/>
  <c r="F36" i="38"/>
  <c r="E36" i="38"/>
  <c r="F51" i="38"/>
  <c r="E51" i="38"/>
  <c r="F68" i="38"/>
  <c r="E68" i="38"/>
  <c r="F98" i="38"/>
  <c r="E98" i="38"/>
  <c r="F110" i="38"/>
  <c r="E110" i="38"/>
  <c r="F123" i="38"/>
  <c r="E123" i="38"/>
  <c r="E149" i="38"/>
  <c r="F149" i="38"/>
  <c r="E168" i="38"/>
  <c r="F168" i="38"/>
  <c r="E173" i="38"/>
  <c r="F173" i="38"/>
  <c r="F198" i="38"/>
  <c r="E198" i="38"/>
  <c r="F222" i="38"/>
  <c r="E222" i="38"/>
  <c r="F246" i="38"/>
  <c r="E246" i="38"/>
  <c r="E269" i="38"/>
  <c r="F269" i="38"/>
  <c r="F294" i="38"/>
  <c r="E294" i="38"/>
  <c r="F324" i="38"/>
  <c r="E324" i="38"/>
  <c r="L305" i="31"/>
  <c r="L315" i="31" s="1"/>
  <c r="F356" i="38"/>
  <c r="E356" i="38"/>
  <c r="F402" i="38"/>
  <c r="E402" i="38"/>
  <c r="F420" i="38"/>
  <c r="E420" i="38"/>
  <c r="E477" i="38"/>
  <c r="F477" i="38"/>
  <c r="F513" i="38"/>
  <c r="E513" i="38"/>
  <c r="F521" i="38"/>
  <c r="E521" i="38"/>
  <c r="F545" i="38"/>
  <c r="E545" i="38"/>
  <c r="F561" i="38"/>
  <c r="E561" i="38"/>
  <c r="F585" i="38"/>
  <c r="E585" i="38"/>
  <c r="F601" i="38"/>
  <c r="E601" i="38"/>
  <c r="F623" i="38"/>
  <c r="E623" i="38"/>
  <c r="F641" i="38"/>
  <c r="E641" i="38"/>
  <c r="F665" i="38"/>
  <c r="E665" i="38"/>
  <c r="F718" i="38"/>
  <c r="E718" i="38"/>
  <c r="F737" i="38"/>
  <c r="E737" i="38"/>
  <c r="F753" i="38"/>
  <c r="E753" i="38"/>
  <c r="F766" i="38"/>
  <c r="E766" i="38"/>
  <c r="F777" i="38"/>
  <c r="E777" i="38"/>
  <c r="F790" i="38"/>
  <c r="E790" i="38"/>
  <c r="F809" i="38"/>
  <c r="E809" i="38"/>
  <c r="F814" i="38"/>
  <c r="E814" i="38"/>
  <c r="F857" i="38"/>
  <c r="E857" i="38"/>
  <c r="F881" i="38"/>
  <c r="E881" i="38"/>
  <c r="F897" i="38"/>
  <c r="E897" i="38"/>
  <c r="F913" i="38"/>
  <c r="E913" i="38"/>
  <c r="F929" i="38"/>
  <c r="E929" i="38"/>
  <c r="F945" i="38"/>
  <c r="E945" i="38"/>
  <c r="F950" i="38"/>
  <c r="E950" i="38"/>
  <c r="F969" i="38"/>
  <c r="E969" i="38"/>
  <c r="F974" i="38"/>
  <c r="E974" i="38"/>
  <c r="F985" i="38"/>
  <c r="E985" i="38"/>
  <c r="F1009" i="38"/>
  <c r="E1009" i="38"/>
  <c r="F1049" i="38"/>
  <c r="E1049" i="38"/>
  <c r="F1073" i="38"/>
  <c r="E1073" i="38"/>
  <c r="F1086" i="38"/>
  <c r="E1086" i="38"/>
  <c r="F1110" i="38"/>
  <c r="E1110" i="38"/>
  <c r="F1129" i="38"/>
  <c r="E1129" i="38"/>
  <c r="F1145" i="38"/>
  <c r="E1145" i="38"/>
  <c r="F1169" i="38"/>
  <c r="E1169" i="38"/>
  <c r="E1201" i="38"/>
  <c r="F1201" i="38"/>
  <c r="E1217" i="38"/>
  <c r="F1217" i="38"/>
  <c r="F1230" i="38"/>
  <c r="E1230" i="38"/>
  <c r="E1249" i="38"/>
  <c r="F1249" i="38"/>
  <c r="F1302" i="38"/>
  <c r="E1302" i="38"/>
  <c r="F1326" i="38"/>
  <c r="E1326" i="38"/>
  <c r="E1345" i="38"/>
  <c r="F1345" i="38"/>
  <c r="F1361" i="38"/>
  <c r="E1361" i="38"/>
  <c r="F1385" i="38"/>
  <c r="E1385" i="38"/>
  <c r="F1398" i="38"/>
  <c r="E1398" i="38"/>
  <c r="F1417" i="38"/>
  <c r="E1417" i="38"/>
  <c r="F1441" i="38"/>
  <c r="E1441" i="38"/>
  <c r="F1457" i="38"/>
  <c r="E1457" i="38"/>
  <c r="F1465" i="38"/>
  <c r="E1465" i="38"/>
  <c r="F1481" i="38"/>
  <c r="E1481" i="38"/>
  <c r="F1489" i="38"/>
  <c r="E1489" i="38"/>
  <c r="D1497" i="38"/>
  <c r="D1494" i="38"/>
  <c r="F1505" i="38"/>
  <c r="E1505" i="38"/>
  <c r="F1513" i="38"/>
  <c r="E1513" i="38"/>
  <c r="F1521" i="38"/>
  <c r="E1521" i="38"/>
  <c r="F1537" i="38"/>
  <c r="E1537" i="38"/>
  <c r="F1545" i="38"/>
  <c r="E1545" i="38"/>
  <c r="F10" i="38"/>
  <c r="E10" i="38"/>
  <c r="F1575" i="38"/>
  <c r="E1575" i="38"/>
  <c r="E120" i="38"/>
  <c r="F120" i="38"/>
  <c r="F156" i="38"/>
  <c r="E156" i="38"/>
  <c r="F225" i="38"/>
  <c r="E225" i="38"/>
  <c r="F284" i="38"/>
  <c r="E284" i="38"/>
  <c r="F335" i="38"/>
  <c r="E335" i="38"/>
  <c r="F377" i="38"/>
  <c r="E377" i="38"/>
  <c r="F399" i="38"/>
  <c r="E399" i="38"/>
  <c r="E453" i="38"/>
  <c r="F453" i="38"/>
  <c r="E472" i="38"/>
  <c r="F472" i="38"/>
  <c r="F490" i="38"/>
  <c r="E490" i="38"/>
  <c r="F532" i="38"/>
  <c r="E532" i="38"/>
  <c r="F572" i="38"/>
  <c r="E572" i="38"/>
  <c r="F604" i="38"/>
  <c r="E604" i="38"/>
  <c r="F636" i="38"/>
  <c r="E636" i="38"/>
  <c r="F676" i="38"/>
  <c r="E676" i="38"/>
  <c r="F732" i="38"/>
  <c r="E732" i="38"/>
  <c r="F745" i="38"/>
  <c r="E745" i="38"/>
  <c r="F780" i="38"/>
  <c r="E780" i="38"/>
  <c r="F1001" i="38"/>
  <c r="E1001" i="38"/>
  <c r="F15" i="38"/>
  <c r="E15" i="38"/>
  <c r="F1572" i="38"/>
  <c r="E1572" i="38"/>
  <c r="E40" i="38"/>
  <c r="F40" i="38"/>
  <c r="F63" i="38"/>
  <c r="E63" i="38"/>
  <c r="F129" i="38"/>
  <c r="E129" i="38"/>
  <c r="F145" i="38"/>
  <c r="E145" i="38"/>
  <c r="F163" i="38"/>
  <c r="E163" i="38"/>
  <c r="F188" i="38"/>
  <c r="E188" i="38"/>
  <c r="F203" i="38"/>
  <c r="E203" i="38"/>
  <c r="E213" i="38"/>
  <c r="F213" i="38"/>
  <c r="F228" i="38"/>
  <c r="E228" i="38"/>
  <c r="F241" i="38"/>
  <c r="E241" i="38"/>
  <c r="F250" i="38"/>
  <c r="E250" i="38"/>
  <c r="E261" i="38"/>
  <c r="F261" i="38"/>
  <c r="F300" i="38"/>
  <c r="E300" i="38"/>
  <c r="F339" i="38"/>
  <c r="E339" i="38"/>
  <c r="F366" i="38"/>
  <c r="E366" i="38"/>
  <c r="E448" i="38"/>
  <c r="F448" i="38"/>
  <c r="F529" i="38"/>
  <c r="E529" i="38"/>
  <c r="F537" i="38"/>
  <c r="E537" i="38"/>
  <c r="F577" i="38"/>
  <c r="E577" i="38"/>
  <c r="F609" i="38"/>
  <c r="E609" i="38"/>
  <c r="F649" i="38"/>
  <c r="E649" i="38"/>
  <c r="F673" i="38"/>
  <c r="E673" i="38"/>
  <c r="F697" i="38"/>
  <c r="E697" i="38"/>
  <c r="F713" i="38"/>
  <c r="E713" i="38"/>
  <c r="F825" i="38"/>
  <c r="E825" i="38"/>
  <c r="F849" i="38"/>
  <c r="E849" i="38"/>
  <c r="F865" i="38"/>
  <c r="E865" i="38"/>
  <c r="F998" i="38"/>
  <c r="E998" i="38"/>
  <c r="F1022" i="38"/>
  <c r="E1022" i="38"/>
  <c r="F1041" i="38"/>
  <c r="E1041" i="38"/>
  <c r="F1057" i="38"/>
  <c r="E1057" i="38"/>
  <c r="F1081" i="38"/>
  <c r="E1081" i="38"/>
  <c r="F1121" i="38"/>
  <c r="E1121" i="38"/>
  <c r="F1158" i="38"/>
  <c r="E1158" i="38"/>
  <c r="E1193" i="38"/>
  <c r="F1193" i="38"/>
  <c r="E1225" i="38"/>
  <c r="F1225" i="38"/>
  <c r="F1254" i="38"/>
  <c r="E1254" i="38"/>
  <c r="E1273" i="38"/>
  <c r="F1273" i="38"/>
  <c r="F1278" i="38"/>
  <c r="E1278" i="38"/>
  <c r="E1297" i="38"/>
  <c r="F1297" i="38"/>
  <c r="E1321" i="38"/>
  <c r="F1321" i="38"/>
  <c r="F1369" i="38"/>
  <c r="E1369" i="38"/>
  <c r="F1393" i="38"/>
  <c r="E1393" i="38"/>
  <c r="F1409" i="38"/>
  <c r="E1409" i="38"/>
  <c r="F1422" i="38"/>
  <c r="E1422" i="38"/>
  <c r="F1433" i="38"/>
  <c r="E1433" i="38"/>
  <c r="F1446" i="38"/>
  <c r="E1446" i="38"/>
  <c r="F1529" i="38"/>
  <c r="E1529" i="38"/>
  <c r="E8" i="38"/>
  <c r="F8" i="38"/>
  <c r="E16" i="38"/>
  <c r="F16" i="38"/>
  <c r="E1557" i="38"/>
  <c r="F1557" i="38"/>
  <c r="E1565" i="38"/>
  <c r="F1565" i="38"/>
  <c r="E1573" i="38"/>
  <c r="F1573" i="38"/>
  <c r="E24" i="38"/>
  <c r="F24" i="38"/>
  <c r="F31" i="38"/>
  <c r="E31" i="38"/>
  <c r="F41" i="38"/>
  <c r="E41" i="38"/>
  <c r="F45" i="38"/>
  <c r="E45" i="38"/>
  <c r="F59" i="38"/>
  <c r="E59" i="38"/>
  <c r="E64" i="38"/>
  <c r="F64" i="38"/>
  <c r="F78" i="38"/>
  <c r="E78" i="38"/>
  <c r="E85" i="38"/>
  <c r="F85" i="38"/>
  <c r="F92" i="38"/>
  <c r="E92" i="38"/>
  <c r="F99" i="38"/>
  <c r="E99" i="38"/>
  <c r="F115" i="38"/>
  <c r="E115" i="38"/>
  <c r="F119" i="38"/>
  <c r="E119" i="38"/>
  <c r="F130" i="38"/>
  <c r="E130" i="38"/>
  <c r="E136" i="38"/>
  <c r="F136" i="38"/>
  <c r="E141" i="38"/>
  <c r="F141" i="38"/>
  <c r="F154" i="38"/>
  <c r="E154" i="38"/>
  <c r="F159" i="38"/>
  <c r="E159" i="38"/>
  <c r="F164" i="38"/>
  <c r="E164" i="38"/>
  <c r="F178" i="38"/>
  <c r="E178" i="38"/>
  <c r="F182" i="38"/>
  <c r="E182" i="38"/>
  <c r="E189" i="38"/>
  <c r="F189" i="38"/>
  <c r="F194" i="38"/>
  <c r="E194" i="38"/>
  <c r="F199" i="38"/>
  <c r="E199" i="38"/>
  <c r="E208" i="38"/>
  <c r="F208" i="38"/>
  <c r="F218" i="38"/>
  <c r="E218" i="38"/>
  <c r="F223" i="38"/>
  <c r="E223" i="38"/>
  <c r="E229" i="38"/>
  <c r="F229" i="38"/>
  <c r="F233" i="38"/>
  <c r="E233" i="38"/>
  <c r="E237" i="38"/>
  <c r="F237" i="38"/>
  <c r="F257" i="38"/>
  <c r="E257" i="38"/>
  <c r="E264" i="38"/>
  <c r="F264" i="38"/>
  <c r="F270" i="38"/>
  <c r="E270" i="38"/>
  <c r="F279" i="38"/>
  <c r="E279" i="38"/>
  <c r="F283" i="38"/>
  <c r="E283" i="38"/>
  <c r="F287" i="38"/>
  <c r="E287" i="38"/>
  <c r="F295" i="38"/>
  <c r="E295" i="38"/>
  <c r="F305" i="38"/>
  <c r="E305" i="38"/>
  <c r="F314" i="38"/>
  <c r="E314" i="38"/>
  <c r="F318" i="38"/>
  <c r="E318" i="38"/>
  <c r="F329" i="38"/>
  <c r="E329" i="38"/>
  <c r="E333" i="38"/>
  <c r="F333" i="38"/>
  <c r="F345" i="38"/>
  <c r="E345" i="38"/>
  <c r="E349" i="38"/>
  <c r="F349" i="38"/>
  <c r="E357" i="38"/>
  <c r="F357" i="38"/>
  <c r="F371" i="38"/>
  <c r="E371" i="38"/>
  <c r="E376" i="38"/>
  <c r="F376" i="38"/>
  <c r="E389" i="38"/>
  <c r="F389" i="38"/>
  <c r="F394" i="38"/>
  <c r="E394" i="38"/>
  <c r="F407" i="38"/>
  <c r="E407" i="38"/>
  <c r="F412" i="38"/>
  <c r="E412" i="38"/>
  <c r="F425" i="38"/>
  <c r="E425" i="38"/>
  <c r="F430" i="38"/>
  <c r="E430" i="38"/>
  <c r="F441" i="38"/>
  <c r="E441" i="38"/>
  <c r="E445" i="38"/>
  <c r="F445" i="38"/>
  <c r="F452" i="38"/>
  <c r="E452" i="38"/>
  <c r="E456" i="38"/>
  <c r="F456" i="38"/>
  <c r="F459" i="38"/>
  <c r="E459" i="38"/>
  <c r="F467" i="38"/>
  <c r="E467" i="38"/>
  <c r="F471" i="38"/>
  <c r="E471" i="38"/>
  <c r="F478" i="38"/>
  <c r="E478" i="38"/>
  <c r="E485" i="38"/>
  <c r="F485" i="38"/>
  <c r="F489" i="38"/>
  <c r="E489" i="38"/>
  <c r="F497" i="38"/>
  <c r="E497" i="38"/>
  <c r="E501" i="38"/>
  <c r="F501" i="38"/>
  <c r="D506" i="38"/>
  <c r="D508" i="38"/>
  <c r="F514" i="38"/>
  <c r="E514" i="38"/>
  <c r="F522" i="38"/>
  <c r="E522" i="38"/>
  <c r="F530" i="38"/>
  <c r="E530" i="38"/>
  <c r="F538" i="38"/>
  <c r="E538" i="38"/>
  <c r="F546" i="38"/>
  <c r="E546" i="38"/>
  <c r="F554" i="38"/>
  <c r="E554" i="38"/>
  <c r="F562" i="38"/>
  <c r="E562" i="38"/>
  <c r="F570" i="38"/>
  <c r="E570" i="38"/>
  <c r="F578" i="38"/>
  <c r="E578" i="38"/>
  <c r="F586" i="38"/>
  <c r="E586" i="38"/>
  <c r="F594" i="38"/>
  <c r="E594" i="38"/>
  <c r="F602" i="38"/>
  <c r="E602" i="38"/>
  <c r="F610" i="38"/>
  <c r="E610" i="38"/>
  <c r="F618" i="38"/>
  <c r="E618" i="38"/>
  <c r="E624" i="38"/>
  <c r="F624" i="38"/>
  <c r="F634" i="38"/>
  <c r="E634" i="38"/>
  <c r="F642" i="38"/>
  <c r="E642" i="38"/>
  <c r="F650" i="38"/>
  <c r="E650" i="38"/>
  <c r="F658" i="38"/>
  <c r="E658" i="38"/>
  <c r="F666" i="38"/>
  <c r="E666" i="38"/>
  <c r="F674" i="38"/>
  <c r="E674" i="38"/>
  <c r="F682" i="38"/>
  <c r="E682" i="38"/>
  <c r="F690" i="38"/>
  <c r="E690" i="38"/>
  <c r="F698" i="38"/>
  <c r="E698" i="38"/>
  <c r="F706" i="38"/>
  <c r="E706" i="38"/>
  <c r="F714" i="38"/>
  <c r="E714" i="38"/>
  <c r="F722" i="38"/>
  <c r="E722" i="38"/>
  <c r="F727" i="38"/>
  <c r="E727" i="38"/>
  <c r="F738" i="38"/>
  <c r="E738" i="38"/>
  <c r="F746" i="38"/>
  <c r="E746" i="38"/>
  <c r="F751" i="38"/>
  <c r="E751" i="38"/>
  <c r="F762" i="38"/>
  <c r="E762" i="38"/>
  <c r="F770" i="38"/>
  <c r="E770" i="38"/>
  <c r="F775" i="38"/>
  <c r="E775" i="38"/>
  <c r="F786" i="38"/>
  <c r="E786" i="38"/>
  <c r="F794" i="38"/>
  <c r="E794" i="38"/>
  <c r="F799" i="38"/>
  <c r="E799" i="38"/>
  <c r="F810" i="38"/>
  <c r="E810" i="38"/>
  <c r="F818" i="38"/>
  <c r="E818" i="38"/>
  <c r="F823" i="38"/>
  <c r="E823" i="38"/>
  <c r="F834" i="38"/>
  <c r="E834" i="38"/>
  <c r="F842" i="38"/>
  <c r="E842" i="38"/>
  <c r="F850" i="38"/>
  <c r="E850" i="38"/>
  <c r="F858" i="38"/>
  <c r="E858" i="38"/>
  <c r="F866" i="38"/>
  <c r="E866" i="38"/>
  <c r="F874" i="38"/>
  <c r="E874" i="38"/>
  <c r="F882" i="38"/>
  <c r="E882" i="38"/>
  <c r="F890" i="38"/>
  <c r="E890" i="38"/>
  <c r="F898" i="38"/>
  <c r="E898" i="38"/>
  <c r="F906" i="38"/>
  <c r="E906" i="38"/>
  <c r="F914" i="38"/>
  <c r="E914" i="38"/>
  <c r="F922" i="38"/>
  <c r="E922" i="38"/>
  <c r="F930" i="38"/>
  <c r="E930" i="38"/>
  <c r="F935" i="38"/>
  <c r="E935" i="38"/>
  <c r="F946" i="38"/>
  <c r="E946" i="38"/>
  <c r="F954" i="38"/>
  <c r="E954" i="38"/>
  <c r="F959" i="38"/>
  <c r="E959" i="38"/>
  <c r="F970" i="38"/>
  <c r="E970" i="38"/>
  <c r="F978" i="38"/>
  <c r="E978" i="38"/>
  <c r="F983" i="38"/>
  <c r="E983" i="38"/>
  <c r="F994" i="38"/>
  <c r="E994" i="38"/>
  <c r="F1002" i="38"/>
  <c r="E1002" i="38"/>
  <c r="F1007" i="38"/>
  <c r="E1007" i="38"/>
  <c r="F1018" i="38"/>
  <c r="E1018" i="38"/>
  <c r="F1026" i="38"/>
  <c r="E1026" i="38"/>
  <c r="F1034" i="38"/>
  <c r="E1034" i="38"/>
  <c r="F1042" i="38"/>
  <c r="E1042" i="38"/>
  <c r="F1050" i="38"/>
  <c r="E1050" i="38"/>
  <c r="F1058" i="38"/>
  <c r="E1058" i="38"/>
  <c r="F1066" i="38"/>
  <c r="E1066" i="38"/>
  <c r="F1071" i="38"/>
  <c r="E1071" i="38"/>
  <c r="F1082" i="38"/>
  <c r="E1082" i="38"/>
  <c r="F1090" i="38"/>
  <c r="E1090" i="38"/>
  <c r="F1095" i="38"/>
  <c r="E1095" i="38"/>
  <c r="F1106" i="38"/>
  <c r="E1106" i="38"/>
  <c r="F1114" i="38"/>
  <c r="E1114" i="38"/>
  <c r="F1119" i="38"/>
  <c r="E1119" i="38"/>
  <c r="F1202" i="38"/>
  <c r="E1202" i="38"/>
  <c r="F42" i="38"/>
  <c r="E42" i="38"/>
  <c r="E101" i="38"/>
  <c r="F101" i="38"/>
  <c r="F179" i="38"/>
  <c r="E179" i="38"/>
  <c r="E280" i="38"/>
  <c r="F280" i="38"/>
  <c r="F311" i="38"/>
  <c r="E311" i="38"/>
  <c r="F363" i="38"/>
  <c r="E363" i="38"/>
  <c r="E413" i="38"/>
  <c r="F413" i="38"/>
  <c r="E461" i="38"/>
  <c r="F461" i="38"/>
  <c r="E480" i="38"/>
  <c r="F480" i="38"/>
  <c r="F540" i="38"/>
  <c r="E540" i="38"/>
  <c r="F588" i="38"/>
  <c r="E588" i="38"/>
  <c r="F644" i="38"/>
  <c r="E644" i="38"/>
  <c r="F684" i="38"/>
  <c r="E684" i="38"/>
  <c r="F764" i="38"/>
  <c r="E764" i="38"/>
  <c r="F836" i="38"/>
  <c r="E836" i="38"/>
  <c r="F860" i="38"/>
  <c r="E860" i="38"/>
  <c r="F916" i="38"/>
  <c r="E916" i="38"/>
  <c r="F940" i="38"/>
  <c r="E940" i="38"/>
  <c r="F1036" i="38"/>
  <c r="E1036" i="38"/>
  <c r="F7" i="38"/>
  <c r="E7" i="38"/>
  <c r="F1564" i="38"/>
  <c r="E1564" i="38"/>
  <c r="F23" i="38"/>
  <c r="E23" i="38"/>
  <c r="F55" i="38"/>
  <c r="E55" i="38"/>
  <c r="F84" i="38"/>
  <c r="E84" i="38"/>
  <c r="F105" i="38"/>
  <c r="E105" i="38"/>
  <c r="E256" i="38"/>
  <c r="F256" i="38"/>
  <c r="F274" i="38"/>
  <c r="E274" i="38"/>
  <c r="E309" i="38"/>
  <c r="F309" i="38"/>
  <c r="E344" i="38"/>
  <c r="F344" i="38"/>
  <c r="E384" i="38"/>
  <c r="F384" i="38"/>
  <c r="E437" i="38"/>
  <c r="F437" i="38"/>
  <c r="F466" i="38"/>
  <c r="E466" i="38"/>
  <c r="F505" i="38"/>
  <c r="E505" i="38"/>
  <c r="F553" i="38"/>
  <c r="E553" i="38"/>
  <c r="F569" i="38"/>
  <c r="E569" i="38"/>
  <c r="F593" i="38"/>
  <c r="E593" i="38"/>
  <c r="F617" i="38"/>
  <c r="E617" i="38"/>
  <c r="F633" i="38"/>
  <c r="E633" i="38"/>
  <c r="F657" i="38"/>
  <c r="E657" i="38"/>
  <c r="F681" i="38"/>
  <c r="E681" i="38"/>
  <c r="F689" i="38"/>
  <c r="E689" i="38"/>
  <c r="F705" i="38"/>
  <c r="E705" i="38"/>
  <c r="F729" i="38"/>
  <c r="E729" i="38"/>
  <c r="F742" i="38"/>
  <c r="E742" i="38"/>
  <c r="F761" i="38"/>
  <c r="E761" i="38"/>
  <c r="F785" i="38"/>
  <c r="E785" i="38"/>
  <c r="F801" i="38"/>
  <c r="E801" i="38"/>
  <c r="F833" i="38"/>
  <c r="E833" i="38"/>
  <c r="D841" i="38"/>
  <c r="D838" i="38"/>
  <c r="F873" i="38"/>
  <c r="E873" i="38"/>
  <c r="F889" i="38"/>
  <c r="E889" i="38"/>
  <c r="F905" i="38"/>
  <c r="E905" i="38"/>
  <c r="F921" i="38"/>
  <c r="E921" i="38"/>
  <c r="F937" i="38"/>
  <c r="E937" i="38"/>
  <c r="F961" i="38"/>
  <c r="E961" i="38"/>
  <c r="F993" i="38"/>
  <c r="E993" i="38"/>
  <c r="F1017" i="38"/>
  <c r="E1017" i="38"/>
  <c r="F1033" i="38"/>
  <c r="E1033" i="38"/>
  <c r="F1062" i="38"/>
  <c r="E1062" i="38"/>
  <c r="F1097" i="38"/>
  <c r="E1097" i="38"/>
  <c r="F1105" i="38"/>
  <c r="E1105" i="38"/>
  <c r="F1134" i="38"/>
  <c r="E1134" i="38"/>
  <c r="F1153" i="38"/>
  <c r="E1153" i="38"/>
  <c r="E1177" i="38"/>
  <c r="F1177" i="38"/>
  <c r="F1182" i="38"/>
  <c r="E1182" i="38"/>
  <c r="F1206" i="38"/>
  <c r="E1206" i="38"/>
  <c r="E1241" i="38"/>
  <c r="F1241" i="38"/>
  <c r="E1265" i="38"/>
  <c r="F1265" i="38"/>
  <c r="E1289" i="38"/>
  <c r="F1289" i="38"/>
  <c r="E1313" i="38"/>
  <c r="F1313" i="38"/>
  <c r="E1337" i="38"/>
  <c r="F1337" i="38"/>
  <c r="F1350" i="38"/>
  <c r="E1350" i="38"/>
  <c r="F1374" i="38"/>
  <c r="E1374" i="38"/>
  <c r="F1470" i="38"/>
  <c r="E1470" i="38"/>
  <c r="F9" i="38"/>
  <c r="E9" i="38"/>
  <c r="F17" i="38"/>
  <c r="E17" i="38"/>
  <c r="F1558" i="38"/>
  <c r="E1558" i="38"/>
  <c r="F1566" i="38"/>
  <c r="E1566" i="38"/>
  <c r="F1574" i="38"/>
  <c r="E1574" i="38"/>
  <c r="F25" i="38"/>
  <c r="E25" i="38"/>
  <c r="E32" i="38"/>
  <c r="F32" i="38"/>
  <c r="F37" i="38"/>
  <c r="E37" i="38"/>
  <c r="F52" i="38"/>
  <c r="E52" i="38"/>
  <c r="E56" i="38"/>
  <c r="F56" i="38"/>
  <c r="F65" i="38"/>
  <c r="E65" i="38"/>
  <c r="F69" i="38"/>
  <c r="E69" i="38"/>
  <c r="F72" i="38"/>
  <c r="E72" i="38"/>
  <c r="F75" i="38"/>
  <c r="E75" i="38"/>
  <c r="F86" i="38"/>
  <c r="E86" i="38"/>
  <c r="E93" i="38"/>
  <c r="F93" i="38"/>
  <c r="F100" i="38"/>
  <c r="E100" i="38"/>
  <c r="F106" i="38"/>
  <c r="E106" i="38"/>
  <c r="F111" i="38"/>
  <c r="E111" i="38"/>
  <c r="F124" i="38"/>
  <c r="E124" i="38"/>
  <c r="F131" i="38"/>
  <c r="E131" i="38"/>
  <c r="F146" i="38"/>
  <c r="E146" i="38"/>
  <c r="F150" i="38"/>
  <c r="E150" i="38"/>
  <c r="F155" i="38"/>
  <c r="E155" i="38"/>
  <c r="E160" i="38"/>
  <c r="F160" i="38"/>
  <c r="F169" i="38"/>
  <c r="E169" i="38"/>
  <c r="F174" i="38"/>
  <c r="E174" i="38"/>
  <c r="F190" i="38"/>
  <c r="E190" i="38"/>
  <c r="F204" i="38"/>
  <c r="E204" i="38"/>
  <c r="F209" i="38"/>
  <c r="E209" i="38"/>
  <c r="F214" i="38"/>
  <c r="E214" i="38"/>
  <c r="F219" i="38"/>
  <c r="E219" i="38"/>
  <c r="E224" i="38"/>
  <c r="F224" i="38"/>
  <c r="F238" i="38"/>
  <c r="E238" i="38"/>
  <c r="F242" i="38"/>
  <c r="E242" i="38"/>
  <c r="F247" i="38"/>
  <c r="E247" i="38"/>
  <c r="F251" i="38"/>
  <c r="E251" i="38"/>
  <c r="F258" i="38"/>
  <c r="E258" i="38"/>
  <c r="F262" i="38"/>
  <c r="E262" i="38"/>
  <c r="F271" i="38"/>
  <c r="E271" i="38"/>
  <c r="F275" i="38"/>
  <c r="E275" i="38"/>
  <c r="E288" i="38"/>
  <c r="F288" i="38"/>
  <c r="E296" i="38"/>
  <c r="F296" i="38"/>
  <c r="E301" i="38"/>
  <c r="F301" i="38"/>
  <c r="F306" i="38"/>
  <c r="E306" i="38"/>
  <c r="F310" i="38"/>
  <c r="E310" i="38"/>
  <c r="F319" i="38"/>
  <c r="E319" i="38"/>
  <c r="E325" i="38"/>
  <c r="F325" i="38"/>
  <c r="F334" i="38"/>
  <c r="E334" i="38"/>
  <c r="F340" i="38"/>
  <c r="E340" i="38"/>
  <c r="F346" i="38"/>
  <c r="E346" i="38"/>
  <c r="F350" i="38"/>
  <c r="E350" i="38"/>
  <c r="F358" i="38"/>
  <c r="E358" i="38"/>
  <c r="F362" i="38"/>
  <c r="E362" i="38"/>
  <c r="F367" i="38"/>
  <c r="E367" i="38"/>
  <c r="F372" i="38"/>
  <c r="E372" i="38"/>
  <c r="F380" i="38"/>
  <c r="E380" i="38"/>
  <c r="F385" i="38"/>
  <c r="E385" i="38"/>
  <c r="F390" i="38"/>
  <c r="E390" i="38"/>
  <c r="F398" i="38"/>
  <c r="E398" i="38"/>
  <c r="F403" i="38"/>
  <c r="E403" i="38"/>
  <c r="E408" i="38"/>
  <c r="F408" i="38"/>
  <c r="E416" i="38"/>
  <c r="F416" i="38"/>
  <c r="E421" i="38"/>
  <c r="F421" i="38"/>
  <c r="F426" i="38"/>
  <c r="E426" i="38"/>
  <c r="F434" i="38"/>
  <c r="E434" i="38"/>
  <c r="F438" i="38"/>
  <c r="E438" i="38"/>
  <c r="F449" i="38"/>
  <c r="E449" i="38"/>
  <c r="F460" i="38"/>
  <c r="E460" i="38"/>
  <c r="E464" i="38"/>
  <c r="F464" i="38"/>
  <c r="F479" i="38"/>
  <c r="E479" i="38"/>
  <c r="E493" i="38"/>
  <c r="F493" i="38"/>
  <c r="E507" i="38"/>
  <c r="F507" i="38"/>
  <c r="F515" i="38"/>
  <c r="E515" i="38"/>
  <c r="F523" i="38"/>
  <c r="E523" i="38"/>
  <c r="F531" i="38"/>
  <c r="E531" i="38"/>
  <c r="E539" i="38"/>
  <c r="F539" i="38"/>
  <c r="F547" i="38"/>
  <c r="E547" i="38"/>
  <c r="F555" i="38"/>
  <c r="E555" i="38"/>
  <c r="F563" i="38"/>
  <c r="E563" i="38"/>
  <c r="E571" i="38"/>
  <c r="F571" i="38"/>
  <c r="F579" i="38"/>
  <c r="E579" i="38"/>
  <c r="F587" i="38"/>
  <c r="E587" i="38"/>
  <c r="F595" i="38"/>
  <c r="E595" i="38"/>
  <c r="E603" i="38"/>
  <c r="F603" i="38"/>
  <c r="F611" i="38"/>
  <c r="E611" i="38"/>
  <c r="F619" i="38"/>
  <c r="E619" i="38"/>
  <c r="F625" i="38"/>
  <c r="E625" i="38"/>
  <c r="E635" i="38"/>
  <c r="F635" i="38"/>
  <c r="F643" i="38"/>
  <c r="E643" i="38"/>
  <c r="F651" i="38"/>
  <c r="E651" i="38"/>
  <c r="F659" i="38"/>
  <c r="E659" i="38"/>
  <c r="E667" i="38"/>
  <c r="F667" i="38"/>
  <c r="F675" i="38"/>
  <c r="E675" i="38"/>
  <c r="F683" i="38"/>
  <c r="E683" i="38"/>
  <c r="F691" i="38"/>
  <c r="E691" i="38"/>
  <c r="E699" i="38"/>
  <c r="F699" i="38"/>
  <c r="F707" i="38"/>
  <c r="E707" i="38"/>
  <c r="F715" i="38"/>
  <c r="E715" i="38"/>
  <c r="F723" i="38"/>
  <c r="E723" i="38"/>
  <c r="E731" i="38"/>
  <c r="F731" i="38"/>
  <c r="E736" i="38"/>
  <c r="F736" i="38"/>
  <c r="F747" i="38"/>
  <c r="E747" i="38"/>
  <c r="F755" i="38"/>
  <c r="E755" i="38"/>
  <c r="E760" i="38"/>
  <c r="F760" i="38"/>
  <c r="E771" i="38"/>
  <c r="F771" i="38"/>
  <c r="F779" i="38"/>
  <c r="E779" i="38"/>
  <c r="E784" i="38"/>
  <c r="F784" i="38"/>
  <c r="F795" i="38"/>
  <c r="E795" i="38"/>
  <c r="E803" i="38"/>
  <c r="F803" i="38"/>
  <c r="E808" i="38"/>
  <c r="F808" i="38"/>
  <c r="F819" i="38"/>
  <c r="E819" i="38"/>
  <c r="F827" i="38"/>
  <c r="E827" i="38"/>
  <c r="E832" i="38"/>
  <c r="F832" i="38"/>
  <c r="F843" i="38"/>
  <c r="E843" i="38"/>
  <c r="F851" i="38"/>
  <c r="E851" i="38"/>
  <c r="F859" i="38"/>
  <c r="E859" i="38"/>
  <c r="E867" i="38"/>
  <c r="F867" i="38"/>
  <c r="F875" i="38"/>
  <c r="E875" i="38"/>
  <c r="F883" i="38"/>
  <c r="E883" i="38"/>
  <c r="F891" i="38"/>
  <c r="E891" i="38"/>
  <c r="E899" i="38"/>
  <c r="F899" i="38"/>
  <c r="F907" i="38"/>
  <c r="E907" i="38"/>
  <c r="F915" i="38"/>
  <c r="E915" i="38"/>
  <c r="F923" i="38"/>
  <c r="E923" i="38"/>
  <c r="E931" i="38"/>
  <c r="F931" i="38"/>
  <c r="F939" i="38"/>
  <c r="E939" i="38"/>
  <c r="E944" i="38"/>
  <c r="F944" i="38"/>
  <c r="F955" i="38"/>
  <c r="E955" i="38"/>
  <c r="E963" i="38"/>
  <c r="F963" i="38"/>
  <c r="E968" i="38"/>
  <c r="F968" i="38"/>
  <c r="F979" i="38"/>
  <c r="E979" i="38"/>
  <c r="F987" i="38"/>
  <c r="E987" i="38"/>
  <c r="E992" i="38"/>
  <c r="F992" i="38"/>
  <c r="F1003" i="38"/>
  <c r="E1003" i="38"/>
  <c r="F1011" i="38"/>
  <c r="E1011" i="38"/>
  <c r="E1016" i="38"/>
  <c r="F1016" i="38"/>
  <c r="E1027" i="38"/>
  <c r="F1027" i="38"/>
  <c r="F1035" i="38"/>
  <c r="E1035" i="38"/>
  <c r="F1043" i="38"/>
  <c r="E1043" i="38"/>
  <c r="F1051" i="38"/>
  <c r="E1051" i="38"/>
  <c r="E1056" i="38"/>
  <c r="F1056" i="38"/>
  <c r="F1067" i="38"/>
  <c r="E1067" i="38"/>
  <c r="F1075" i="38"/>
  <c r="E1075" i="38"/>
  <c r="E1080" i="38"/>
  <c r="F1080" i="38"/>
  <c r="E1091" i="38"/>
  <c r="F1091" i="38"/>
  <c r="F1099" i="38"/>
  <c r="E1099" i="38"/>
  <c r="E1104" i="38"/>
  <c r="F1104" i="38"/>
  <c r="F1115" i="38"/>
  <c r="E1115" i="38"/>
  <c r="E1123" i="38"/>
  <c r="F1123" i="38"/>
  <c r="E1128" i="38"/>
  <c r="F1128" i="38"/>
  <c r="F1139" i="38"/>
  <c r="E1139" i="38"/>
  <c r="F1147" i="38"/>
  <c r="E1147" i="38"/>
  <c r="E1152" i="38"/>
  <c r="F1152" i="38"/>
  <c r="F1163" i="38"/>
  <c r="E1163" i="38"/>
  <c r="F1171" i="38"/>
  <c r="E1171" i="38"/>
  <c r="F18" i="38"/>
  <c r="E18" i="38"/>
  <c r="F60" i="38"/>
  <c r="E60" i="38"/>
  <c r="F132" i="38"/>
  <c r="E132" i="38"/>
  <c r="F195" i="38"/>
  <c r="E195" i="38"/>
  <c r="F234" i="38"/>
  <c r="E234" i="38"/>
  <c r="F315" i="38"/>
  <c r="E315" i="38"/>
  <c r="F359" i="38"/>
  <c r="E359" i="38"/>
  <c r="F395" i="38"/>
  <c r="E395" i="38"/>
  <c r="F431" i="38"/>
  <c r="E431" i="38"/>
  <c r="F457" i="38"/>
  <c r="E457" i="38"/>
  <c r="F498" i="38"/>
  <c r="E498" i="38"/>
  <c r="F716" i="38"/>
  <c r="E716" i="38"/>
  <c r="F812" i="38"/>
  <c r="E812" i="38"/>
  <c r="F876" i="38"/>
  <c r="E876" i="38"/>
  <c r="F900" i="38"/>
  <c r="E900" i="38"/>
  <c r="F924" i="38"/>
  <c r="E924" i="38"/>
  <c r="F948" i="38"/>
  <c r="E948" i="38"/>
  <c r="F953" i="38"/>
  <c r="E953" i="38"/>
  <c r="F964" i="38"/>
  <c r="E964" i="38"/>
  <c r="F972" i="38"/>
  <c r="E972" i="38"/>
  <c r="F977" i="38"/>
  <c r="E977" i="38"/>
  <c r="F988" i="38"/>
  <c r="E988" i="38"/>
  <c r="F996" i="38"/>
  <c r="E996" i="38"/>
  <c r="F1012" i="38"/>
  <c r="E1012" i="38"/>
  <c r="F1020" i="38"/>
  <c r="E1020" i="38"/>
  <c r="F1044" i="38"/>
  <c r="E1044" i="38"/>
  <c r="F1052" i="38"/>
  <c r="E1052" i="38"/>
  <c r="F1076" i="38"/>
  <c r="E1076" i="38"/>
  <c r="F1084" i="38"/>
  <c r="E1084" i="38"/>
  <c r="F1089" i="38"/>
  <c r="E1089" i="38"/>
  <c r="F1100" i="38"/>
  <c r="E1100" i="38"/>
  <c r="F1108" i="38"/>
  <c r="E1108" i="38"/>
  <c r="F1113" i="38"/>
  <c r="E1113" i="38"/>
  <c r="F1124" i="38"/>
  <c r="E1124" i="38"/>
  <c r="F1132" i="38"/>
  <c r="E1132" i="38"/>
  <c r="F1137" i="38"/>
  <c r="E1137" i="38"/>
  <c r="F1148" i="38"/>
  <c r="E1148" i="38"/>
  <c r="F1156" i="38"/>
  <c r="E1156" i="38"/>
  <c r="F1161" i="38"/>
  <c r="E1161" i="38"/>
  <c r="E1172" i="38"/>
  <c r="F1172" i="38"/>
  <c r="E1180" i="38"/>
  <c r="F1180" i="38"/>
  <c r="E1185" i="38"/>
  <c r="F1185" i="38"/>
  <c r="E1196" i="38"/>
  <c r="F1196" i="38"/>
  <c r="E1204" i="38"/>
  <c r="F1204" i="38"/>
  <c r="E1209" i="38"/>
  <c r="F1209" i="38"/>
  <c r="E1220" i="38"/>
  <c r="F1220" i="38"/>
  <c r="E1228" i="38"/>
  <c r="F1228" i="38"/>
  <c r="E1233" i="38"/>
  <c r="F1233" i="38"/>
  <c r="E1244" i="38"/>
  <c r="F1244" i="38"/>
  <c r="E1252" i="38"/>
  <c r="F1252" i="38"/>
  <c r="E1257" i="38"/>
  <c r="F1257" i="38"/>
  <c r="E1268" i="38"/>
  <c r="F1268" i="38"/>
  <c r="E1276" i="38"/>
  <c r="F1276" i="38"/>
  <c r="E1281" i="38"/>
  <c r="F1281" i="38"/>
  <c r="E1292" i="38"/>
  <c r="F1292" i="38"/>
  <c r="E1300" i="38"/>
  <c r="F1300" i="38"/>
  <c r="E1305" i="38"/>
  <c r="F1305" i="38"/>
  <c r="E1316" i="38"/>
  <c r="F1316" i="38"/>
  <c r="E1324" i="38"/>
  <c r="F1324" i="38"/>
  <c r="E1329" i="38"/>
  <c r="F1329" i="38"/>
  <c r="E1340" i="38"/>
  <c r="F1340" i="38"/>
  <c r="E1348" i="38"/>
  <c r="F1348" i="38"/>
  <c r="E1353" i="38"/>
  <c r="F1353" i="38"/>
  <c r="F1364" i="38"/>
  <c r="E1364" i="38"/>
  <c r="F1372" i="38"/>
  <c r="E1372" i="38"/>
  <c r="F1377" i="38"/>
  <c r="E1377" i="38"/>
  <c r="F1388" i="38"/>
  <c r="E1388" i="38"/>
  <c r="F1396" i="38"/>
  <c r="E1396" i="38"/>
  <c r="F1401" i="38"/>
  <c r="E1401" i="38"/>
  <c r="F1412" i="38"/>
  <c r="E1412" i="38"/>
  <c r="F1420" i="38"/>
  <c r="E1420" i="38"/>
  <c r="F1425" i="38"/>
  <c r="E1425" i="38"/>
  <c r="F1436" i="38"/>
  <c r="E1436" i="38"/>
  <c r="F1444" i="38"/>
  <c r="E1444" i="38"/>
  <c r="E1053" i="38"/>
  <c r="F1053" i="38"/>
  <c r="E1061" i="38"/>
  <c r="F1061" i="38"/>
  <c r="E1069" i="38"/>
  <c r="F1069" i="38"/>
  <c r="F1074" i="38"/>
  <c r="E1074" i="38"/>
  <c r="E1085" i="38"/>
  <c r="F1085" i="38"/>
  <c r="E1093" i="38"/>
  <c r="F1093" i="38"/>
  <c r="F1098" i="38"/>
  <c r="E1098" i="38"/>
  <c r="E1109" i="38"/>
  <c r="F1109" i="38"/>
  <c r="E1117" i="38"/>
  <c r="F1117" i="38"/>
  <c r="F1122" i="38"/>
  <c r="E1122" i="38"/>
  <c r="E1133" i="38"/>
  <c r="F1133" i="38"/>
  <c r="E1141" i="38"/>
  <c r="F1141" i="38"/>
  <c r="F1146" i="38"/>
  <c r="E1146" i="38"/>
  <c r="E1157" i="38"/>
  <c r="F1157" i="38"/>
  <c r="E1165" i="38"/>
  <c r="F1165" i="38"/>
  <c r="F1170" i="38"/>
  <c r="E1170" i="38"/>
  <c r="F1181" i="38"/>
  <c r="E1181" i="38"/>
  <c r="F1189" i="38"/>
  <c r="E1189" i="38"/>
  <c r="F1194" i="38"/>
  <c r="E1194" i="38"/>
  <c r="F1205" i="38"/>
  <c r="E1205" i="38"/>
  <c r="F1213" i="38"/>
  <c r="E1213" i="38"/>
  <c r="F1218" i="38"/>
  <c r="E1218" i="38"/>
  <c r="F1229" i="38"/>
  <c r="E1229" i="38"/>
  <c r="F1237" i="38"/>
  <c r="E1237" i="38"/>
  <c r="F1242" i="38"/>
  <c r="E1242" i="38"/>
  <c r="F1253" i="38"/>
  <c r="E1253" i="38"/>
  <c r="F1261" i="38"/>
  <c r="E1261" i="38"/>
  <c r="F1266" i="38"/>
  <c r="E1266" i="38"/>
  <c r="F1277" i="38"/>
  <c r="E1277" i="38"/>
  <c r="F1285" i="38"/>
  <c r="E1285" i="38"/>
  <c r="F1290" i="38"/>
  <c r="E1290" i="38"/>
  <c r="F1301" i="38"/>
  <c r="E1301" i="38"/>
  <c r="F1309" i="38"/>
  <c r="E1309" i="38"/>
  <c r="F1314" i="38"/>
  <c r="E1314" i="38"/>
  <c r="F1325" i="38"/>
  <c r="E1325" i="38"/>
  <c r="F1333" i="38"/>
  <c r="E1333" i="38"/>
  <c r="F1338" i="38"/>
  <c r="E1338" i="38"/>
  <c r="E1349" i="38"/>
  <c r="F1349" i="38"/>
  <c r="E1357" i="38"/>
  <c r="F1357" i="38"/>
  <c r="E1362" i="38"/>
  <c r="F1362" i="38"/>
  <c r="E1373" i="38"/>
  <c r="F1373" i="38"/>
  <c r="E1381" i="38"/>
  <c r="F1381" i="38"/>
  <c r="E1386" i="38"/>
  <c r="F1386" i="38"/>
  <c r="E1397" i="38"/>
  <c r="F1397" i="38"/>
  <c r="E1405" i="38"/>
  <c r="F1405" i="38"/>
  <c r="E1410" i="38"/>
  <c r="F1410" i="38"/>
  <c r="E1421" i="38"/>
  <c r="F1421" i="38"/>
  <c r="E1429" i="38"/>
  <c r="F1429" i="38"/>
  <c r="E1434" i="38"/>
  <c r="F1434" i="38"/>
  <c r="E1445" i="38"/>
  <c r="F1445" i="38"/>
  <c r="E1453" i="38"/>
  <c r="F1453" i="38"/>
  <c r="E1458" i="38"/>
  <c r="F1458" i="38"/>
  <c r="E1469" i="38"/>
  <c r="F1469" i="38"/>
  <c r="E1477" i="38"/>
  <c r="F1477" i="38"/>
  <c r="E1482" i="38"/>
  <c r="F1482" i="38"/>
  <c r="E1493" i="38"/>
  <c r="F1493" i="38"/>
  <c r="E1501" i="38"/>
  <c r="F1501" i="38"/>
  <c r="E1509" i="38"/>
  <c r="F1509" i="38"/>
  <c r="E1517" i="38"/>
  <c r="F1517" i="38"/>
  <c r="E1525" i="38"/>
  <c r="F1525" i="38"/>
  <c r="E1533" i="38"/>
  <c r="F1533" i="38"/>
  <c r="E1541" i="38"/>
  <c r="F1541" i="38"/>
  <c r="E1549" i="38"/>
  <c r="F1549" i="38"/>
  <c r="F143" i="38"/>
  <c r="E143" i="38"/>
  <c r="E184" i="38"/>
  <c r="F184" i="38"/>
  <c r="F210" i="38"/>
  <c r="E210" i="38"/>
  <c r="F226" i="38"/>
  <c r="E226" i="38"/>
  <c r="F259" i="38"/>
  <c r="E259" i="38"/>
  <c r="F266" i="38"/>
  <c r="E266" i="38"/>
  <c r="F290" i="38"/>
  <c r="E290" i="38"/>
  <c r="F302" i="38"/>
  <c r="E302" i="38"/>
  <c r="F307" i="38"/>
  <c r="E307" i="38"/>
  <c r="F396" i="38"/>
  <c r="E396" i="38"/>
  <c r="F414" i="38"/>
  <c r="E414" i="38"/>
  <c r="F435" i="38"/>
  <c r="E435" i="38"/>
  <c r="F481" i="38"/>
  <c r="E481" i="38"/>
  <c r="E517" i="38"/>
  <c r="F517" i="38"/>
  <c r="E533" i="38"/>
  <c r="F533" i="38"/>
  <c r="E557" i="38"/>
  <c r="F557" i="38"/>
  <c r="E613" i="38"/>
  <c r="F613" i="38"/>
  <c r="E653" i="38"/>
  <c r="F653" i="38"/>
  <c r="E661" i="38"/>
  <c r="F661" i="38"/>
  <c r="E685" i="38"/>
  <c r="F685" i="38"/>
  <c r="E701" i="38"/>
  <c r="F701" i="38"/>
  <c r="E717" i="38"/>
  <c r="F717" i="38"/>
  <c r="E741" i="38"/>
  <c r="F741" i="38"/>
  <c r="F778" i="38"/>
  <c r="E778" i="38"/>
  <c r="F802" i="38"/>
  <c r="E802" i="38"/>
  <c r="E877" i="38"/>
  <c r="F877" i="38"/>
  <c r="E885" i="38"/>
  <c r="F885" i="38"/>
  <c r="E917" i="38"/>
  <c r="F917" i="38"/>
  <c r="E1021" i="38"/>
  <c r="F1021" i="38"/>
  <c r="E1029" i="38"/>
  <c r="F1029" i="38"/>
  <c r="F4" i="38"/>
  <c r="E4" i="38"/>
  <c r="F12" i="38"/>
  <c r="E12" i="38"/>
  <c r="F1553" i="38"/>
  <c r="E1553" i="38"/>
  <c r="F1561" i="38"/>
  <c r="E1561" i="38"/>
  <c r="F1569" i="38"/>
  <c r="E1569" i="38"/>
  <c r="F20" i="38"/>
  <c r="E20" i="38"/>
  <c r="F28" i="38"/>
  <c r="E28" i="38"/>
  <c r="F34" i="38"/>
  <c r="E34" i="38"/>
  <c r="F43" i="38"/>
  <c r="E43" i="38"/>
  <c r="E48" i="38"/>
  <c r="F48" i="38"/>
  <c r="F70" i="38"/>
  <c r="E70" i="38"/>
  <c r="F73" i="38"/>
  <c r="E73" i="38"/>
  <c r="F76" i="38"/>
  <c r="E76" i="38"/>
  <c r="F81" i="38"/>
  <c r="E81" i="38"/>
  <c r="F89" i="38"/>
  <c r="E89" i="38"/>
  <c r="F95" i="38"/>
  <c r="E95" i="38"/>
  <c r="F103" i="38"/>
  <c r="E103" i="38"/>
  <c r="F108" i="38"/>
  <c r="E108" i="38"/>
  <c r="F113" i="38"/>
  <c r="E113" i="38"/>
  <c r="E117" i="38"/>
  <c r="F117" i="38"/>
  <c r="F121" i="38"/>
  <c r="E121" i="38"/>
  <c r="F126" i="38"/>
  <c r="E126" i="38"/>
  <c r="F134" i="38"/>
  <c r="E134" i="38"/>
  <c r="F139" i="38"/>
  <c r="E139" i="38"/>
  <c r="E152" i="38"/>
  <c r="F152" i="38"/>
  <c r="E157" i="38"/>
  <c r="F157" i="38"/>
  <c r="F166" i="38"/>
  <c r="E166" i="38"/>
  <c r="E176" i="38"/>
  <c r="F176" i="38"/>
  <c r="F180" i="38"/>
  <c r="E180" i="38"/>
  <c r="F185" i="38"/>
  <c r="E185" i="38"/>
  <c r="F201" i="38"/>
  <c r="E201" i="38"/>
  <c r="F206" i="38"/>
  <c r="E206" i="38"/>
  <c r="E216" i="38"/>
  <c r="F216" i="38"/>
  <c r="F231" i="38"/>
  <c r="E231" i="38"/>
  <c r="F235" i="38"/>
  <c r="E235" i="38"/>
  <c r="F244" i="38"/>
  <c r="E244" i="38"/>
  <c r="E253" i="38"/>
  <c r="F253" i="38"/>
  <c r="E277" i="38"/>
  <c r="F277" i="38"/>
  <c r="F281" i="38"/>
  <c r="E281" i="38"/>
  <c r="E285" i="38"/>
  <c r="F285" i="38"/>
  <c r="F291" i="38"/>
  <c r="E291" i="38"/>
  <c r="F298" i="38"/>
  <c r="E298" i="38"/>
  <c r="F303" i="38"/>
  <c r="E303" i="38"/>
  <c r="E312" i="38"/>
  <c r="F312" i="38"/>
  <c r="F316" i="38"/>
  <c r="E316" i="38"/>
  <c r="F322" i="38"/>
  <c r="E322" i="38"/>
  <c r="F331" i="38"/>
  <c r="E331" i="38"/>
  <c r="F337" i="38"/>
  <c r="E337" i="38"/>
  <c r="F353" i="38"/>
  <c r="E353" i="38"/>
  <c r="F364" i="38"/>
  <c r="E364" i="38"/>
  <c r="F369" i="38"/>
  <c r="E369" i="38"/>
  <c r="F382" i="38"/>
  <c r="E382" i="38"/>
  <c r="F387" i="38"/>
  <c r="E387" i="38"/>
  <c r="E400" i="38"/>
  <c r="F400" i="38"/>
  <c r="E405" i="38"/>
  <c r="F405" i="38"/>
  <c r="F418" i="38"/>
  <c r="E418" i="38"/>
  <c r="F423" i="38"/>
  <c r="E423" i="38"/>
  <c r="E443" i="38"/>
  <c r="F443" i="38"/>
  <c r="F454" i="38"/>
  <c r="E454" i="38"/>
  <c r="F465" i="38"/>
  <c r="E465" i="38"/>
  <c r="E469" i="38"/>
  <c r="F469" i="38"/>
  <c r="F474" i="38"/>
  <c r="E474" i="38"/>
  <c r="F482" i="38"/>
  <c r="E482" i="38"/>
  <c r="F487" i="38"/>
  <c r="E487" i="38"/>
  <c r="F491" i="38"/>
  <c r="E491" i="38"/>
  <c r="F495" i="38"/>
  <c r="E495" i="38"/>
  <c r="F499" i="38"/>
  <c r="E499" i="38"/>
  <c r="D512" i="38"/>
  <c r="D510" i="38"/>
  <c r="F518" i="38"/>
  <c r="E518" i="38"/>
  <c r="F526" i="38"/>
  <c r="E526" i="38"/>
  <c r="F534" i="38"/>
  <c r="E534" i="38"/>
  <c r="F542" i="38"/>
  <c r="E542" i="38"/>
  <c r="F550" i="38"/>
  <c r="E550" i="38"/>
  <c r="F558" i="38"/>
  <c r="E558" i="38"/>
  <c r="F566" i="38"/>
  <c r="E566" i="38"/>
  <c r="F574" i="38"/>
  <c r="E574" i="38"/>
  <c r="F582" i="38"/>
  <c r="E582" i="38"/>
  <c r="F590" i="38"/>
  <c r="E590" i="38"/>
  <c r="F598" i="38"/>
  <c r="E598" i="38"/>
  <c r="F606" i="38"/>
  <c r="E606" i="38"/>
  <c r="F614" i="38"/>
  <c r="E614" i="38"/>
  <c r="F622" i="38"/>
  <c r="E622" i="38"/>
  <c r="F628" i="38"/>
  <c r="E628" i="38"/>
  <c r="F638" i="38"/>
  <c r="E638" i="38"/>
  <c r="F646" i="38"/>
  <c r="E646" i="38"/>
  <c r="F654" i="38"/>
  <c r="E654" i="38"/>
  <c r="F662" i="38"/>
  <c r="E662" i="38"/>
  <c r="F670" i="38"/>
  <c r="E670" i="38"/>
  <c r="F678" i="38"/>
  <c r="E678" i="38"/>
  <c r="F686" i="38"/>
  <c r="E686" i="38"/>
  <c r="F694" i="38"/>
  <c r="E694" i="38"/>
  <c r="F702" i="38"/>
  <c r="E702" i="38"/>
  <c r="F710" i="38"/>
  <c r="E710" i="38"/>
  <c r="F726" i="38"/>
  <c r="E726" i="38"/>
  <c r="F734" i="38"/>
  <c r="E734" i="38"/>
  <c r="F739" i="38"/>
  <c r="E739" i="38"/>
  <c r="F750" i="38"/>
  <c r="E750" i="38"/>
  <c r="F758" i="38"/>
  <c r="E758" i="38"/>
  <c r="F763" i="38"/>
  <c r="E763" i="38"/>
  <c r="F774" i="38"/>
  <c r="E774" i="38"/>
  <c r="F782" i="38"/>
  <c r="E782" i="38"/>
  <c r="F787" i="38"/>
  <c r="E787" i="38"/>
  <c r="F798" i="38"/>
  <c r="E798" i="38"/>
  <c r="F806" i="38"/>
  <c r="E806" i="38"/>
  <c r="F811" i="38"/>
  <c r="E811" i="38"/>
  <c r="F822" i="38"/>
  <c r="E822" i="38"/>
  <c r="F830" i="38"/>
  <c r="E830" i="38"/>
  <c r="E835" i="38"/>
  <c r="F835" i="38"/>
  <c r="F846" i="38"/>
  <c r="E846" i="38"/>
  <c r="F854" i="38"/>
  <c r="E854" i="38"/>
  <c r="F862" i="38"/>
  <c r="E862" i="38"/>
  <c r="F870" i="38"/>
  <c r="E870" i="38"/>
  <c r="F878" i="38"/>
  <c r="E878" i="38"/>
  <c r="F886" i="38"/>
  <c r="E886" i="38"/>
  <c r="F894" i="38"/>
  <c r="E894" i="38"/>
  <c r="F902" i="38"/>
  <c r="E902" i="38"/>
  <c r="F910" i="38"/>
  <c r="E910" i="38"/>
  <c r="F918" i="38"/>
  <c r="E918" i="38"/>
  <c r="F926" i="38"/>
  <c r="E926" i="38"/>
  <c r="F934" i="38"/>
  <c r="E934" i="38"/>
  <c r="F942" i="38"/>
  <c r="E942" i="38"/>
  <c r="F947" i="38"/>
  <c r="E947" i="38"/>
  <c r="F958" i="38"/>
  <c r="E958" i="38"/>
  <c r="F966" i="38"/>
  <c r="E966" i="38"/>
  <c r="F971" i="38"/>
  <c r="E971" i="38"/>
  <c r="F982" i="38"/>
  <c r="E982" i="38"/>
  <c r="F990" i="38"/>
  <c r="E990" i="38"/>
  <c r="E995" i="38"/>
  <c r="F995" i="38"/>
  <c r="F1006" i="38"/>
  <c r="E1006" i="38"/>
  <c r="F1014" i="38"/>
  <c r="E1014" i="38"/>
  <c r="F1019" i="38"/>
  <c r="E1019" i="38"/>
  <c r="F1030" i="38"/>
  <c r="E1030" i="38"/>
  <c r="F1038" i="38"/>
  <c r="E1038" i="38"/>
  <c r="F1046" i="38"/>
  <c r="E1046" i="38"/>
  <c r="F1054" i="38"/>
  <c r="E1054" i="38"/>
  <c r="E1059" i="38"/>
  <c r="F1059" i="38"/>
  <c r="F1070" i="38"/>
  <c r="E1070" i="38"/>
  <c r="F1078" i="38"/>
  <c r="E1078" i="38"/>
  <c r="F1083" i="38"/>
  <c r="E1083" i="38"/>
  <c r="F1094" i="38"/>
  <c r="E1094" i="38"/>
  <c r="F1102" i="38"/>
  <c r="E1102" i="38"/>
  <c r="F1107" i="38"/>
  <c r="E1107" i="38"/>
  <c r="F1118" i="38"/>
  <c r="E1118" i="38"/>
  <c r="F1126" i="38"/>
  <c r="E1126" i="38"/>
  <c r="F1131" i="38"/>
  <c r="E1131" i="38"/>
  <c r="F1142" i="38"/>
  <c r="E1142" i="38"/>
  <c r="F1150" i="38"/>
  <c r="E1150" i="38"/>
  <c r="E1155" i="38"/>
  <c r="F1155" i="38"/>
  <c r="F1166" i="38"/>
  <c r="E1166" i="38"/>
  <c r="F1174" i="38"/>
  <c r="E1174" i="38"/>
  <c r="F1179" i="38"/>
  <c r="E1179" i="38"/>
  <c r="F1190" i="38"/>
  <c r="E1190" i="38"/>
  <c r="F1198" i="38"/>
  <c r="E1198" i="38"/>
  <c r="F2" i="38"/>
  <c r="E2" i="38"/>
  <c r="F1567" i="38"/>
  <c r="E1567" i="38"/>
  <c r="F79" i="38"/>
  <c r="E79" i="38"/>
  <c r="F137" i="38"/>
  <c r="E137" i="38"/>
  <c r="F183" i="38"/>
  <c r="E183" i="38"/>
  <c r="F230" i="38"/>
  <c r="E230" i="38"/>
  <c r="E320" i="38"/>
  <c r="F320" i="38"/>
  <c r="F351" i="38"/>
  <c r="E351" i="38"/>
  <c r="F417" i="38"/>
  <c r="E417" i="38"/>
  <c r="F502" i="38"/>
  <c r="E502" i="38"/>
  <c r="F548" i="38"/>
  <c r="E548" i="38"/>
  <c r="F596" i="38"/>
  <c r="E596" i="38"/>
  <c r="F620" i="38"/>
  <c r="E620" i="38"/>
  <c r="F660" i="38"/>
  <c r="E660" i="38"/>
  <c r="F700" i="38"/>
  <c r="E700" i="38"/>
  <c r="F740" i="38"/>
  <c r="E740" i="38"/>
  <c r="F793" i="38"/>
  <c r="E793" i="38"/>
  <c r="F828" i="38"/>
  <c r="E828" i="38"/>
  <c r="F868" i="38"/>
  <c r="E868" i="38"/>
  <c r="F892" i="38"/>
  <c r="E892" i="38"/>
  <c r="F932" i="38"/>
  <c r="E932" i="38"/>
  <c r="F1060" i="38"/>
  <c r="E1060" i="38"/>
  <c r="F3" i="38"/>
  <c r="E3" i="38"/>
  <c r="F11" i="38"/>
  <c r="E11" i="38"/>
  <c r="F1552" i="38"/>
  <c r="E1552" i="38"/>
  <c r="F1568" i="38"/>
  <c r="E1568" i="38"/>
  <c r="F27" i="38"/>
  <c r="E27" i="38"/>
  <c r="F38" i="38"/>
  <c r="E38" i="38"/>
  <c r="F53" i="38"/>
  <c r="E53" i="38"/>
  <c r="F57" i="38"/>
  <c r="E57" i="38"/>
  <c r="E80" i="38"/>
  <c r="F80" i="38"/>
  <c r="F94" i="38"/>
  <c r="E94" i="38"/>
  <c r="E112" i="38"/>
  <c r="F112" i="38"/>
  <c r="E125" i="38"/>
  <c r="F125" i="38"/>
  <c r="F138" i="38"/>
  <c r="E138" i="38"/>
  <c r="F151" i="38"/>
  <c r="E151" i="38"/>
  <c r="F196" i="38"/>
  <c r="E196" i="38"/>
  <c r="F215" i="38"/>
  <c r="E215" i="38"/>
  <c r="E248" i="38"/>
  <c r="F248" i="38"/>
  <c r="E272" i="38"/>
  <c r="F272" i="38"/>
  <c r="F321" i="38"/>
  <c r="E321" i="38"/>
  <c r="E341" i="38"/>
  <c r="F341" i="38"/>
  <c r="E352" i="38"/>
  <c r="F352" i="38"/>
  <c r="E368" i="38"/>
  <c r="F368" i="38"/>
  <c r="E373" i="38"/>
  <c r="F373" i="38"/>
  <c r="F391" i="38"/>
  <c r="E391" i="38"/>
  <c r="F427" i="38"/>
  <c r="E427" i="38"/>
  <c r="F446" i="38"/>
  <c r="E446" i="38"/>
  <c r="F462" i="38"/>
  <c r="E462" i="38"/>
  <c r="E525" i="38"/>
  <c r="F525" i="38"/>
  <c r="E549" i="38"/>
  <c r="F549" i="38"/>
  <c r="E565" i="38"/>
  <c r="F565" i="38"/>
  <c r="E581" i="38"/>
  <c r="F581" i="38"/>
  <c r="E589" i="38"/>
  <c r="F589" i="38"/>
  <c r="E621" i="38"/>
  <c r="F621" i="38"/>
  <c r="E637" i="38"/>
  <c r="F637" i="38"/>
  <c r="E709" i="38"/>
  <c r="F709" i="38"/>
  <c r="E725" i="38"/>
  <c r="F725" i="38"/>
  <c r="E773" i="38"/>
  <c r="F773" i="38"/>
  <c r="E789" i="38"/>
  <c r="F789" i="38"/>
  <c r="E821" i="38"/>
  <c r="F821" i="38"/>
  <c r="E845" i="38"/>
  <c r="F845" i="38"/>
  <c r="E861" i="38"/>
  <c r="F861" i="38"/>
  <c r="E901" i="38"/>
  <c r="F901" i="38"/>
  <c r="E925" i="38"/>
  <c r="F925" i="38"/>
  <c r="E949" i="38"/>
  <c r="F949" i="38"/>
  <c r="F962" i="38"/>
  <c r="E962" i="38"/>
  <c r="F986" i="38"/>
  <c r="E986" i="38"/>
  <c r="F1010" i="38"/>
  <c r="E1010" i="38"/>
  <c r="E1045" i="38"/>
  <c r="F1045" i="38"/>
  <c r="F5" i="38"/>
  <c r="E5" i="38"/>
  <c r="F13" i="38"/>
  <c r="E13" i="38"/>
  <c r="E1554" i="38"/>
  <c r="F1554" i="38"/>
  <c r="E1562" i="38"/>
  <c r="F1562" i="38"/>
  <c r="E1570" i="38"/>
  <c r="F1570" i="38"/>
  <c r="F21" i="38"/>
  <c r="E21" i="38"/>
  <c r="F29" i="38"/>
  <c r="E29" i="38"/>
  <c r="F35" i="38"/>
  <c r="E35" i="38"/>
  <c r="F39" i="38"/>
  <c r="E39" i="38"/>
  <c r="F49" i="38"/>
  <c r="E49" i="38"/>
  <c r="F54" i="38"/>
  <c r="E54" i="38"/>
  <c r="F58" i="38"/>
  <c r="E58" i="38"/>
  <c r="F61" i="38"/>
  <c r="E61" i="38"/>
  <c r="F67" i="38"/>
  <c r="E67" i="38"/>
  <c r="F82" i="38"/>
  <c r="E82" i="38"/>
  <c r="F90" i="38"/>
  <c r="E90" i="38"/>
  <c r="E96" i="38"/>
  <c r="F96" i="38"/>
  <c r="E104" i="38"/>
  <c r="F104" i="38"/>
  <c r="E109" i="38"/>
  <c r="F109" i="38"/>
  <c r="F127" i="38"/>
  <c r="E127" i="38"/>
  <c r="E144" i="38"/>
  <c r="F144" i="38"/>
  <c r="F148" i="38"/>
  <c r="E148" i="38"/>
  <c r="F162" i="38"/>
  <c r="E162" i="38"/>
  <c r="F171" i="38"/>
  <c r="E171" i="38"/>
  <c r="F186" i="38"/>
  <c r="E186" i="38"/>
  <c r="E192" i="38"/>
  <c r="F192" i="38"/>
  <c r="E197" i="38"/>
  <c r="F197" i="38"/>
  <c r="F211" i="38"/>
  <c r="E211" i="38"/>
  <c r="E221" i="38"/>
  <c r="F221" i="38"/>
  <c r="F227" i="38"/>
  <c r="E227" i="38"/>
  <c r="E240" i="38"/>
  <c r="F240" i="38"/>
  <c r="F249" i="38"/>
  <c r="E249" i="38"/>
  <c r="F254" i="38"/>
  <c r="E254" i="38"/>
  <c r="F260" i="38"/>
  <c r="E260" i="38"/>
  <c r="F267" i="38"/>
  <c r="E267" i="38"/>
  <c r="F273" i="38"/>
  <c r="E273" i="38"/>
  <c r="F292" i="38"/>
  <c r="E292" i="38"/>
  <c r="F308" i="38"/>
  <c r="E308" i="38"/>
  <c r="F323" i="38"/>
  <c r="E323" i="38"/>
  <c r="F327" i="38"/>
  <c r="E327" i="38"/>
  <c r="F338" i="38"/>
  <c r="E338" i="38"/>
  <c r="F342" i="38"/>
  <c r="E342" i="38"/>
  <c r="F354" i="38"/>
  <c r="E354" i="38"/>
  <c r="F374" i="38"/>
  <c r="E374" i="38"/>
  <c r="E392" i="38"/>
  <c r="F392" i="38"/>
  <c r="F410" i="38"/>
  <c r="E410" i="38"/>
  <c r="F428" i="38"/>
  <c r="E428" i="38"/>
  <c r="E432" i="38"/>
  <c r="F432" i="38"/>
  <c r="F436" i="38"/>
  <c r="E436" i="38"/>
  <c r="F447" i="38"/>
  <c r="E447" i="38"/>
  <c r="F451" i="38"/>
  <c r="E451" i="38"/>
  <c r="F458" i="38"/>
  <c r="E458" i="38"/>
  <c r="E475" i="38"/>
  <c r="F475" i="38"/>
  <c r="F483" i="38"/>
  <c r="E483" i="38"/>
  <c r="F503" i="38"/>
  <c r="E503" i="38"/>
  <c r="F511" i="38"/>
  <c r="E511" i="38"/>
  <c r="F519" i="38"/>
  <c r="E519" i="38"/>
  <c r="F527" i="38"/>
  <c r="E527" i="38"/>
  <c r="F535" i="38"/>
  <c r="E535" i="38"/>
  <c r="F543" i="38"/>
  <c r="E543" i="38"/>
  <c r="F551" i="38"/>
  <c r="E551" i="38"/>
  <c r="F559" i="38"/>
  <c r="E559" i="38"/>
  <c r="F567" i="38"/>
  <c r="E567" i="38"/>
  <c r="F575" i="38"/>
  <c r="E575" i="38"/>
  <c r="F583" i="38"/>
  <c r="E583" i="38"/>
  <c r="F591" i="38"/>
  <c r="E591" i="38"/>
  <c r="F599" i="38"/>
  <c r="E599" i="38"/>
  <c r="F607" i="38"/>
  <c r="E607" i="38"/>
  <c r="F615" i="38"/>
  <c r="E615" i="38"/>
  <c r="E629" i="38"/>
  <c r="F629" i="38"/>
  <c r="F631" i="38"/>
  <c r="E631" i="38"/>
  <c r="F639" i="38"/>
  <c r="E639" i="38"/>
  <c r="F647" i="38"/>
  <c r="E647" i="38"/>
  <c r="F655" i="38"/>
  <c r="E655" i="38"/>
  <c r="F663" i="38"/>
  <c r="E663" i="38"/>
  <c r="F671" i="38"/>
  <c r="E671" i="38"/>
  <c r="F679" i="38"/>
  <c r="E679" i="38"/>
  <c r="F687" i="38"/>
  <c r="E687" i="38"/>
  <c r="F695" i="38"/>
  <c r="E695" i="38"/>
  <c r="F703" i="38"/>
  <c r="E703" i="38"/>
  <c r="F711" i="38"/>
  <c r="E711" i="38"/>
  <c r="F719" i="38"/>
  <c r="E719" i="38"/>
  <c r="F724" i="38"/>
  <c r="E724" i="38"/>
  <c r="F735" i="38"/>
  <c r="E735" i="38"/>
  <c r="F743" i="38"/>
  <c r="E743" i="38"/>
  <c r="F748" i="38"/>
  <c r="E748" i="38"/>
  <c r="F759" i="38"/>
  <c r="E759" i="38"/>
  <c r="F767" i="38"/>
  <c r="E767" i="38"/>
  <c r="F772" i="38"/>
  <c r="E772" i="38"/>
  <c r="F783" i="38"/>
  <c r="E783" i="38"/>
  <c r="F791" i="38"/>
  <c r="E791" i="38"/>
  <c r="F796" i="38"/>
  <c r="E796" i="38"/>
  <c r="F807" i="38"/>
  <c r="E807" i="38"/>
  <c r="F815" i="38"/>
  <c r="E815" i="38"/>
  <c r="F820" i="38"/>
  <c r="E820" i="38"/>
  <c r="F831" i="38"/>
  <c r="E831" i="38"/>
  <c r="F839" i="38"/>
  <c r="E839" i="38"/>
  <c r="F847" i="38"/>
  <c r="E847" i="38"/>
  <c r="F855" i="38"/>
  <c r="E855" i="38"/>
  <c r="F863" i="38"/>
  <c r="E863" i="38"/>
  <c r="F871" i="38"/>
  <c r="E871" i="38"/>
  <c r="F879" i="38"/>
  <c r="E879" i="38"/>
  <c r="F887" i="38"/>
  <c r="E887" i="38"/>
  <c r="F895" i="38"/>
  <c r="E895" i="38"/>
  <c r="F903" i="38"/>
  <c r="E903" i="38"/>
  <c r="F911" i="38"/>
  <c r="E911" i="38"/>
  <c r="F919" i="38"/>
  <c r="E919" i="38"/>
  <c r="F927" i="38"/>
  <c r="E927" i="38"/>
  <c r="F943" i="38"/>
  <c r="E943" i="38"/>
  <c r="F951" i="38"/>
  <c r="E951" i="38"/>
  <c r="F956" i="38"/>
  <c r="E956" i="38"/>
  <c r="F967" i="38"/>
  <c r="E967" i="38"/>
  <c r="F975" i="38"/>
  <c r="E975" i="38"/>
  <c r="F980" i="38"/>
  <c r="E980" i="38"/>
  <c r="F991" i="38"/>
  <c r="E991" i="38"/>
  <c r="F999" i="38"/>
  <c r="E999" i="38"/>
  <c r="F1004" i="38"/>
  <c r="E1004" i="38"/>
  <c r="F1015" i="38"/>
  <c r="E1015" i="38"/>
  <c r="F1023" i="38"/>
  <c r="E1023" i="38"/>
  <c r="F1031" i="38"/>
  <c r="E1031" i="38"/>
  <c r="F1039" i="38"/>
  <c r="E1039" i="38"/>
  <c r="F1047" i="38"/>
  <c r="E1047" i="38"/>
  <c r="F1055" i="38"/>
  <c r="E1055" i="38"/>
  <c r="F1063" i="38"/>
  <c r="E1063" i="38"/>
  <c r="F1068" i="38"/>
  <c r="E1068" i="38"/>
  <c r="F1079" i="38"/>
  <c r="E1079" i="38"/>
  <c r="F1087" i="38"/>
  <c r="E1087" i="38"/>
  <c r="F1092" i="38"/>
  <c r="E1092" i="38"/>
  <c r="F1103" i="38"/>
  <c r="E1103" i="38"/>
  <c r="F1111" i="38"/>
  <c r="E1111" i="38"/>
  <c r="F1116" i="38"/>
  <c r="E1116" i="38"/>
  <c r="F1127" i="38"/>
  <c r="E1127" i="38"/>
  <c r="F1135" i="38"/>
  <c r="E1135" i="38"/>
  <c r="F1140" i="38"/>
  <c r="E1140" i="38"/>
  <c r="F1151" i="38"/>
  <c r="E1151" i="38"/>
  <c r="F1159" i="38"/>
  <c r="E1159" i="38"/>
  <c r="F1164" i="38"/>
  <c r="E1164" i="38"/>
  <c r="E1175" i="38"/>
  <c r="F1175" i="38"/>
  <c r="E1183" i="38"/>
  <c r="F1183" i="38"/>
  <c r="E1188" i="38"/>
  <c r="F1188" i="38"/>
  <c r="F1199" i="38"/>
  <c r="E1199" i="38"/>
  <c r="F1130" i="38"/>
  <c r="E1130" i="38"/>
  <c r="F1138" i="38"/>
  <c r="E1138" i="38"/>
  <c r="F1143" i="38"/>
  <c r="E1143" i="38"/>
  <c r="F1154" i="38"/>
  <c r="E1154" i="38"/>
  <c r="F1162" i="38"/>
  <c r="E1162" i="38"/>
  <c r="F1167" i="38"/>
  <c r="E1167" i="38"/>
  <c r="F1178" i="38"/>
  <c r="E1178" i="38"/>
  <c r="F1186" i="38"/>
  <c r="E1186" i="38"/>
  <c r="F1191" i="38"/>
  <c r="E1191" i="38"/>
  <c r="F1210" i="38"/>
  <c r="E1210" i="38"/>
  <c r="F1215" i="38"/>
  <c r="E1215" i="38"/>
  <c r="F1226" i="38"/>
  <c r="E1226" i="38"/>
  <c r="F1234" i="38"/>
  <c r="E1234" i="38"/>
  <c r="F1239" i="38"/>
  <c r="E1239" i="38"/>
  <c r="F1250" i="38"/>
  <c r="E1250" i="38"/>
  <c r="F1258" i="38"/>
  <c r="E1258" i="38"/>
  <c r="F1263" i="38"/>
  <c r="E1263" i="38"/>
  <c r="F1274" i="38"/>
  <c r="E1274" i="38"/>
  <c r="F1282" i="38"/>
  <c r="E1282" i="38"/>
  <c r="F1287" i="38"/>
  <c r="E1287" i="38"/>
  <c r="F1298" i="38"/>
  <c r="E1298" i="38"/>
  <c r="F1306" i="38"/>
  <c r="E1306" i="38"/>
  <c r="F1311" i="38"/>
  <c r="E1311" i="38"/>
  <c r="F1322" i="38"/>
  <c r="E1322" i="38"/>
  <c r="F1330" i="38"/>
  <c r="E1330" i="38"/>
  <c r="F1335" i="38"/>
  <c r="E1335" i="38"/>
  <c r="F1346" i="38"/>
  <c r="E1346" i="38"/>
  <c r="E1354" i="38"/>
  <c r="F1354" i="38"/>
  <c r="F1359" i="38"/>
  <c r="E1359" i="38"/>
  <c r="E1370" i="38"/>
  <c r="F1370" i="38"/>
  <c r="E1378" i="38"/>
  <c r="F1378" i="38"/>
  <c r="F1383" i="38"/>
  <c r="E1383" i="38"/>
  <c r="E1394" i="38"/>
  <c r="F1394" i="38"/>
  <c r="E1402" i="38"/>
  <c r="F1402" i="38"/>
  <c r="F1407" i="38"/>
  <c r="E1407" i="38"/>
  <c r="E1418" i="38"/>
  <c r="F1418" i="38"/>
  <c r="E1426" i="38"/>
  <c r="F1426" i="38"/>
  <c r="F1431" i="38"/>
  <c r="E1431" i="38"/>
  <c r="E1442" i="38"/>
  <c r="F1442" i="38"/>
  <c r="E1450" i="38"/>
  <c r="F1450" i="38"/>
  <c r="F1455" i="38"/>
  <c r="E1455" i="38"/>
  <c r="E1466" i="38"/>
  <c r="F1466" i="38"/>
  <c r="E1474" i="38"/>
  <c r="F1474" i="38"/>
  <c r="F1479" i="38"/>
  <c r="E1479" i="38"/>
  <c r="E1490" i="38"/>
  <c r="F1490" i="38"/>
  <c r="E1498" i="38"/>
  <c r="F1498" i="38"/>
  <c r="D1506" i="38"/>
  <c r="D1503" i="38"/>
  <c r="E1514" i="38"/>
  <c r="F1514" i="38"/>
  <c r="E1522" i="38"/>
  <c r="F1522" i="38"/>
  <c r="E1530" i="38"/>
  <c r="F1530" i="38"/>
  <c r="E1538" i="38"/>
  <c r="F1538" i="38"/>
  <c r="E1546" i="38"/>
  <c r="F1546" i="38"/>
  <c r="E1176" i="38"/>
  <c r="F1176" i="38"/>
  <c r="F1187" i="38"/>
  <c r="E1187" i="38"/>
  <c r="F1195" i="38"/>
  <c r="E1195" i="38"/>
  <c r="F1200" i="38"/>
  <c r="E1200" i="38"/>
  <c r="F1211" i="38"/>
  <c r="E1211" i="38"/>
  <c r="F1219" i="38"/>
  <c r="E1219" i="38"/>
  <c r="F1224" i="38"/>
  <c r="E1224" i="38"/>
  <c r="F1235" i="38"/>
  <c r="E1235" i="38"/>
  <c r="F1243" i="38"/>
  <c r="E1243" i="38"/>
  <c r="F1248" i="38"/>
  <c r="E1248" i="38"/>
  <c r="F1259" i="38"/>
  <c r="E1259" i="38"/>
  <c r="F1267" i="38"/>
  <c r="E1267" i="38"/>
  <c r="F1272" i="38"/>
  <c r="E1272" i="38"/>
  <c r="F1283" i="38"/>
  <c r="E1283" i="38"/>
  <c r="F1291" i="38"/>
  <c r="E1291" i="38"/>
  <c r="F1296" i="38"/>
  <c r="E1296" i="38"/>
  <c r="F1307" i="38"/>
  <c r="E1307" i="38"/>
  <c r="F1315" i="38"/>
  <c r="E1315" i="38"/>
  <c r="F1320" i="38"/>
  <c r="E1320" i="38"/>
  <c r="F1331" i="38"/>
  <c r="E1331" i="38"/>
  <c r="F1339" i="38"/>
  <c r="E1339" i="38"/>
  <c r="F1344" i="38"/>
  <c r="E1344" i="38"/>
  <c r="F1355" i="38"/>
  <c r="E1355" i="38"/>
  <c r="F1363" i="38"/>
  <c r="E1363" i="38"/>
  <c r="F1368" i="38"/>
  <c r="E1368" i="38"/>
  <c r="F1379" i="38"/>
  <c r="E1379" i="38"/>
  <c r="F1387" i="38"/>
  <c r="E1387" i="38"/>
  <c r="F1392" i="38"/>
  <c r="E1392" i="38"/>
  <c r="F1403" i="38"/>
  <c r="E1403" i="38"/>
  <c r="F1411" i="38"/>
  <c r="E1411" i="38"/>
  <c r="E1416" i="38"/>
  <c r="F1416" i="38"/>
  <c r="F1427" i="38"/>
  <c r="E1427" i="38"/>
  <c r="F1435" i="38"/>
  <c r="E1435" i="38"/>
  <c r="F1440" i="38"/>
  <c r="E1440" i="38"/>
  <c r="F1451" i="38"/>
  <c r="E1451" i="38"/>
  <c r="F1459" i="38"/>
  <c r="E1459" i="38"/>
  <c r="F1464" i="38"/>
  <c r="E1464" i="38"/>
  <c r="F1475" i="38"/>
  <c r="E1475" i="38"/>
  <c r="F1483" i="38"/>
  <c r="E1483" i="38"/>
  <c r="F1488" i="38"/>
  <c r="E1488" i="38"/>
  <c r="F1499" i="38"/>
  <c r="E1499" i="38"/>
  <c r="F1507" i="38"/>
  <c r="E1507" i="38"/>
  <c r="F1515" i="38"/>
  <c r="E1515" i="38"/>
  <c r="F1523" i="38"/>
  <c r="E1523" i="38"/>
  <c r="F1531" i="38"/>
  <c r="E1531" i="38"/>
  <c r="F1539" i="38"/>
  <c r="E1539" i="38"/>
  <c r="F1547" i="38"/>
  <c r="E1547" i="38"/>
  <c r="F1449" i="38"/>
  <c r="E1449" i="38"/>
  <c r="F1460" i="38"/>
  <c r="E1460" i="38"/>
  <c r="F1468" i="38"/>
  <c r="E1468" i="38"/>
  <c r="F1473" i="38"/>
  <c r="E1473" i="38"/>
  <c r="F1484" i="38"/>
  <c r="E1484" i="38"/>
  <c r="F1492" i="38"/>
  <c r="E1492" i="38"/>
  <c r="F1508" i="38"/>
  <c r="E1508" i="38"/>
  <c r="F1516" i="38"/>
  <c r="E1516" i="38"/>
  <c r="F1524" i="38"/>
  <c r="E1524" i="38"/>
  <c r="F1532" i="38"/>
  <c r="E1532" i="38"/>
  <c r="F1540" i="38"/>
  <c r="E1540" i="38"/>
  <c r="F1548" i="38"/>
  <c r="E1548" i="38"/>
  <c r="F1136" i="38"/>
  <c r="F1203" i="38"/>
  <c r="E1203" i="38"/>
  <c r="F1214" i="38"/>
  <c r="E1214" i="38"/>
  <c r="F1222" i="38"/>
  <c r="E1222" i="38"/>
  <c r="F1227" i="38"/>
  <c r="E1227" i="38"/>
  <c r="F1238" i="38"/>
  <c r="E1238" i="38"/>
  <c r="F1246" i="38"/>
  <c r="E1246" i="38"/>
  <c r="F1251" i="38"/>
  <c r="E1251" i="38"/>
  <c r="F1262" i="38"/>
  <c r="E1262" i="38"/>
  <c r="F1270" i="38"/>
  <c r="E1270" i="38"/>
  <c r="F1275" i="38"/>
  <c r="E1275" i="38"/>
  <c r="F1286" i="38"/>
  <c r="E1286" i="38"/>
  <c r="F1294" i="38"/>
  <c r="E1294" i="38"/>
  <c r="F1299" i="38"/>
  <c r="E1299" i="38"/>
  <c r="F1310" i="38"/>
  <c r="E1310" i="38"/>
  <c r="F1318" i="38"/>
  <c r="E1318" i="38"/>
  <c r="F1323" i="38"/>
  <c r="E1323" i="38"/>
  <c r="F1334" i="38"/>
  <c r="E1334" i="38"/>
  <c r="F1342" i="38"/>
  <c r="E1342" i="38"/>
  <c r="F1347" i="38"/>
  <c r="E1347" i="38"/>
  <c r="F1358" i="38"/>
  <c r="E1358" i="38"/>
  <c r="F1366" i="38"/>
  <c r="E1366" i="38"/>
  <c r="F1371" i="38"/>
  <c r="E1371" i="38"/>
  <c r="F1382" i="38"/>
  <c r="E1382" i="38"/>
  <c r="F1390" i="38"/>
  <c r="E1390" i="38"/>
  <c r="F1395" i="38"/>
  <c r="E1395" i="38"/>
  <c r="F1406" i="38"/>
  <c r="E1406" i="38"/>
  <c r="F1414" i="38"/>
  <c r="E1414" i="38"/>
  <c r="F1419" i="38"/>
  <c r="E1419" i="38"/>
  <c r="F1430" i="38"/>
  <c r="E1430" i="38"/>
  <c r="F1438" i="38"/>
  <c r="E1438" i="38"/>
  <c r="F1443" i="38"/>
  <c r="E1443" i="38"/>
  <c r="F1454" i="38"/>
  <c r="E1454" i="38"/>
  <c r="F1462" i="38"/>
  <c r="E1462" i="38"/>
  <c r="F1467" i="38"/>
  <c r="E1467" i="38"/>
  <c r="F1478" i="38"/>
  <c r="E1478" i="38"/>
  <c r="F1486" i="38"/>
  <c r="E1486" i="38"/>
  <c r="F1491" i="38"/>
  <c r="E1491" i="38"/>
  <c r="F1502" i="38"/>
  <c r="E1502" i="38"/>
  <c r="F1510" i="38"/>
  <c r="E1510" i="38"/>
  <c r="F1518" i="38"/>
  <c r="E1518" i="38"/>
  <c r="F1526" i="38"/>
  <c r="E1526" i="38"/>
  <c r="F1534" i="38"/>
  <c r="E1534" i="38"/>
  <c r="F1542" i="38"/>
  <c r="E1542" i="38"/>
  <c r="F1207" i="38"/>
  <c r="E1207" i="38"/>
  <c r="E1212" i="38"/>
  <c r="F1212" i="38"/>
  <c r="F1223" i="38"/>
  <c r="E1223" i="38"/>
  <c r="F1231" i="38"/>
  <c r="E1231" i="38"/>
  <c r="E1236" i="38"/>
  <c r="F1236" i="38"/>
  <c r="F1247" i="38"/>
  <c r="E1247" i="38"/>
  <c r="F1255" i="38"/>
  <c r="E1255" i="38"/>
  <c r="E1260" i="38"/>
  <c r="F1260" i="38"/>
  <c r="F1271" i="38"/>
  <c r="E1271" i="38"/>
  <c r="F1279" i="38"/>
  <c r="E1279" i="38"/>
  <c r="E1284" i="38"/>
  <c r="F1284" i="38"/>
  <c r="F1295" i="38"/>
  <c r="E1295" i="38"/>
  <c r="F1303" i="38"/>
  <c r="E1303" i="38"/>
  <c r="E1308" i="38"/>
  <c r="F1308" i="38"/>
  <c r="F1319" i="38"/>
  <c r="E1319" i="38"/>
  <c r="F1327" i="38"/>
  <c r="E1327" i="38"/>
  <c r="E1332" i="38"/>
  <c r="F1332" i="38"/>
  <c r="F1343" i="38"/>
  <c r="E1343" i="38"/>
  <c r="F1351" i="38"/>
  <c r="E1351" i="38"/>
  <c r="F1356" i="38"/>
  <c r="E1356" i="38"/>
  <c r="F1367" i="38"/>
  <c r="E1367" i="38"/>
  <c r="F1375" i="38"/>
  <c r="E1375" i="38"/>
  <c r="F1380" i="38"/>
  <c r="E1380" i="38"/>
  <c r="F1391" i="38"/>
  <c r="E1391" i="38"/>
  <c r="F1399" i="38"/>
  <c r="E1399" i="38"/>
  <c r="F1404" i="38"/>
  <c r="E1404" i="38"/>
  <c r="F1415" i="38"/>
  <c r="E1415" i="38"/>
  <c r="F1423" i="38"/>
  <c r="E1423" i="38"/>
  <c r="F1428" i="38"/>
  <c r="E1428" i="38"/>
  <c r="F1439" i="38"/>
  <c r="E1439" i="38"/>
  <c r="F1447" i="38"/>
  <c r="E1447" i="38"/>
  <c r="F1452" i="38"/>
  <c r="E1452" i="38"/>
  <c r="F1463" i="38"/>
  <c r="E1463" i="38"/>
  <c r="F1471" i="38"/>
  <c r="E1471" i="38"/>
  <c r="F1476" i="38"/>
  <c r="E1476" i="38"/>
  <c r="F1487" i="38"/>
  <c r="E1487" i="38"/>
  <c r="F1495" i="38"/>
  <c r="E1495" i="38"/>
  <c r="F1500" i="38"/>
  <c r="E1500" i="38"/>
  <c r="F1511" i="38"/>
  <c r="E1511" i="38"/>
  <c r="F1519" i="38"/>
  <c r="E1519" i="38"/>
  <c r="F1527" i="38"/>
  <c r="E1527" i="38"/>
  <c r="F1535" i="38"/>
  <c r="E1535" i="38"/>
  <c r="F1543" i="38"/>
  <c r="E1543" i="38"/>
  <c r="E1120" i="38"/>
  <c r="F1120" i="38"/>
  <c r="E1125" i="38"/>
  <c r="F1125" i="38"/>
  <c r="E1144" i="38"/>
  <c r="F1144" i="38"/>
  <c r="E1149" i="38"/>
  <c r="F1149" i="38"/>
  <c r="E1160" i="38"/>
  <c r="F1160" i="38"/>
  <c r="E1168" i="38"/>
  <c r="F1168" i="38"/>
  <c r="E1173" i="38"/>
  <c r="F1173" i="38"/>
  <c r="F1184" i="38"/>
  <c r="E1184" i="38"/>
  <c r="F1192" i="38"/>
  <c r="E1192" i="38"/>
  <c r="F1197" i="38"/>
  <c r="E1197" i="38"/>
  <c r="F1208" i="38"/>
  <c r="E1208" i="38"/>
  <c r="F1216" i="38"/>
  <c r="E1216" i="38"/>
  <c r="F1221" i="38"/>
  <c r="E1221" i="38"/>
  <c r="F1232" i="38"/>
  <c r="E1232" i="38"/>
  <c r="F1240" i="38"/>
  <c r="E1240" i="38"/>
  <c r="F1245" i="38"/>
  <c r="E1245" i="38"/>
  <c r="F1256" i="38"/>
  <c r="E1256" i="38"/>
  <c r="F1264" i="38"/>
  <c r="E1264" i="38"/>
  <c r="F1269" i="38"/>
  <c r="E1269" i="38"/>
  <c r="F1280" i="38"/>
  <c r="E1280" i="38"/>
  <c r="F1288" i="38"/>
  <c r="E1288" i="38"/>
  <c r="F1293" i="38"/>
  <c r="E1293" i="38"/>
  <c r="F1304" i="38"/>
  <c r="E1304" i="38"/>
  <c r="F1312" i="38"/>
  <c r="E1312" i="38"/>
  <c r="F1317" i="38"/>
  <c r="E1317" i="38"/>
  <c r="F1328" i="38"/>
  <c r="E1328" i="38"/>
  <c r="F1336" i="38"/>
  <c r="E1336" i="38"/>
  <c r="F1341" i="38"/>
  <c r="E1341" i="38"/>
  <c r="F1352" i="38"/>
  <c r="E1352" i="38"/>
  <c r="F1360" i="38"/>
  <c r="E1360" i="38"/>
  <c r="E1365" i="38"/>
  <c r="F1365" i="38"/>
  <c r="F1376" i="38"/>
  <c r="E1376" i="38"/>
  <c r="E1384" i="38"/>
  <c r="F1384" i="38"/>
  <c r="E1389" i="38"/>
  <c r="F1389" i="38"/>
  <c r="F1400" i="38"/>
  <c r="E1400" i="38"/>
  <c r="F1408" i="38"/>
  <c r="E1408" i="38"/>
  <c r="E1413" i="38"/>
  <c r="F1413" i="38"/>
  <c r="F1424" i="38"/>
  <c r="E1424" i="38"/>
  <c r="F1432" i="38"/>
  <c r="E1432" i="38"/>
  <c r="E1437" i="38"/>
  <c r="F1437" i="38"/>
  <c r="E1448" i="38"/>
  <c r="F1448" i="38"/>
  <c r="F1456" i="38"/>
  <c r="E1456" i="38"/>
  <c r="E1461" i="38"/>
  <c r="F1461" i="38"/>
  <c r="F1472" i="38"/>
  <c r="E1472" i="38"/>
  <c r="E1480" i="38"/>
  <c r="F1480" i="38"/>
  <c r="E1485" i="38"/>
  <c r="F1485" i="38"/>
  <c r="F1496" i="38"/>
  <c r="E1496" i="38"/>
  <c r="F1504" i="38"/>
  <c r="E1504" i="38"/>
  <c r="E1512" i="38"/>
  <c r="F1512" i="38"/>
  <c r="F1520" i="38"/>
  <c r="E1520" i="38"/>
  <c r="F1528" i="38"/>
  <c r="E1528" i="38"/>
  <c r="F1536" i="38"/>
  <c r="E1536" i="38"/>
  <c r="E1544" i="38"/>
  <c r="F1544" i="38"/>
  <c r="F1550" i="38"/>
  <c r="E1550" i="38"/>
  <c r="E1551" i="38"/>
  <c r="L317" i="31" l="1"/>
  <c r="L438" i="31" s="1"/>
  <c r="D316" i="31"/>
  <c r="L316" i="31" s="1"/>
  <c r="F1503" i="38"/>
  <c r="E1503" i="38"/>
  <c r="F1494" i="38"/>
  <c r="E1494" i="38"/>
  <c r="E512" i="38"/>
  <c r="F512" i="38"/>
  <c r="F841" i="38"/>
  <c r="E841" i="38"/>
  <c r="E1506" i="38"/>
  <c r="F1506" i="38"/>
  <c r="F1497" i="38"/>
  <c r="E1497" i="38"/>
  <c r="F1025" i="38"/>
  <c r="E1025" i="38"/>
  <c r="F1028" i="38"/>
  <c r="E1028" i="38"/>
  <c r="F508" i="38"/>
  <c r="E508" i="38"/>
  <c r="F506" i="38"/>
  <c r="E506" i="38"/>
  <c r="L59" i="31"/>
  <c r="F510" i="38"/>
  <c r="E510" i="38"/>
  <c r="F838" i="38"/>
  <c r="E838" i="38"/>
  <c r="L72" i="31" l="1"/>
  <c r="L437" i="31" s="1"/>
  <c r="L435" i="31"/>
  <c r="L439" i="31" s="1"/>
</calcChain>
</file>

<file path=xl/sharedStrings.xml><?xml version="1.0" encoding="utf-8"?>
<sst xmlns="http://schemas.openxmlformats.org/spreadsheetml/2006/main" count="4790" uniqueCount="3846">
  <si>
    <t>Description</t>
  </si>
  <si>
    <t xml:space="preserve"> </t>
  </si>
  <si>
    <t>Montant pondéré</t>
  </si>
  <si>
    <t>Pondération</t>
  </si>
  <si>
    <t>Valeur marchande</t>
  </si>
  <si>
    <t>Pièces et billets de banque</t>
  </si>
  <si>
    <t>Ajustements à l'encours  d'actifs  niveau 1</t>
  </si>
  <si>
    <t>Actifs détenus par l'institution financière mais exclus de l'encours d'ALHQ consolidé</t>
  </si>
  <si>
    <t>Niveau 1</t>
  </si>
  <si>
    <t>Actifs exclus de l'encours d'ALHQ du à des restrictions opérationnelles</t>
  </si>
  <si>
    <t>Dépôts non assurés</t>
  </si>
  <si>
    <t>Dépôts à terme avec une échéance résiduelle &gt;30 jours</t>
  </si>
  <si>
    <t>Total des financements de gros non garantis</t>
  </si>
  <si>
    <t>Montant reçu</t>
  </si>
  <si>
    <t>Montant</t>
  </si>
  <si>
    <t xml:space="preserve">Total des retraits applicables aux financements garantis </t>
  </si>
  <si>
    <t xml:space="preserve">Besoins de liquidité supplémentaires activés par des clauses de baisse de notation (downgrade triggers) incluses dans les opérations de financement, instruments dérivés et autres contrats </t>
  </si>
  <si>
    <t xml:space="preserve">Besoins de liquidité en fonction des sûretés excédentaires non distincts, détenues par l’institution financière et pouvant être appelées contractuellement à tout moment par la contrepartie </t>
  </si>
  <si>
    <t>Besoins de liquidité en fonction des sûretés contractuellement exigées sur des transactions au titre desquelles la contrepartie n’a pas encore demandé la constitution de sûretés</t>
  </si>
  <si>
    <t>Perte de financement sur les obligations sécurisées émises par l'institution financière</t>
  </si>
  <si>
    <t>Refinancement des entrées de trésorerie</t>
  </si>
  <si>
    <t>Sorties de trésorerie excédentaires</t>
  </si>
  <si>
    <t xml:space="preserve">Garanties et lettres de crédit non reliées aux obligations de crédit commercial </t>
  </si>
  <si>
    <t>Produits structurés</t>
  </si>
  <si>
    <t>Fonds gérés</t>
  </si>
  <si>
    <t xml:space="preserve">Autres obligations non contractuelles </t>
  </si>
  <si>
    <t xml:space="preserve">Total des entrées de trésorerie sur les prises en pension et les transactions d'emprunt de titres </t>
  </si>
  <si>
    <t>Entreprises non financières</t>
  </si>
  <si>
    <t>Banques centrales</t>
  </si>
  <si>
    <t>Autres entités</t>
  </si>
  <si>
    <t>Total des autres entrées de trésorerie par type de contrepartie</t>
  </si>
  <si>
    <t>Titres  adossés à des créances immobilières résidentielles (RMBS), cotés AA ou mieux</t>
  </si>
  <si>
    <t xml:space="preserve">Émissions de créances non garanties </t>
  </si>
  <si>
    <t xml:space="preserve">Opérations impliquant des actifs liquides éligibles </t>
  </si>
  <si>
    <t xml:space="preserve">Opérations n'impliquant pas des actifs liquides éligibles </t>
  </si>
  <si>
    <t>Engagements confirmés de liquidité non encore décaissés, au bénéfice d’autres institutions financières</t>
  </si>
  <si>
    <t>Engagements confirmés de crédit non encore décaissés, au bénéfice d’autres institutions financières</t>
  </si>
  <si>
    <t>Engagements confirmés de crédit et de liquidité non encore décaissés, au bénéfice d’autres entités juridiques</t>
  </si>
  <si>
    <t>Total des obligations contractuelles visant à octroyer des financements supérieurs à 50% des hypothèses de refinancements</t>
  </si>
  <si>
    <t>Total des retraits applicables aux exigences supplémentaires</t>
  </si>
  <si>
    <t>Obligation de crédits commerciaux (y compris les garanties et les lettres de crédits)</t>
  </si>
  <si>
    <t>Demandes potentielles de rachat de titres de dettes (y compris les structures connexes)</t>
  </si>
  <si>
    <t>Obligations non contractuelles au titre desquelles les positions courtes  de certains clients sont couvertes par des sûretés reçues d'autres clients</t>
  </si>
  <si>
    <t>Positions courtes de l'institution financière entièrement couvertes par des cessions temporaires de titres assortie d'une sûreté</t>
  </si>
  <si>
    <t>Opérations n'impliquant pas des actifs liquides éligibles</t>
  </si>
  <si>
    <t>Opérations impliquant des actifs liquides éligibles</t>
  </si>
  <si>
    <t>Opérations adossées à d'autres sûretés</t>
  </si>
  <si>
    <t>Prêts sur marges adossés à des sûretés qui ne sont pas de niveau 1 et 2</t>
  </si>
  <si>
    <t>Entrées de trésorerie associées aux produits dérivés</t>
  </si>
  <si>
    <t>Autres entrées de trésorerie contractuelles</t>
  </si>
  <si>
    <t>Entrées contractuelles provenant de titres  échéant dans les 30 jours et ne figurant pas ailleurs ci-haut</t>
  </si>
  <si>
    <t xml:space="preserve">Plafond des entrées de trésorerie </t>
  </si>
  <si>
    <t xml:space="preserve">Total  des entrées de trésorerie avant application du plafond </t>
  </si>
  <si>
    <t>Actifs de niveau 1 prêtés et actifs de niveau 1 empruntés :</t>
  </si>
  <si>
    <t>Actifs de niveau 1 prêtés et autres actifs empruntés :</t>
  </si>
  <si>
    <t>Autres actifs prêtés et actifs de niveau 1 empruntés :</t>
  </si>
  <si>
    <t>Autres actifs prêtés et autres actifs empruntés :</t>
  </si>
  <si>
    <t>Actifs de niveau 1 prêtés et actifs de niveau 1 empruntés</t>
  </si>
  <si>
    <t>Actifs de niveau 1 prêtés et autres actifs empruntés</t>
  </si>
  <si>
    <t>Autres actifs prêtés et actifs de niveau 1 empruntés</t>
  </si>
  <si>
    <t>Autres actifs prêtés et autres actifs empruntés</t>
  </si>
  <si>
    <t>Opérations impliquant des actifs liquides admissibles</t>
  </si>
  <si>
    <t>Opérations n'impliquant pas d’actifs liquides admissibles</t>
  </si>
  <si>
    <t>Opérations impliquant  des actifs liquides admissibles</t>
  </si>
  <si>
    <t>Sorties de trésorerie nettes</t>
  </si>
  <si>
    <t>Total des encours d’actifs liquides de haute qualité</t>
  </si>
  <si>
    <t>Ajout</t>
  </si>
  <si>
    <t>Réduction</t>
  </si>
  <si>
    <t>Sorties de trésorerie pondérées</t>
  </si>
  <si>
    <t>Pondération des entrées de trésorerie</t>
  </si>
  <si>
    <t>Valeur marchande du collatéral reçu</t>
  </si>
  <si>
    <t>Soldes opérationnels</t>
  </si>
  <si>
    <t>Soldes non opérationnels</t>
  </si>
  <si>
    <t>Autres</t>
  </si>
  <si>
    <t>Dépôt fourni par :</t>
  </si>
  <si>
    <t>Entreprise non financière</t>
  </si>
  <si>
    <t>Entité souveraine, banque centrale, organismes publics, BMD</t>
  </si>
  <si>
    <t>Les soldes de dépôt éventuellement opérationnels sont calculés à partir des comptes de dépôt comportant des activités éligibles, notamment :
- les soldes rémunérés à un taux non supérieur à celui du marché, conservés à des fins opérationnelles;
- les soldes rémunérés à un taux supérieur à celui du marché, mais utilisés activement pour des activités éligibles (c’est à dire sans solde excédentaire).</t>
  </si>
  <si>
    <t>Par définition, le solde excédentaire se compose de soldes qui ne sont pas nécessaires pour les activités éligibles. On peut donc supposer que la fraction non volatile du solde du compte doit être réputée excédentaire parce qu’elle n’est pas utilisée.</t>
  </si>
  <si>
    <t>Actifs de niveau 1 - pièces et billets de banque</t>
  </si>
  <si>
    <t>Pièces et billets de banque actuellement détenus par l’institution et qui sont disponibles sur-le-champ pour satisfaire aux obligations. Les dépôts auprès d’autres institutions ou provenant d’autres institutions doivent être déclarés à la section des entrées de trésorerie.</t>
  </si>
  <si>
    <t>Actifs de niveau 1 – réserves de la banque centrale qui peuvent être retirées</t>
  </si>
  <si>
    <t>Montant total détenu dans les réserves de la banque centrale et dépôts au jour le jour et à terme dans une banque centrale, qui peut être retiré en période de crise. Les montants qui doivent être versés dans les réserves de la banque centrale dans les 30 jours doivent être déclarés à la ligne 21231 - Soldes additionnels devant être maintenus dans les réserves des banques centrales.</t>
  </si>
  <si>
    <t>Actifs de niveau 1 – réserves de la banque centrale qui ne peuvent être retirées</t>
  </si>
  <si>
    <t>Actifs de niveau 1 - Titres assortis d’une pondération de risque de 0 %, émis par des émetteurs souverains</t>
  </si>
  <si>
    <t>Valeur marchande (avant décote) des titres de dette négociables éligibles émis par des émetteurs souverains, affectés d’une pondération de risque de 0 % dans l’approche standard pour le risque de crédit.</t>
  </si>
  <si>
    <t xml:space="preserve">Actifs de niveau 1 - Titres affectés d’une pondération de risque de 0 % garantis par des émetteurs souverains </t>
  </si>
  <si>
    <t>Valeur marchande (avant décote) des titres de dette négociables éligibles, garantis par des émetteurs souverains, affectés d’une pondération de risque de 0 % dans l’approche standard pour le risque de crédit.</t>
  </si>
  <si>
    <t>Actifs de niveau 1 - Titres affectés d’une pondération de risque de 0 %, émis ou garantis par des banques centrales</t>
  </si>
  <si>
    <t>Valeur marchande (avant décote) des titres de dette négociables éligibles, émis ou garantis par des banques centrales, affectés d’une pondération de risque de 0 % dans l’approche standard pour le risque de crédit.</t>
  </si>
  <si>
    <t>Actifs de niveau 1 - Titres affectés d’une pondération de risque de 0 %, émis ou garantis par des organismes publics</t>
  </si>
  <si>
    <t>Valeur marchande (avant décote) des titres de dette négociables éligibles, émis ou garantis par des organismes publics, affectés d’une pondération de risque de 0 % dans l’approche standard pour le risque de crédit.</t>
  </si>
  <si>
    <t>Actifs de niveau 1 - Titres affectés d’une pondération de risque de 0 %, émis ou garantis par la BRI, le FMI, la BCE et la Communauté européenne, ou des BMD</t>
  </si>
  <si>
    <t>Actifs de niveau 1 - Titres émis en monnaie locale lorsque la pondération de risque est autre que 0 %</t>
  </si>
  <si>
    <t>Valeur marchande (avant décote) des titres de dette éligibles, émis par un émetteur souverain ou la banque centrale du pays en monnaie locale, qui n’est pas éligible aux fins d’inclusion aux lignes 11004 - Actifs de niveau 1 – Titres émis par un émetteur souverain ou 11005 - Actifs de niveau 1 – Titres garantis par un émetteur souverain en raison d’une pondération de risque autre que 0 % appliquée par ce pays. Les institutions ne sont autorisées à inclure que des titres de dette émis par des émetteurs souverains ou des banques centrales de leur pays d’origine ou d’autres pays, dans la mesure où le risque de liquidité a été pris dans ces pays.</t>
  </si>
  <si>
    <t>Actifs de niveau 1 - Titres émis en monnaie étrangère lorsque la pondération de risque est autre que 0 %</t>
  </si>
  <si>
    <t>Valeur marchande (avant décote) des titres de dette éligibles, émis par un émetteur souverain ou la banque centrale en monnaie étrangère (qui n’est pas éligible aux fins d’inclusion aux lignes 11004 - Actifs de niveau 1 – Titres émis par un émetteur souverain ou 11005 - Actifs de niveau 1 – Titres garantis par un émetteur souverain en raison d’une pondération de risque autre que 0 % appliquée par le pays visé), à concurrence du montant des sorties nettes de trésorerie que l’institution devrait effectuer en période de crise dans cette monnaie en raison de ses opérations dans le pays où le risque de liquidité est pris.</t>
  </si>
  <si>
    <t>Actifs de niveau 2A - Titres assortis d’une pondération de risque de 20 % émis par un émetteur souverain</t>
  </si>
  <si>
    <t>Valeur marchande (avant décote) des titres de dette négociables éligibles, émis par un émetteur souverain, affectés d’une pondération de risque de 20 % dans l’approche standard pour le risque de crédit, et non inclus aux lignes 11009 – Actifs de niveau 1 – Titres de dette affectés d’une pondération de risque autre que 0 %, émis en monnaie locale ou 11010 - Actifs de niveau 1 – Titres de dette affectés d’une pondération de risque autre que 0 %, émis dans une monnaie étrangère.</t>
  </si>
  <si>
    <t xml:space="preserve">Actifs de niveau 2A - Titres affectés d’une pondération de risque de 20 % garantis par un émetteur souverain </t>
  </si>
  <si>
    <t>Valeur marchande (avant décote) des titres de dette négociables éligibles, garantis par un émetteur souverain, affectés d’une pondération de risque de 20 % dans l’approche standard pour le risque de crédit.</t>
  </si>
  <si>
    <t>Actifs de niveau 2A - Titres affectés d’une pondération de risque de 20 %, émis ou garantis par des banques centrales</t>
  </si>
  <si>
    <t>Valeur marchande (avant décote) des titres de dette négociables éligibles, émis ou garantis par des banques centrales, affectés d’une pondération de risque de 20 % dans l’approche standard pour le risque de crédit, et non inclus aux lignes 11009 – Actifs de niveau 1 – Titres de dette affectés d’une pondération de risque autre que 0 %, émis en monnaie locale ou 11010 - Actifs de niveau 1 – Titres de dette affectés d’une pondération de risque autre que 0 %, émis dans une monnaie étrangère.</t>
  </si>
  <si>
    <t>Actifs de niveau 2A - Titres affectés d’une pondération de risque de 20 %, émis ou garantis par des organismes publics</t>
  </si>
  <si>
    <t>Valeur marchande (avant décote) des titres de dette négociables éligibles, émis ou garantis par des organismes publics, affectés d’une pondération de risque de 20 % dans l’approche standard pour le risque de crédit.</t>
  </si>
  <si>
    <t>Actifs de niveau 2A - Titres affectés d’une pondération de risque de 20 %, émis ou garantis par des BMD</t>
  </si>
  <si>
    <t>Valeur marchande (avant décote) des titres de dette négociables éligibles, émis ou garantis par des banques multilatérales de développement, affectés d’une pondération de risque de 20 % dans l’approche standard pour le risque de crédit.</t>
  </si>
  <si>
    <t>Actifs de niveau 2A - Obligations d’entreprises non financières cotées AA- ou mieux</t>
  </si>
  <si>
    <t>Actifs de niveau 2A - Obligations sécurisées cotées AA- ou mieux</t>
  </si>
  <si>
    <t>Actifs de niveau 2B - Obligations d’entreprises non financières cotées BBB- à A+</t>
  </si>
  <si>
    <t>Actifs de niveau 2B – Actions ordinaires d’entreprises non financières</t>
  </si>
  <si>
    <t>Actifs de niveau 2B - Titres de dette de l’émetteur souverain ou de la banque centrale cotés BBB- à BBB+</t>
  </si>
  <si>
    <t>Valeur marchande (avant décote) des titres de dette éligibles émis par un émetteur souverain ou la banque centrale cotés de BBB- à BBB+ qui ne sont pas déjà compris dans les codes 11009, Actifs de niveau 1 - Titres émis en monnaie locale lorsque la pondération de risque est autre que 0 %, ou 11010, Actifs de niveau 1 - Titres émis en monnaie étrangère lorsque la pondération de risque est autre que 0 %.</t>
  </si>
  <si>
    <t>Actifs de niveau 1 - exclusions imputables à des restrictions imposées à l’entité juridique</t>
  </si>
  <si>
    <t xml:space="preserve">Actifs de niveau 2A - exclusions imputables à des restrictions imposées à l’entité juridique </t>
  </si>
  <si>
    <t xml:space="preserve">Actifs RMBS de niveau 2B - exclusions imputables à des restrictions imposées à l’entité juridique </t>
  </si>
  <si>
    <t xml:space="preserve">Actifs de niveau 2B non RMBS - exclusions imputables à des restrictions imposées à l’entité juridique </t>
  </si>
  <si>
    <t>Actifs de niveau 1 - exclusions en raison de restrictions opérationnelles</t>
  </si>
  <si>
    <t>Actifs de niveau 2A - exclusions en raison de restrictions opérationnelles</t>
  </si>
  <si>
    <t>Actifs de niveau 2B RMBS - exclusions en raison de restrictions opérationnelles</t>
  </si>
  <si>
    <t>Actifs de niveau 2B non RMBS - exclusions en raison de restrictions opérationnelles</t>
  </si>
  <si>
    <t>Total des dépôts de détail entièrement garantis par un dispositif efficace d'assurance-_x001E_dépôts sur des comptes courants au Canada.</t>
  </si>
  <si>
    <t>Total des dépôts de détail entièrement garantis par un dispositif efficace d'assurance-_x001E_dépôts sur des comptes courants dans des pays autres que le Canada, dans la mesure où l’autorité de contrôle décide d’appliquer à ces dépôts un taux de retrait de 3 %.</t>
  </si>
  <si>
    <t>Total des dépôts de détail entièrement garantis par un dispositif efficace d'assurance-dépôts sur des comptes courants dans des pays autres que le Canada, dans la mesure où l’autorité de contrôle décide d’appliquer à ces dépôts un taux de retrait de 5 %.</t>
  </si>
  <si>
    <t>Total des dépôts de détail entièrement garantis par un dispositif efficace d'assurance-dépôts sur des comptes autres que courants - le déposant entretient des relations avec l’institution au Canada.</t>
  </si>
  <si>
    <t>Total des dépôts de détail entièrement garantis par un dispositif efficace d’assurance-dépôts sur des comptes autres que courants dans des pays autres que le Canada, dans la mesure où l’autorité de contrôle décide d’appliquer à ces dépôts un taux de retrait de 3 % - le déposant entretient des relations avec l’institution hors Canada.</t>
  </si>
  <si>
    <t>Total des dépôts de détail entièrement garantis par un dispositif efficace d’assurance-dépôts sur des comptes autres que courants dans des pays autres que le Canada, dans la mesure où l’autorité de contrôle décide d’appliquer à ces dépôts un taux de retrait de 5 % - le déposant entretient des relations avec l’institution hors Canada.</t>
  </si>
  <si>
    <t>Total des dépôts de détail entièrement garantis par un dispositif efficace d’assurance-dépôts sur des comptes autres que courants – le déposant n’entretient pas avec l’institution d’autres relations durables qui rendent un retrait très improbable.</t>
  </si>
  <si>
    <t>Total des dépôts de détail sans échéance ou à échéance d'au plus de 30 jours qui ne sont pas entièrement garantis par un dispositif efficace d'assurance-dépôts.</t>
  </si>
  <si>
    <t>Total des dépôts de détail provenant d’un tiers non affilié (c.-à-d. une entité qui n’appartient pas à la même famille que l’institution ou qui n’est pas une filiale de l’institution).</t>
  </si>
  <si>
    <t>Dépôts provenant d’entités souveraines, de banques centrales, d’organismes publics et de BMD – sur comptes courants, garantis, à un taux de retrait de 5 %</t>
  </si>
  <si>
    <t>Total des dépôts sur comptes courants (découlant d’activités de compensation, de garde et de gestion de trésorerie) provenant d’entités souveraines, de banques centrales, d’organismes publics et de BMD, qui sont entièrement sécurisés par un dispositif efficace d’assurance-dépôts, dans des pays où l’autorité de contrôle décide d’appliquer à ces dépôts un taux de retrait de 5 %.</t>
  </si>
  <si>
    <t>Dépôts provenant d’entités souveraines, de banques centrales, d’organismes publics et de BMD – sur comptes courants, non garantis</t>
  </si>
  <si>
    <t>Dépôts provenant d’autres institutions financières et d’autres entités, sur comptes courants, garantis, à un taux de retrait de 5 %</t>
  </si>
  <si>
    <t>Émission de créances non garanties</t>
  </si>
  <si>
    <t>Soldes additionnels devant être maintenus dans les réserves des banques centrales</t>
  </si>
  <si>
    <t>Sorties de trésorerie associées aux dérivés</t>
  </si>
  <si>
    <t>Les institutions devraient utiliser leur méthode d’évaluation pour calculer les entrées et sorties de trésorerie contractuelles à attendre des instruments dérivés. Les flux de trésorerie peuvent être calculés sur une base nette (les entrées peuvent compenser les sorties) par contrepartie, uniquement lorsqu’il existe une convention-cadre de compensation. La somme de toutes les sorties nettes de trésorerie devrait être déclarée ici. Les institutions devraient exclure de ce calcul les exigences de liquidité qui résulteraient du besoin de sûretés supplémentaires dus à une variation de la valeur marchande (à déclarer à la ligne 21408 « Besoins de liquidités supplémentaires activés par une variation de valorisation des opérations sur dérivés et autres instruments ») ou à une dépréciation des sûretés fournies (déclarée aux lignes 21403 « évolution éventuelle de la valeur des sûretés données - encaisse et actifs de niveau 1 » et 21404 « évolution éventuelle de la valeur des sûretés données - pour les autres sûretés (c.-à-d. toutes les sûretés qui ne sont pas de niveau 1). Les options devraient être considérées comme exercées quand elles sont « dans le cours » pour l’acheteur.</t>
  </si>
  <si>
    <t>Montant de la sûreté qui devrait être donnée ou des sorties contractuelles de trésorerie associées à toute dégradation de notation jusqu’à un déclassement de trois crans de la cote de crédit à long terme de l’institution. Lorsque le seuil de déclenchement est lié à la cote à court terme de l’institution, on se référera à la cote à long terme correspondante, conformément aux critères de notation publiés. L’incidence du déclassement devrait englober l’impact sur tous les types de dépôts de garantie et de clauses contractuelles qui modifient les droits de réutilisation de sûretés non cantonnées.</t>
  </si>
  <si>
    <t>Évolution de la valeur des sûretés données - encaisse et actifs de niveau 1</t>
  </si>
  <si>
    <t>Évolution de la valeur des sûretés données - pour les sûretés autres que niveau 1</t>
  </si>
  <si>
    <t>Valeur marchande actuelle des sûretés pertinentes couvrant les dérivés et autres opérations, sauf celles visées à la ligne 21403  « Évolution éventuelle de la valeur des sûretés données - encaisse et actifs de niveau 1 ». Ce montant doit être net des sûretés reçues par contrepartie (pour autant que la sûreté reçue ne fasse pas l’objet de restrictions sur sa réutilisation ou sa mobilisation). Toute sûreté qui figure dans un compte de marge cantonné ne peut être utilisée que pour compenser les sorties qui sont associées à des paiements pouvant être compensés sur ce même compte.</t>
  </si>
  <si>
    <t>Sûretés excédentaires non cantonnées pouvant être appelées contractuellement par la contrepartie</t>
  </si>
  <si>
    <t>Montant des sûretés non cantonnées que l’institution a reçues des contreparties, mais qui pourraient être contractuellement rappelées en vertu de documents juridiques parce qu’elles dépassent le montant des sûretés exigées par les contreparties.</t>
  </si>
  <si>
    <t>Sûretés contractuellement exigées au titre desquelles la contrepartie n’a pas encore demandé la constitution de sûretés</t>
  </si>
  <si>
    <t>Montant des sûretés contractuellement exigées mais dont la contrepartie n’a pas encore demandé la constitution.</t>
  </si>
  <si>
    <t>Variation de valorisation des opérations sur dérivés et autres instruments</t>
  </si>
  <si>
    <t>Besoins de liquidité éventuels découlant de la couverture intégrale des expositions aux prix du marché sur dérivés et autres instruments. Les institutions doivent calculer les sorties de trésorerie produites par les besoins supplémentaires liés à la variation de la valorisation du marché en retenant le plus grand flux de sûretés net sur 30 jours, en valeur absolue, ayant été enregistré au cours des 24 mois précédents, la couverture nette absolue étant fondée sur les entrées et sorties de trésorerie exécutées. Les entrées et sorties correspondant à des opérations relevant d’une même convention-cadre de compensation peuvent être traitées en valeur nette.</t>
  </si>
  <si>
    <t>Perte de financements sur titres adossés à des actifs, obligations sécurisées et autres instruments structurés émis par l’institution</t>
  </si>
  <si>
    <t>Soldes de titres adossés à des actifs à terme et autres instruments de financement structurés, à l’exception des obligations sécurisées, émises par l’instituition, et qui viennent à échéance dans 30 jours ou moins. Dans la mesure où des structures parrainées ou des structures ad hoc doivent être consolidées, leurs actifs et passifs doivent êtres pris en compte.</t>
  </si>
  <si>
    <t>Perte de financement sur obligations sécurisées émises par l’institution</t>
  </si>
  <si>
    <t xml:space="preserve">Tous les financements sur papier commercial adossé à des actifs, structure, véhicules d’investissement ad hoc et autres activités de financement assimilables venant à échéance ou devant être retournés dans les 30 jours. </t>
  </si>
  <si>
    <t>Perte de financement sur papier commercial adossé à des actifs, structures, véhicules d’investissement ad hoc – options incorporées dans les accords de financement</t>
  </si>
  <si>
    <t>Tous les financements sur papier commercial adossé à des actifs, structure, véhicules d’investissement ad hoc et autres activités de financement assimilables ne venant pas à échéance dans les 30 jours, mais comportant des options incorporées dans les accords de financement qui pourraient réduire l’échéance du titre de dette à 30 jours ou moins.</t>
  </si>
  <si>
    <t>Perte de financement sur papier commercial adossé à des actifs, structures, véhicules d’investissement ad hoc – autres pertes éventuelles</t>
  </si>
  <si>
    <t>Toutes les autres pertes éventuelles liées à tous les financements sur papier commercial adossé à des actifs, structures, véhicules d’investissement ad hoc et autres activités de financement assimilables.</t>
  </si>
  <si>
    <t>Engagements confirmés de crédit pas encore décaissés - au bénéfice d’entreprises non financières</t>
  </si>
  <si>
    <t>Engagements confirmés de liquidité pas encore décaissés - au bénéfice d’entreprises non financières</t>
  </si>
  <si>
    <t>Engagements confirmés de crédit pas encore décaissés - au bénéfice d’entités souveraines, de banques centrales, d’organismes publics et de BMD</t>
  </si>
  <si>
    <t>Soldes des engagements confirmés de crédit pas encore décaissés, pris par l’institution au bénéfice d’entités souveraines, de banques centrales, d’organismes publics et de banques multilatérales de développement. Le montant déclaré devrait également comprendre l’« excédent de capacité » des engagements de liquidité pris envers des entités souveraines, des banques centrales, des organismes publics et des banques multilatérales de développement.</t>
  </si>
  <si>
    <t>Le montant des engagements confirmés de liquidité pas encore décaissés doit correspondre à l’encours de titres de dette (ou à une fraction proportionnelle s’il s’agit d’un prêt consortial) émis par des entités souveraines, des banques centrales, des organismes publics ou des banques multilatérales de développement qui arrive à échéance dans une période de 30 jours et qui est couvert par la facilité.</t>
  </si>
  <si>
    <t>Engagements confirmés de crédit et de liquidité pas encore décaissés - au bénéfice de banques soumises à une surveillance prudentielle</t>
  </si>
  <si>
    <t>Soldes des engagements confirmés de crédit et de liquidité pas encore décaissés, au bénéfice de banques soumises à une surveillance prudentielle.</t>
  </si>
  <si>
    <t>Engagements confirmés de crédit pas encore décaissés - au bénéfice d’autres IF</t>
  </si>
  <si>
    <t>Soldes des engagements confirmés de crédit pas encore décaissés, pris par l’institution au bénéfice d’autres institutions financières (y compris entreprises de valeurs mobilières, des sociétés d’assurances, des fiduciaires et des bénéficiaires). Le montant déclaré devrait également comprendre l’« excédent de capacité » des engagements de liquidité pris au bénéfice d’autres institutions financières (y compris entreprises de valeurs mobilières, des sociétés d’assurances, des fiduciaires et des bénéficiaires).</t>
  </si>
  <si>
    <t>Engagements confirmés de liquidité pas encore décaissés - au bénéfice d’autres IF</t>
  </si>
  <si>
    <t>Engagements confirmés de crédit et de liquidité pas encore décaissés - au bénéfice d’autres entités juridiques</t>
  </si>
  <si>
    <t>Soldes des engagements confirmés de crédit et de liquidité pas encore décaissés, pris au bénéfice d’autres entités, y compris des fonds de couverture, des fonds du marché monétaire, et des structures d’émission et structures ad hoc (p. ex. des structures d’émission ou véhicules d’investissement ad hoc ou autres structures utilisées pour financer les actifs de l’institution.</t>
  </si>
  <si>
    <t>Autres obligations contractuelles visant à octroyer des fonds – à des institutions financières</t>
  </si>
  <si>
    <t>Montant total des obligations contractuelles d’accorder des financements à la clientèle de particuliers au cours des 30 jours civils suivants (non déduits pour tenir compte du report sur les entrées de trésorerie déclarés à la ligne 22201 - Entrées de trésorerie contractuelles à la clientèle de particuliers). Les engagements non capitalisés doivent être déclarés à cette ligne seulement si i) l’emprunteur a accepté l’engagement proposé par l’institution et que toutes les conditions rattachées à l’engagement ont été respectées, et si  ii) l’exigence de capitaliser l’engagement respecte la période de 30 jours de la LCR.</t>
  </si>
  <si>
    <t>Autres obligations contractuelles visant à octroyer des fonds - à des entreprises non financières</t>
  </si>
  <si>
    <t>Montant total des obligations contractuelles d’accorder des financements à des entreprises non financières au cours des 30 jours civils suivants (non déduits pour tenir compte du report sur les entrées de trésorerie déclarées à la ligne 22203 - Entrées de trésorerie contractuelles à des entreprises non financières).</t>
  </si>
  <si>
    <t>Autres obligations contractuelles visant à octroyer des fonds – à d’autres clients</t>
  </si>
  <si>
    <t>Montant total des obligations contractuelles d’accorder des financements à d’autres clients au cours des 30 jours civils suivants (non déduits pour tenir compte du report sur les entrées de trésorerie déclarés à la ligne 22208 – Entrées de trésorerie contractuelles à d’autres entités).</t>
  </si>
  <si>
    <t>Autres obligations de financement conditionnelles - entreprises communes ou participations minoritaires dans des entités</t>
  </si>
  <si>
    <t>Autres obligations de financement conditionnelles - facilités de liquidité et de crédit « sans engagement », révocables sans condition – autres clients</t>
  </si>
  <si>
    <t>Soldes d’engagements confirmés de crédit et de liquidité pas encore décaissés, au bénéfice d’autres clients dans la mesure où l’institution est autorisée à révoquer sans condition la partie non décaissée de ces engagements.</t>
  </si>
  <si>
    <t>Autres obligations de financement conditionnelles –instruments de crédit commercial – obligations connexes</t>
  </si>
  <si>
    <t>Instruments de crédit commercial provenant d’obligations connexes directement adossées au mouvement de marchandises ou à la prestation de services. Les montants à déclarer comprennent des éléments tels les lettres de crédit commercial documentaire, la remise (ou l’encaissement) documentaire et l’encaissement simple, les effets d’importation et effets d’exportation, et les garanties directement liées à des obligations de crédit commercial, telles que des garanties d’expédition. Les engagements de prêts, comme le financement direct des importations ou exportations pour les entreprises non financières, ne doivent pas être déclarés à ce poste, mais plutôt à titre d’engagements confirmés.</t>
  </si>
  <si>
    <t>Autres obligations de financement conditionnelles - garanties et lettres de crédit sans rapport avec des obligations de crédit commercial</t>
  </si>
  <si>
    <t>Encours des lettres de crédit émises par l’institution et des garanties sans rapport avec des obligations de crédit commercial.</t>
  </si>
  <si>
    <t>Autres obligations de financement conditionnelles – demandes de rachat de titres de dette</t>
  </si>
  <si>
    <t>Les demandes éventuelles de rachat des titres de dette émis par l’institution ou des structures d’émission, véhicules d’investissement sur titres et autres facilités de financement qui lui sont liés.</t>
  </si>
  <si>
    <t>Autres obligations de financement conditionnelles – produits structurés</t>
  </si>
  <si>
    <t>Les produits structurés que la clientèle s’attend à pouvoir négocier facilement, par exemple les titres à taux révisable et les effets à taux variable remboursables sur demande (VRDN).</t>
  </si>
  <si>
    <t>Autres obligations de financement conditionnelles – fonds gérés</t>
  </si>
  <si>
    <t>Les fonds gérés dans un objectif de préservation de la valeur, par exemple fonds de placement monétaires ou autres types d’organismes de placement collectif à capital garanti.</t>
  </si>
  <si>
    <t>Autres obligations de financement conditionnelles – Autres obligations non contractuelles</t>
  </si>
  <si>
    <t>Autres obligations de financement conditionnelles - Encours des titres de dette ayant une échéance résiduelle à &gt; 30 jours</t>
  </si>
  <si>
    <t>Lorsqu’un émetteur passe par un courtier ou un teneur de marché affilié, il pourrait être nécessaire d’intégrer une part de l’encours des titres de dette ayant une échéance supérieure à 30 jours civils (que ceux-ci soient assortis ou non d’une sûreté, et qu’ils soient à terme ou à court terme), en vue de couvrir la possibilité d’un rachat de cet encours.</t>
  </si>
  <si>
    <t>Autres obligations de financement conditionnelles - les positions courtes de certains clients sont sécurisées par des sûretés reçues d’autres clients</t>
  </si>
  <si>
    <t>Montant des obligations de financement conditionnelles se rapportant à des situations où une institution dispose d’actifs de clientèle qui sont équilibrés, en interne, par les positions courtes d’autres clients, dont la sûreté ne peut pas être assimilée à un actif de niveau 1 ou 2, et lorsque l’institution pourrait être contrainte de trouver des ressources supplémentaires pour financer ces positions en cas de retrait par le client. Les situations où la sûreté est assimilable à un actif de niveau 1 ou 2 doivent être déclarées dans la catégorie de financement garanti pertinente.</t>
  </si>
  <si>
    <t>Autres obligations de financement conditionnelles – positions courtes de la banque sécurisées par une cession temporaire de titre assortie d’une sûreté</t>
  </si>
  <si>
    <t>Montant des positions courtes de l’institution qui sont sécurisées par des cessions temporaires de titres assorties d’une sûreté. Ces positions sont présumées maintenues pendant la totalité de la période de 30 jours et s’accompagnent d’une sortie de trésorerie de 0 %. Les cessions temporaires correspondantes de titres assorties d’une sûreté qui sécurisent ces positions courtes doivent être déclarées dans la catégorie pertinente de prêts sécurisés ou de swaps de sûretés.</t>
  </si>
  <si>
    <t xml:space="preserve">Autres sorties contractuelles de trésorerie </t>
  </si>
  <si>
    <t>Toutes les autres sorties contractuelles de trésorerie prévues dans les 30 jours civils à venir, dont les sorties visant à sécuriser les emprunts de sûretés non garantis, les positions courtes non sécurisées, le versement de dividendes ou les paiements d’intérêts contractuels, mais non les sorties de trésorerie liées aux charges d’exploitation.</t>
  </si>
  <si>
    <t>Montant accordé au titre de prises en pension ou d’opérations d’emprunt de titres à échéance de 30 jours lorsque la sûreté acceptée n’est pas de niveau 1 ou 2 et n’a pas été réutilisée (non mobilisée) pour sécuriser les positions courtes fermes de l’institution.</t>
  </si>
  <si>
    <t>Valeur marchande de la sûreté acceptée au titre de prises en pension ou d’opérations d’emprunt de titres à échéance de 30 jours lorsque la sûreté acceptée est de niveau 1 ou 2 et n’a pas été réutilisée (non mobilisée) pour sécuriser les positions courtes fermes de l’institution.</t>
  </si>
  <si>
    <t>Prêts garantis – sûreté réutilisée – Actifs de niveau 1 – montant accordé</t>
  </si>
  <si>
    <t>Montant accordé au titre de prises en pension ou d’opérations d’emprunt de titres à échéance de 30 jours lorsque la sûreté acceptée est de niveau 1 et a été réutilisée (mobilisée) pour sécuriser les positions courtes fermes de l’institution.</t>
  </si>
  <si>
    <t>Prêts garantis – sûreté réutilisée – Actifs de niveau 1 – valeur marchande de la sûreté acceptée</t>
  </si>
  <si>
    <t>Valeur marchande de la sûreté acceptée au titre de prises en pension ou d’opérations d’emprunt de titres à échéance de 30 jours lorsque la sûreté acceptée est de niveau 1 et a été réutilisée (mobilisée) pour sécuriser les positions courtes fermes de l’institution.</t>
  </si>
  <si>
    <t xml:space="preserve">Prêts garantis – sûreté réutilisée – Actifs de niveau 2A – montant accordé </t>
  </si>
  <si>
    <t>Montant accordé au titre de prises en pension ou d’opérations d’emprunt de titres à échéance de 30 jours lorsque la sûreté acceptée est de niveau 2A et a été réutilisée (mobilisée) pour sécuriser les positions courtes fermes de l’institution.</t>
  </si>
  <si>
    <t>Prêts garantis – sûreté réutilisée – Actifs de niveau 2A – valeur marchande de la sûreté acceptée</t>
  </si>
  <si>
    <t>Valeur marchande de la sûreté acceptée au titre de prises en pension ou d’opérations d’emprunt de titres à échéance de 30 jours lorsque la sûreté acceptée est de niveau 2A et a été réutilisée (mobilisée) pour sécuriser les positions courtes fermes de l’institution.</t>
  </si>
  <si>
    <t>Prêts garantis – sûreté réutilisée – Actifs de niveau 2B RMBS – montant accordé</t>
  </si>
  <si>
    <t>Montant accordé au titre de prises en pension ou d’opérations d’emprunt de titres à échéance de 30 jours lorsque la sûreté acceptée est de niveau 2B RMBS et a été réutilisée (mobilisée) pour sécuriser les positions courtes fermes de l’institution.</t>
  </si>
  <si>
    <t>Prêts garantis – sûreté réutilisée – Actifs de niveau 2B RMBS – valeur marchande de la sûreté acceptée</t>
  </si>
  <si>
    <t>Valeur marchande de la sûreté acceptée au titre de prises en pension ou d’opérations d’emprunt de titres à échéance de 30 jours lorsque la sûreté acceptée est de niveau 2B RMBS et a été réutilisée (mobilisée) pour sécuriser les positions courtes fermes de l’institution.</t>
  </si>
  <si>
    <t>Prêts garantis – sûreté réutilisée – Actifs de niveau 2B non RMBS – montant accordé</t>
  </si>
  <si>
    <t>Montant accordé au titre de prises en pension ou d’opérations d’emprunt de titres à échéance de 30 jours lorsque la sûreté acceptée est de niveau 2B non RMBS et a été réutilisée (mobilisée) pour sécuriser les positions courtes fermes de l’institution.</t>
  </si>
  <si>
    <t>Prêts garantis – sûreté réutilisée – Actifs de niveau 2B non RMBS – valeur marchande de la sûreté acceptée</t>
  </si>
  <si>
    <t>Valeur marchande de la sûreté acceptée au titre de prises en pension ou d’opérations d’emprunt de titres à échéance de 30 jours lorsque la sûreté acceptée est de niveau 2B non RMBS et a été réutilisée (mobilisée) pour sécuriser les positions courtes fermes de l’institution.</t>
  </si>
  <si>
    <t>Montant accordé au titre de prises en pension ou d’opérations d’emprunt de titres à échéance de 30 jours lorsque la sûreté acceptée n’est pas de niveau 1 ou 2 et a été réutilisée (mobilisée) pour sécuriser les positions courtes fermes de l’institution.</t>
  </si>
  <si>
    <t>Valeur marchande de la sûreté acceptée au titre de prises en pension ou d’opérations d’emprunt de titres à échéance de 30 jours lorsque la sûreté acceptée n’est pas de niveau 1 ou 2 et a été réutilisée (mobilisée) pour sécuriser les positions courtes fermes de l’institution.</t>
  </si>
  <si>
    <t>Entrées de trésorerie contractuelles – entreprises non financières</t>
  </si>
  <si>
    <t>Entrées de trésorerie contractuelles – banques centrales</t>
  </si>
  <si>
    <t>Entrées de trésorerie contractuelles – IF – autres dépôts opérationnels</t>
  </si>
  <si>
    <t>Tous les dépôts détenus par d’autres institutions financières pour des activités opérationnelles, notamment dans le contexte de la compensation, de la garde et de la gestion de la trésorerie, qui ne sont pas prises en compte à la ligne 22205 Entrées de trésorerie contractuelles – IF - dépôts opérationnels se rapportant aux activités de compensation de sous-adhérents non étrangers.</t>
  </si>
  <si>
    <t>Entrées de trésorerie contractuelles – autres entités</t>
  </si>
  <si>
    <t>Les institutions devraient utiliser leurs méthodes de valorisation pour calculer les entrées et sorties de trésorerie contractuelles à attendre des instruments dérivés. Les flux de trésorerie peuvent être calculés sur une base nette (les entrées peuvent compenser les sorties) par contrepartie, uniquement lorsqu’il existe une convention-cadre de compensation. La somme de toutes les sorties nettes de trésorerie devrait être déclarée ici. Les institutions devraient exclure de ce calcul les exigences de liquidité qui résulteraient du besoin de sûretés supplémentaires en raison d’une variation de la valeur de marché (à déclarer à la ligne 21408 « Besoins de liquidités supplémentaires activés par une variation de valorisation des opérations sur dérivés et autres instruments ») ou à une dépréciation des sûretés fournies (déclarée aux lignes 21403 « évolution éventuelle de la valeur des sûretés données - encaisse et actifs de niveau 1 » et 21404 « évolution éventuelle de la valeur des sûretés données - pour les autres sûretés (c.-à-d. toutes les sûretés qui ne sont pas de niveau 1). Les options devraient être considérées comme exercées quand elles sont « dans le cours » pour l’acheteur.</t>
  </si>
  <si>
    <t>Swaps de sûretés – actifs empruntés réutilisés – actifs de niveau 1 prêtés et actifs de niveau 1 empruntés (toutes les opérations) – valeur marchande de la sûreté prêtée</t>
  </si>
  <si>
    <t>Valeur marchande de la sûreté prêtée dans toutes les opérations où des actifs de niveau 1 sont prêtés et des actifs de niveau 1 sont empruntés, lorsque la sûreté empruntée est réutilisée (mobilisée) pour sécuriser les positions courtes fermes de l’institution.</t>
  </si>
  <si>
    <t>Swaps de sûretés – actifs empruntés réutilisés – actifs de niveau 1 prêtés et actifs de niveau 1 empruntés (toutes les opérations) – valeur marchande de la sûreté empruntée</t>
  </si>
  <si>
    <t>Valeur marchande de la sûreté empruntée dans toutes les opérations où des actifs de niveau 1 sont prêtés et des actifs de niveau 1 sont empruntés, lorsque la sûreté empruntée est réutilisée (mobilisée) pour sécuriser les positions courtes fermes de l’institution.</t>
  </si>
  <si>
    <t>Swaps de sûretés – actifs empruntés réutilisés – actifs de niveau 1 prêtés et actifs de niveau 2A empruntés (toutes les opérations) – valeur marchande de la sûreté prêtée</t>
  </si>
  <si>
    <t>Valeur marchande de la sûreté prêtée dans toutes les opérations où des actifs de niveau 1 sont prêtés et des actifs de niveau 2A sont empruntés, lorsque la sûreté empruntée est réutilisée (mobilisée) pour sécuriser les positions courtes fermes de l’institution.</t>
  </si>
  <si>
    <t>Swaps de sûretés – actifs empruntés réutilisés – actifs de niveau 1 prêtés et actifs de niveau 2A empruntés (toutes les opérations) – valeur marchande de la sûreté empruntée</t>
  </si>
  <si>
    <t>Valeur marchande de la sûreté empruntée dans toutes les opérations où des actifs de niveau 1 sont prêtés et des actifs de niveau 2A sont empruntés, lorsque la sûreté empruntée est réutilisée (mobilisée) pour sécuriser les positions courtes fermes de l’institution..</t>
  </si>
  <si>
    <t>Swaps de sûretés – actifs empruntés réutilisés – actifs de niveau 1 prêtés et actifs de niveau 2B RMBS empruntés (toutes les opérations) – valeur marchande de la sûreté prêtée</t>
  </si>
  <si>
    <t>Valeur marchande de la sûreté prêtée dans toutes les opérations où des actifs de niveau 1 sont prêtés et des actifs de niveau 2B RMBS sont empruntés, lorsque la sûreté empruntée est réutilisée (mobilisée) pour sécuriser les positions courtes fermes de l’institution.</t>
  </si>
  <si>
    <t>Swaps de sûretés – actifs empruntés réutilisés – actifs de niveau 1 prêtés et actifs de niveau 2B RMBS empruntés (toutes les opérations) – valeur marchande de la sûreté empruntée</t>
  </si>
  <si>
    <t>Valeur marchande de la sûreté empruntée dans toutes les opérations où des actifs de niveau 1 sont prêtés et des actifs de niveau 2B RMBS sont empruntés, lorsque la sûreté empruntée est réutilisée (mobilisée) pour sécuriser les positions courtes fermes de l’institution.</t>
  </si>
  <si>
    <t>Swaps de sûretés – actifs empruntés réutilisés – actifs de niveau 1 prêtés et actifs de niveau 2B non RMBS empruntés (toutes les opérations) – valeur marchande de la sûreté prêtée</t>
  </si>
  <si>
    <t>Valeur marchande de la sûreté prêtée dans toutes les opérations où des actifs de niveau 1 sont prêtés et des actifs de niveau 2B non RMBS sont empruntés, lorsque la sûreté empruntée est réutilisée (mobilisée) pour sécuriser les positions courtes fermes de l’institution.</t>
  </si>
  <si>
    <t>Swaps de sûretés – actifs empruntés réutilisés – actifs de niveau 1 prêtés et actifs de niveau 2B non RMBS empruntés (toutes les opérations) – valeur marchande de la sûreté empruntée</t>
  </si>
  <si>
    <t>Valeur marchande de la sûreté empruntée dans toutes les opérations où des actifs de niveau 1 sont prêtés et des actifs de niveau 2B non RMBS sont empruntés, lorsque la sûreté empruntée est réutilisée (mobilisée) pour sécuriser les positions courtes fermes de l’institution.</t>
  </si>
  <si>
    <t>Swaps de sûretés – actifs empruntés réutilisés – actifs de niveau 2A prêtés et actifs de niveau 1 empruntés (toutes les opérations) – valeur marchande de la sûreté prêtée</t>
  </si>
  <si>
    <t>Valeur marchande de la sûreté prêtée dans toutes les opérations où des actifs de niveau 2A sont prêtés et des actifs de niveau 1 sont empruntés, lorsque la sûreté empruntée est réutilisée (mobilisée) pour sécuriser les positions courtes fermes de l’institution.</t>
  </si>
  <si>
    <t>Swaps de sûretés – actifs empruntés réutilisés – actifs de niveau 2A prêtés et actifs de niveau 1 empruntés (toutes les opérations) – valeur marchande de la sûreté empruntée</t>
  </si>
  <si>
    <t>Valeur marchande de la sûreté empruntée dans toutes les opérations où des actifs de niveau 2A sont prêtés et des actifs de niveau 1 sont empruntés, lorsque la sûreté empruntée est réutilisée (mobilisée) pour sécuriser les positions courtes fermes de l’institution.</t>
  </si>
  <si>
    <t>Swaps de sûretés – actifs empruntés réutilisés – actifs de niveau 2A prêtés et actifs de niveau 2A empruntés (toutes les opérations) – valeur marchande de la sûreté prêtée</t>
  </si>
  <si>
    <t>Valeur marchande de la sûreté prêtée dans toutes les opérations où des actifs de niveau 2A sont prêtés et des actifs de niveau 2A sont empruntés, lorsque la sûreté empruntée est réutilisée (mobilisée) pour sécuriser les positions courtes fermes de l’institution.</t>
  </si>
  <si>
    <t>Swaps de sûretés – actifs empruntés réutilisés – actifs de niveau 2A prêtés et actifs de niveau 2A empruntés (toutes les opérations) – valeur marchande de la sûreté empruntée</t>
  </si>
  <si>
    <t>Valeur marchande de la sûreté empruntée dans toutes les opérations où des actifs de niveau 2A sont prêtés et desactifs de niveau 2A sont empruntés, lorsque la sûreté empruntée est réutilisée (mobilisée) pour sécuriser les positions courtes fermes de l’institution.</t>
  </si>
  <si>
    <t>Swaps de sûretés – actifs empruntés réutilisés – actifs de niveau 2A prêtés et actifs de niveau 2B RMBS empruntés (toutes les opérations) – valeur marchande de la sûreté prêtée</t>
  </si>
  <si>
    <t>Valeur marchande de la sûreté prêtée dans toutes les opérations où des actifs de niveau 2A sont prêtés et des actifs de niveau 2B RMBS sont empruntés, lorsque la sûreté empruntée est réutilisée (mobilisée) pour sécuriser les positions courtes fermes de l’institution.</t>
  </si>
  <si>
    <t>Swaps de sûretés – actifs empruntés réutilisés – actifs de niveau 2A prêtés et actifs de niveau 2B RMBS empruntés (toutes les opérations) – valeur marchande de la sûreté empruntée</t>
  </si>
  <si>
    <t>Valeur marchande de la sûreté empruntée dans toutes les opérations où des actifs de niveau 2A sont prêtés et des actifs de niveau 2B RMBS sont empruntés, lorsque la sûreté empruntée est réutilisée (mobilisée) pour sécuriser les positions courtes fermes de l’institution.</t>
  </si>
  <si>
    <t>Swaps de sûretés – actifs empruntés réutilisés – actifs de niveau 2A prêtés et actifs de niveau 2B non RMBS empruntés (toutes les opérations) – valeur marchande de la sûreté prêtée</t>
  </si>
  <si>
    <t>Valeur marchande de la sûreté prêtée dans toutes les opérations où des actifs de niveau 2A sont prêtés et des actifs de niveau 2B non RMBS sont empruntés, lorsque la sûreté empruntée est réutilisée (mobilisée) pour sécuriser les positions courtes fermes de l’institution.</t>
  </si>
  <si>
    <t>Swaps de sûretés – actifs empruntés réutilisés – actifs de niveau 2A prêtés et actifs de niveau 2B non RMBS empruntés (toutes les opérations) – valeur marchande de la sûreté empruntée</t>
  </si>
  <si>
    <t>Valeur marchande de la sûreté empruntée dans toutes les opérations où des actifs de niveau 2A sont prêtés et des actifs de niveau 2B non RMBS sont empruntés, lorsque la sûreté empruntée est réutilisée (mobilisée) pour sécuriser les positions courtes fermes de l’institution.</t>
  </si>
  <si>
    <t>Swaps de sûretés – actifs empruntés réutilisés – actifs de niveau 2B RMBS prêtés et actifs de niveau 1 empruntés (toutes les opérations) – valeur marchande de la sûreté prêtée</t>
  </si>
  <si>
    <t>Valeur marchande de la sûreté prêtée dans toutes les opérations où des actifs de niveau 2B RMBS sont prêtés et des actifs de niveau 1 sont empruntés, lorsque la sûreté empruntée est réutilisée (mobilisée) pour sécuriser les positions courtes fermes de l’institution.</t>
  </si>
  <si>
    <t>Swaps de sûretés – actifs empruntés réutilisés – actifs de niveau 2B RMBS prêtés et actifs de niveau 1 empruntés (toutes les opérations) – valeur marchande de la sûreté empruntée</t>
  </si>
  <si>
    <t>Valeur marchande de la sûreté empruntée dans toutes les opérations où des actifs de niveau 2B RMBS sont prêtés et des actifs de niveau 1 sont empruntés, lorsque la sûreté empruntée est réutilisée (mobilisée) pour sécuriser les positions courtes fermes de l’institution.</t>
  </si>
  <si>
    <t>Swaps de sûretés – actifs empruntés réutilisés – actifs de niveau 2B RMBS prêtés et actifs de niveau 2A empruntés (toutes les opérations) – valeur marchande de la sûreté prêtée</t>
  </si>
  <si>
    <t>Valeur marchande de la sûreté prêtée dans toutes les opérations où des actifs de niveau 2B RMBS sont prêtés et des actifs de niveau 2A sont empruntés, lorsque la sûreté empruntée est réutilisée (mobilisée) pour sécuriser les positions courtes fermes de l’institution.</t>
  </si>
  <si>
    <t>Swaps de sûretés – actifs empruntés réutilisés – actifs de niveau 2B RMBS prêtés et actifs de niveau 2A empruntés (toutes les opérations) – valeur marchande de la sûreté empruntée</t>
  </si>
  <si>
    <t>Valeur marchande de la sûreté empruntée dans toutes les opérations où des actifs de niveau 2B RMBS sont prêtés et des actifs de niveau 2A sont empruntés, lorsque la sûreté empruntée est réutilisée (mobilisée) pour sécuriser les positions courtes fermes de l’institution.</t>
  </si>
  <si>
    <t>Swaps de sûretés – actifs empruntés réutilisés – actifs de niveau 2B RMBS prêtés et actifs de niveau 2B RMBS empruntés (toutes les opérations) – valeur marchande de la sûreté prêtée</t>
  </si>
  <si>
    <t>Valeur marchande de la sûreté prêtée dans toutes les opérations où des actifs de niveau 2B RMBS sont prêtés et des actifs de niveau 2B RMBS sont empruntés, lorsque la sûreté empruntée est réutilisée (mobilisée) pour sécuriser les positions courtes fermes de l’institution.</t>
  </si>
  <si>
    <t>Swaps de sûretés – actifs empruntés réutilisés – actifs de niveau 2B RMBS prêtés et actifs de niveau 2B RMBS empruntés (toutes les opérations) – valeur marchande de la sûreté empruntée</t>
  </si>
  <si>
    <t>Valeur marchande de la sûreté empruntée dans toutes les opérations où des actifs de niveau 2B RMBS sont prêtés et des actifs de niveau 2B RMBS sont empruntés, lorsque la sûreté empruntée est réutilisée (mobilisée) pour sécuriser les positions courtes fermes de l’institution.</t>
  </si>
  <si>
    <t>Swaps de sûretés – actifs empruntés réutilisés – actifs de niveau 2B RMBS prêtés et actifs de niveau 2B non RMBS empruntés (toutes les opérations) – valeur marchande de la sûreté prêtée</t>
  </si>
  <si>
    <t>Valeur marchande de la sûreté prêtée dans toutes les opérations où des actifs de niveau 2B RMBS sont prêtés et des actifs de niveau 2B non RMBS sont empruntés, lorsque la sûreté empruntée est réutilisée (mobilisée) pour sécuriser les positions courtes fermes de l’institution.</t>
  </si>
  <si>
    <t>Swaps de sûretés – actifs empruntés réutilisés – actifs de niveau 2B RMBS prêtés et actifs de niveau 2B non RMBS empruntés (toutes les opérations) – valeur marchande de la sûreté empruntée</t>
  </si>
  <si>
    <t>Valeur marchande de la sûreté empruntée dans toutes les opérations où des actifs de niveau 2B RMBS sont prêtés et des actifs de niveau 2B non RMBS sont empruntés, lorsque la sûreté empruntée est réutilisée (mobilisée) pour sécuriser les positions courtes fermes de l’institution.</t>
  </si>
  <si>
    <t>Swaps de sûretés – actifs empruntés réutilisés – actifs de niveau 2B non RMBS prêtés et actifs de niveau 1 empruntés (toutes les opérations) – valeur marchande de la sûreté prêtée</t>
  </si>
  <si>
    <t>Swaps de sûretés – actifs empruntés réutilisés – actifs de niveau 2B non RMBS prêtés et actifs de niveau 1 empruntés (toutes les opérations) – valeur marchande de la sûreté empruntée</t>
  </si>
  <si>
    <t>Valeur marchande de la sûreté empruntée dans toutes les opérations où des actifs de niveau 2B non RMBS sont prêtés et des actifs de niveau 1 sont empruntés, lorsque la sûreté empruntée est réutilisée (mobilisée) pour sécuriser les positions courtes fermes de l’institution.</t>
  </si>
  <si>
    <t>Swaps de sûretés – actifs empruntés réutilisés – actifs de niveau 2B non RMBS prêtés et actifs de niveau 2A empruntés (toutes les opérations) – valeur marchande de la sûreté prêtée</t>
  </si>
  <si>
    <t>Valeur marchande de la sûreté prêtée dans toutes les opérations où des actifs de niveau 2B non RMBS sont prêtés et des actifs de niveau 2A sont empruntés, lorsque la sûreté empruntée est réutilisée (mobilisée) pour sécuriser les positions courtes fermes de l’institution.</t>
  </si>
  <si>
    <t>Swaps de sûretés – actifs empruntés réutilisés – actifs de niveau 2B non RMBS prêtés et actifs de niveau 2A empruntés (toutes les opérations) – valeur marchande de la sûreté empruntée</t>
  </si>
  <si>
    <t>Valeur marchande de la sûreté empruntée dans toutes les opérations où des actifs de niveau 2B non RMBS sont prêtés et des actifs de niveau 2A sont empruntés, lorsque la sûreté empruntée est réutilisée (mobilisée) pour sécuriser les positions courtes fermes de l’institution.</t>
  </si>
  <si>
    <t>Swaps de sûretés – actifs empruntés réutilisés – actifs de niveau 2B non RMBS prêtés et actifs de niveau 2B RMBS empruntés (toutes les opérations) – valeur marchande de la sûreté prêtée</t>
  </si>
  <si>
    <t>Valeur marchande de la sûreté prêtée dans toutes les opérations où des actifs de niveau 2B non RMBS sont prêtés et des actifs de niveau 2B RMBS sont empruntés, lorsque la sûreté empruntée est réutilisée (mobilisée) pour sécuriser les positions courtes fermes de l’institution.</t>
  </si>
  <si>
    <t>Swaps de sûretés – actifs empruntés réutilisés – actifs de niveau 2B non RMBS prêtés et actifs de niveau 2B RMBS empruntés (toutes les opérations) – valeur marchande de la sûreté empruntée</t>
  </si>
  <si>
    <t>Valeur marchande de la sûreté empruntée dans toutes les opérations où des actifs de niveau 2B non RMBS sont prêtés et actifs de niveau 2B RMBS sont empruntés, lorsque la sûreté empruntée est réutilisée (mobilisée) pour sécuriser les positions courtes fermes de l’institution.</t>
  </si>
  <si>
    <t>Swaps de sûretés – actifs empruntés réutilisés – actifs de niveau 2B non RMBS prêtés et actifs de niveau 2B non RMBS empruntés (toutes les opérations) – valeur marchande de la sûreté prêtée</t>
  </si>
  <si>
    <t>Valeur marchande de la sûreté prêtée dans toutes les opérations où des actifs de niveau 2B non RMBS sont prêtés et des actifs de niveau 2B non RMBS sont empruntés, lorsque la sûreté empruntée est réutilisée (mobilisée) pour sécuriser les positions courtes fermes de l’institution.</t>
  </si>
  <si>
    <t>Swaps de sûretés – actifs empruntés réutilisés – actifs de niveau 2B non RMBS prêtés et actifs de niveau 2B non RMBS empruntés (toutes les opérations) – valeur marchande de la sûreté empruntée</t>
  </si>
  <si>
    <t>Valeur marchande de la sûreté empruntée dans toutes les opérations où des actifs de niveau 2B non RMBS sont prêtés et des actifs de niveau 2B non RMBS sont empruntés, lorsque la sûreté empruntée est réutilisée (mobilisée) pour sécuriser les positions courtes fermes de l’institution.</t>
  </si>
  <si>
    <t>Identificateur de classification LCR</t>
  </si>
  <si>
    <t>50(a)</t>
  </si>
  <si>
    <t>50(b)</t>
  </si>
  <si>
    <t>Note afférent au paragraphe 50(b)</t>
  </si>
  <si>
    <t>50(c)</t>
  </si>
  <si>
    <t>50(d)</t>
  </si>
  <si>
    <t>50(e)</t>
  </si>
  <si>
    <t>52(a)</t>
  </si>
  <si>
    <t>52(b)</t>
  </si>
  <si>
    <t>54(a)</t>
  </si>
  <si>
    <t>54(b)</t>
  </si>
  <si>
    <t>54(c)</t>
  </si>
  <si>
    <t>36-37; 171-172</t>
  </si>
  <si>
    <t>31-34, 38-40</t>
  </si>
  <si>
    <t>93-103</t>
  </si>
  <si>
    <t>Note de bas de page 50(b)</t>
  </si>
  <si>
    <t>114-115</t>
  </si>
  <si>
    <t>116-117</t>
  </si>
  <si>
    <t>131(a)</t>
  </si>
  <si>
    <t>131(b)</t>
  </si>
  <si>
    <t>131(c)</t>
  </si>
  <si>
    <t>131(d)</t>
  </si>
  <si>
    <t>131(e)</t>
  </si>
  <si>
    <t>131(f)</t>
  </si>
  <si>
    <t>131(g)</t>
  </si>
  <si>
    <t>138-139</t>
  </si>
  <si>
    <t>141, 147</t>
  </si>
  <si>
    <t>145-146</t>
  </si>
  <si>
    <t>158, 159</t>
  </si>
  <si>
    <t>48-48C, 113, 146</t>
  </si>
  <si>
    <t>Titres de dette de l’émetteur souverain ou de la banque centrale cotés BBB- à BBB+</t>
  </si>
  <si>
    <t>Montant Pondéré</t>
  </si>
  <si>
    <t xml:space="preserve">La valeur marchande (avant décote) des actifs de niveau 2A détenus par l’institution, qui ne sont pas inclus dans l’encours des ALHQ en raison de restrictions opérationnelles imposées aux ALHQ. </t>
  </si>
  <si>
    <t>La valeur marchande (avant décote) des actifs de niveau 2B RMBS détenus par l’institution, qui ne sont pas inclus dans l’encours des ALHQ en raison de restrictions opérationnelles imposées aux ALHQ.</t>
  </si>
  <si>
    <t>Montant total détenu dans les réserves de la banque centrale, y compris les dépôts au jour le jour et à terme d’une institution dans une banque centrale, qui ne peut être retiré en période de crise. Les dépôts à terme qui ne satisfont pas aux critères d’inclusion dans l’encours des ALHQ, mais qui arrivent à échéance dans les 30 jours, pourraient être considérés comme des entrées de trésorerie à la ligne 22204 - Entrées de trésorerie contractuelles - Banques centrales).</t>
  </si>
  <si>
    <t>Valeur marchande (avant décote) de l’excédent des actifs de niveau 1 détenus par l’entité juridique, qui sont exclus de l’encours des ALHQ consolidés à cause d’un doute raisonnable selon lequel l’entité consolidée (société mère) y aurait facilement accès en situation de crise.</t>
  </si>
  <si>
    <t>Valeur marchande (avant décote) de l’excédent des actifs de niveau 2A détenus par l’entité juridique, qui sont exclus de l’encours des ALHQ consolidés à cause d’un doute raisonnable selon lequel l’entité consolidée (société mère) y aurait facilement accès en situation de crise.</t>
  </si>
  <si>
    <t>Valeur marchande (avant décote) de l’excédent des actifs de niveau 2B RMBS détenus par l’entité juridique, qui sont exclus de l’encours des ALHQ consolidés à cause d’un doute raisonnable selon lequel l’entité consolidée (société mère) y aurait facilement accès en situation de crise.</t>
  </si>
  <si>
    <t>Valeur marchande (avant décote) de l’excédent des actifs de niveau 2B non RMBS détenus par l’entité juridique, qui sont exclus de l’encours des ALHQ consolidés à cause d’un doute raisonnable selon lequel l’entité consolidée (société mère) y aurait facilement accès en situation de crise.</t>
  </si>
  <si>
    <t>Valeur marchande (avant décote) des actifs de niveau 1 détenus par l’institution, qui ne sont pas inclus dans l’encours des ALHQ en raison de restrictions opérationnelles imposées aux ALHQ.</t>
  </si>
  <si>
    <t>La valeur marchande (avant décote) des actifs de niveau 2B non RMBS détenus par l’institution, qui ne sont pas inclus dans l’encours des ALHQ en raison de restrictions opérationnelles imposées aux ALHQ.</t>
  </si>
  <si>
    <t>Montant reçu uniquement des financements garantis ou prises en pension conclus avec la banque centrale du pays de l’institution, qui viennent à échéance dans les 30 jours et qui sont adossés à des actifs de niveau 1 et, dans la mesure où les actifs de niveau 1 auraient par ailleurs été déclarés dans les actifs de niveau 1 admissibles (s’ils ne garantissaient pas déjà l’opération en question) parce qu’ils (i) demeureraient non grevés et (ii) satisferaient aux exigences opérationnelles des ALHQ.</t>
  </si>
  <si>
    <t>Valeur marchande de la sûreté donnée uniquement des financements garantis ou prises en pension conclus avec la banque centrale du pays de l’institution, qui viennent à échéance dans les 30 jours et qui sont adossés à des actifs de niveau 1 et, dans la mesure où les actifs de niveau 1 auraient par ailleurs été déclarés dans les actifs de niveau 1 admissibles (s’ils ne garantissaient pas déjà l’opération en question) parce qu’ils (i) demeureraient non grevés et (ii) satisferaient aux exigences opérationnelles des ALHQ.</t>
  </si>
  <si>
    <t>Montant reçu uniquement des financements garantis ou prises en pension conclus avec la banque centrale du pays de l’institution, qui viennent à échéance dans les 30 jours et qui sont adossés à des actifs de niveau 1 et, dans la mesure où les actifs de niveau 1 n’auraient par ailleurs pas été déclarés dans les actifs de niveau 1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</si>
  <si>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1 et, dans la mesure où les actifs de niveau 1 n’auraient par ailleurs pas été déclarés dans les actifs de niveau 1 admissibles (s’ils ne garantissaient pas déjà l’opération en question) parce qu’ils (i) ne demeureraient pas non grevés et/ou (ii) ne satisferaient pas aux exigences opérationnelles des ALHQ.</t>
  </si>
  <si>
    <t>Montant reçu uniquement des financements garantis ou prises en pension conclus avec la banque centrale du pays de l’institution, qui viennent à échéance dans les 30 jours et qui sont adossés à des actifs de niveau 2A et, dans la mesure où les actifs de niveau 2A auraient par ailleurs été déclarés dans les actifs de niveau 2A admissibles (s’ils ne garantissaient pas déjà l’opération en question) parce qu’ils (i) demeureraient non grevés et (ii) satisferaient aux exigences opérationnelles des ALHQ.</t>
  </si>
  <si>
    <t>Montant reçu uniquement des financements garantis ou prises en pension conclus avec la banque centrale du pays de l’institution qui viennent à échéance dans les 30 jours et qui sont adossés à des actifs de niveau 2A et, dans la mesure où les actifs de niveau 2A n’auraient par ailleurs pas été déclarés dans les actifs de niveau 2A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</si>
  <si>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2A et, dans la mesure où les actifs de niveau 2A n’auraient par ailleurs pas été déclarés dans les actifs de niveau 2A admissibles (s’ils ne garantissaient pas déjà l’opération en question) parce qu’ils (i) ne demeureraient pas non grevés et/ou (ii) ne satisferaient pas aux exigences opérationnelles des ALHQ.</t>
  </si>
  <si>
    <t>Montant reçu uniquement des financements garantis ou prises en pension conclus avec la banque centrale du pays de l’institution, qui viennent à échéance dans les 30 jours et qui sont adossés à des actifs de niveau 2B RMBS et, dans la mesure où les actifs de niveau 2B RMBS auraient par ailleurs été déclarés dans les actifs de niveau 2B RMBS admissibles (s’ils ne garantissaient pas déjà l’opération en question) parce qu’ils (i) demeureraient non grevés et (ii) satisferaient aux exigences opérationnelles des ALHQ.</t>
  </si>
  <si>
    <t>Valeur marchande de la sûreté donnée uniquement des financements garantis ou prises en pension conclus avec la banque centrale du pays de l’institution qui viennent à échéance dans les 30 jours et qui sont adossés à des actifs de niveau 2B RMBS et, dans la mesure où les actifs de niveau 2B RMBS auraient par ailleurs été déclarés dans les actifs de niveau 2B RMBS admissibles (s’ils ne garantissaient pas déjà l’opération en question) parce qu’ils (i) demeureraient non grevés et (ii) satisferaient aux exigences opérationnelles des ALHQ.</t>
  </si>
  <si>
    <t>Montant reçu uniquement des financements garantis ou prises en pension conclus avec la banque centrale du pays de l’institution, qui viennent à échéance dans les 30 jours et qui sont adossés à des actifs de niveau 2B RMBS et, dans la mesure où les actifs de niveau 2B RMBS n’auraient par ailleurs pas été déclarés dans les actifs de niveau 2B RMBS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</si>
  <si>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2B RMBS et, dans la mesure où les actifs de niveau 2B RMBS n’auraient par ailleurs pas été déclarés dans les actifs de niveau 2B RMBS admissibles (s’ils ne garantissaient pas déjà l’opération en question) parce qu’ils (i) ne demeureraient pas non grevés et/ou (ii) ne satisferaient pas aux exigences opérationnelles des ALHQ.</t>
  </si>
  <si>
    <t>Montant reçu uniquement des financements garantis ou prises en pension conclus avec la banque centrale du pays de l’institution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 (ii) satisferaient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</si>
  <si>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 (ii) satisferaient aux exigences opérationnelles des ALHQ.</t>
  </si>
  <si>
    <t>Montant reçu uniquement des financements garantis ou prises en pension conclus avec la banque centrale du pays de l’institution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</si>
  <si>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conclus avec la banque centrale du pays de l’institution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</si>
  <si>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Financements garantis, avec la banque centrale du pays de l’institution – actifs non ALHQ (toutes les opérations) – montant reçu</t>
  </si>
  <si>
    <t>Montant reçu de tous les financements garantis ou prises en pension conclus avec la banque centrale du pays de l’institution, qui viennent à échéance dans les 30 jours et qui sont adossés à des actifs non ALHQ.</t>
  </si>
  <si>
    <t>Financements garantis, avec la banque centrale du pays de l’institution – actifs non ALHQ (toutes les opérations) – valeur marchande de la sûreté donnée</t>
  </si>
  <si>
    <t>Valeur marchande de la sûreté donnée au titre de tous les financements garantis ou prises en pension conclus avec la banque centrale du pays de l’institution, qui viennent à échéance dans les 30 jours et qui sont adossées d’actifs non ALHQ.</t>
  </si>
  <si>
    <t>Montant reçu uniquement des financements garantis ou prises en pension non conclus avec la banque centrale du pays de l’institution, qui viennent à échéance dans les 30 jours et qui sont adossés à des actifs de niveau 1 (s’ils ne garantissaient pas déjà l’opération en question) parce qu’ils (i) demeureraient non grevés et/ou (ii) satisferaient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</si>
  <si>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1 et, dans la mesure où les actifs de niveau 1 auraient par ailleurs été déclarés dans les actifs de niveau 1 admissibles (s’ils ne garantissaient pas déjà l’opération en question) parce qu’ils (i) demeureraient non grevés et/ou (ii) satisferaient aux exigences opérationnelles des ALHQ.</t>
  </si>
  <si>
    <t>Montant reçu uniquement des financements garantis ou prises en pension non conclus avec la banque centrale du pays de l’institution, qui viennent à échéance dans les 30 jours et qui sont adossés à des actifs de niveau 1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</si>
  <si>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1 et, dans la mesure où les actifs de niveau 1 n’auraient par ailleurs pas été déclarés dans les actifs de niveau 1 admissibles (s’ils ne garantissaient pas déjà l’opération en question) parce qu’ils (i) ne demeureraient pas non grevés et/ou (ii) ne satisferaient pas aux exigences opérationnelles des ALHQ.</t>
  </si>
  <si>
    <t>Montant reçu uniquement des financements garantis ou prises en pension non conclus avec la banque centrale du pays de l’institution, qui viennent à échéance dans les 30 jours et qui sont adossés à des actifs de niveau 2A et, dans la mesure où les actifs de niveau 2A auraient par ailleurs été déclarés dans les actifs de niveau 2A admissibles (s’ils ne garantissaient pas déjà l’opération en question) parce qu’ils (i) demeureraient non grevés et/ou (ii) satisferaient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</si>
  <si>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2A et, dans la mesure où les actifs de niveau 2A auraient par ailleurs été déclarés dans les actifs de niveau 2A admissibles (s’ils ne garantissaient pas déjà l’opération en question) parce qu’ils (i) demeureraient non grevés et/ou (ii) satisferaient aux exigences opérationnelles des ALHQ.</t>
  </si>
  <si>
    <t>Montant reçu uniquement des financements garantis ou prises en pension non conclus avec la banque centrale du pays de l’institution, qui viennent à échéance dans les 30 jours et qui sont adossés à des actifs de niveau 2A et, dans la mesure où les actifs de niveau 2A n’auraient par ailleurs pas été déclarés dans les actifs de niveau 2A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</si>
  <si>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2A et, dans la mesure où les actifs de niveau 2A n’auraient par ailleurs pas été déclarés dans les actifs de niveau 2A admissibles (s’ils ne garantissaient pas déjà l’opération en question) parce qu’ils (i) ne demeureraient pas non grevés et/ou (ii) ne satisferaient pas aux exigences opérationnelles des ALHQ.</t>
  </si>
  <si>
    <t>Montant reçu uniquement des financements garantis ou prises en pension non conclus avec la banque centrale du pays de l’institution, qui viennent à échéance dans les 30 jours et qui sont adossés à des actifs de niveau 2B RMBS et, dans la mesure où les actifs de niveau 2B RMBS auraient par ailleurs été déclarés dans les actifs de niveau 2B RMBS admissibles (s’ils ne garantissaient pas déjà l’opération en question) parce qu’ils (i) demeureraient non grevés et/ou (ii) satisferaient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</si>
  <si>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2B RMBS et, dans la mesure où les actifs de niveau 2B RMBS auraient par ailleurs été déclarés dans les actifs de niveau 2B RMBS admissibles (s’ils ne garantissaient pas déjà l’opération en question) parce qu’ils (i) demeureraient non grevés et/ou (ii) satisferaient aux exigences opérationnelles des ALHQ.</t>
  </si>
  <si>
    <t>Montant reçu uniquement au titre des financements garantis ou prises en pension non conclus avec la banque centrale du pays de l’institution, qui viennent à échéance dans les 30 jours et qui sont adossés à des actifs de niveau 2B RMBS et, dans la mesure où les actifs de niveau 2B RMBS n’auraient par ailleurs pas été déclarés dans les actifs de niveau 2B RMBS admissibles (s’ils ne garantissaient pas déjà l’opération en question) parce qu’ils (i) ne demeureraient pas non grevés et/ou (ii) ne satisferaient pas aux exigences opérationnelles des ALHQ.</t>
  </si>
  <si>
    <t>Valeur marchande de la sûreté donnée uniquement au titre des financements garantis ou prises en pension non conclus avec la banque centrale du pays de l’institution, qui viennent à échéance dans les 30 jours et qui sont adossés à des actifs de niveau 2B RMBS et, dans la mesure où les actifs de niveau 2B RMBS n’auraient par ailleurs pas été déclarés dans les actifs de niveau 2B RMBS admissibles (s’ils ne garantissaient pas déjà l’opération en question) parce qu’ils (i) ne demeureraient pas non grevés et/ou (ii) ne satisferaient pas aux exigences opérationnelles des ALHQ.</t>
  </si>
  <si>
    <t>Montant reçu au titre de tous les financements garantis ou prises en pension non conclus avec la banque centrale du pays de l’institution,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et/ou (ii) satisferaient aux exigences opérationnelles des ALHQ.</t>
  </si>
  <si>
    <t>Valeur marchande de la sûreté donnée au titre de tous les financements garantis ou prises en pension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et/ou (ii) satisferaient aux exigences opérationnelles des ALHQ.</t>
  </si>
  <si>
    <t>Montant reçu au titre de tous les financements garantis ou prises en pension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</si>
  <si>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Valeur marchande de la sûreté donnée au titre de tous de tous les financements garantis ou prises en pension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</si>
  <si>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Montant reçu au titre de tous les financements garantis ou prises en pension non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et/ou (ii) satisferaient aux exigences opérationnelles des ALHQ.</t>
  </si>
  <si>
    <t>Valeur marchande de la sûreté donnée au titre de tous les financements garantis ou prises en pension non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auraient par ailleurs été déclarés dans les actifs de niveau 2B non RMBS admissibles (s’ils ne garantissaient pas déjà l’opération en question) parce qu’ils (i) demeureraient non grevés et/ou (ii) satisferaient aux exigences opérationnelles des ALHQ.</t>
  </si>
  <si>
    <t>Montant reçu au titre de tous les financements garantis ou prises en pension non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</si>
  <si>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Valeur marchande de la sûreté donnée au titre de tous de tous les financements garantis ou prises en pension non conclus avec une entité souveraine, une BMD ou un organisme public du pays de l’institution, assujettis à une pondération de risque de 20 %, qui viennent à échéance dans les 30 jours et qui sont adossés à des actifs de niveau 2B non RMBS et, dans la mesure où les actifs de niveau 2B non RMBS n’auraient par ailleurs pas été déclarés dans les actifs de niveau 2B non RMBS admissibles (s’ils ne garantissaient pas déjà l’opération en question) parce qu’ils (i) ne demeureraient pas non grevés et/ou (ii) ne satisferaient pas aux exigences opérationnelles des ALHQ.</t>
  </si>
  <si>
    <t>Financements garantis, conclus avec avec une entité souveraine, une BMD ou un organisme public du pays de l’institution, assujettis à une pondération de risque de 20 % – actifs non ALHQ (toutes opérations) - montant reçu</t>
  </si>
  <si>
    <t>Montant reçu au titre de tous les financements garantis ou prises en pension conclus avec l'entité souveraine de l'institution, une BMD ou un organisme public du pays de l’institution, assujettis à une pondération des risques de 20 %, qui viennent à échéance dans les 30 jours et qui sont adossés à des actifs non ALHQ.</t>
  </si>
  <si>
    <t>Financements garantis, conclus avec avec une entité souveraine, une BMD ou un organisme public du pays de l’institution, assujettis à une pondération de risque de 20 % – actifs non ALHQ (toutes opérations) – valeur marchande de la sûreté donnée</t>
  </si>
  <si>
    <t>Valeur marchande de la sûreté donnée au titre de tous les financements garantis ou prises en pension conclus avec l'entité souveraine de l'institution, une BMD ou un organisme public du pays de l’institution, assujettis à une pondération de risque de 20 %, qui viennent à échéance dans les 30 jours et qui sont adossés à des actifs non ALHQ.</t>
  </si>
  <si>
    <t>Financements garantis, non conclus avec avec une entité souveraine, une BMD ou un organisme public du pays de l’institution, assujettis à une pondération de risque de 20 % – actifs non ALHQ (toutes opérations) – montant reçu</t>
  </si>
  <si>
    <t>Montant reçu au titre de tous les financements garantis ou prises en pension non conclus avec l'entité souveraine de l'institution, une BMD ou un organisme public du pays de l’institution, assujettis à une pondération de risque de 20 %, qui viennent à échéance dans les 30 jours et qui sont adossés à des actifs non ALHQ.</t>
  </si>
  <si>
    <t>Financements garantis, non conclus avec avec une entité souveraine, une BMD ou un organisme public du pays de l’institution, assujettis à une pondération de risque de 20 % – actifs non ALHQ (toutes opérations) – valeur marchande de la sûreté donnée</t>
  </si>
  <si>
    <t>Valeur marchande de la sûreté donnée au titre de tous de tous les financements garantis ou prises en pension non conclus avec l'entité souveraine de l'institution, une BMD ou un organisme public du pays de l’institution, assujettis à une pondération de risque de 20 %, qui viennent à échéance dans les 30 jours et qui sont adossés à des actifs non ALHQ.</t>
  </si>
  <si>
    <t>Remplacement de certaines sûretés par des actifs qui ne sont pas des ALHQ</t>
  </si>
  <si>
    <t>Montant des sûretés constituées de ALHQ qui peuvent, sans l’accord de l’institution, être remplacées par des actifs non ALHQ et qui ont été reçues en garantie d’opérations non cantonnées (p. ex. par ailleurs incluses dans les ALHQ, à titre de sûretés de financement garanti ou dans d’autres activités de l’institution).</t>
  </si>
  <si>
    <t>Montant accordé uniquement au titre des prises en pension ou opérations d’emprunt sur titres venant à échéance dans les 30 jours lorsque la sûreté acceptée est de niveau 1 et est déclarée dans les actifs admissibles de niveau 1 de l’institution car les actifs sont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</si>
  <si>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1 et est déclarée dans les actifs admissibles de niveau 1 de l’institution car les actifs sont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</si>
  <si>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1 et n’est pas déclarée dans les actifs admissibles de niveau 1 de l’institution car les actifs ne sont pas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</si>
  <si>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1 et n’est pas déclarée dans les actifs admissibles de niveau 1 de l’institution car les actifs ne sont pas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</si>
  <si>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2A et est déclarée dans les actifs admissibles de niveau 2A de l’institution car les actifs sont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</si>
  <si>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2A et est déclarée dans les actifs admissibles de niveau 2A de l’institution car les actifs sont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</si>
  <si>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2A et n’est pas déclarée dans les actifs admissibles de niveau 2A de l’institution car les actifs ne sont pas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</si>
  <si>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2A et n’est pas déclarée dans les actifs admissibles de niveau 2A de l’institution car les actifs ne sont pas conformes aux exigences opérationnelles des ALHQ, et la sûreté acceptée n’a pas été réutilisée (non mobilisées) pour sécuriser les positions courtes fermes de l’institution.</t>
  </si>
  <si>
    <t>Montant accordé uniquement au titre des prises en pension ou opérations d’emprunt sur titres venant à échéance dans les 30 jours lorsque la sûreté acceptée est de niveau 2B RMBS et est déclarée dans les actifs admissibles de niveau 2B RMBS de l’institution car les actifs sont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</si>
  <si>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2B RMBS et est déclarée dans les actifs admissibles de niveau 2B RMBS de l’institution car les actifs sont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</si>
  <si>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2B RMBS et n’est pas déclarée dans les actifs admissibles de niveau 2B RMBS de l’institution car les actifs ne sont pas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</si>
  <si>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2B RMBS et n’est pas déclarée dans les actifs admissibles de niveau 2B RMBS de l’institution car les actifs ne sont pas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</si>
  <si>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2B non RMBS et est déclarée dans les actifs admissibles de niveau 2B non RMBS de l’institution car les actifs sont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</si>
  <si>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2B non RMBS et est déclarée dans les actifs admissibles de niveau 2B non RMBS de l’institution car les actifs sont conformes aux exigences opérationnelles des ALHQ, et la sûreté acceptée n’a pas été réutilisée (non mobilisée) pour sécuriser les positions courtes fermes de l’institution.</t>
  </si>
  <si>
    <t>Montant accordé uniquement au titre des prises en pension ou opérations d’emprunt sur titres venant à échéance dans les 30 jours lorsque la sûreté acceptée est de niveau 2B non RMBS et n’est pas déclarée dans les actifs admissibles de niveau 2B non RMBS de l’institution car les actifs ne sont pas conformes aux exigences opérationnelles des ALHQ, et la sûreté acceptée n’a pas été réutilisée (non mobilisée) pour sécuriser les positions courtes fermes de l’institution.</t>
  </si>
  <si>
    <t>Valeur marchande de la sûreté acceptée uniquement au titre des prises en pension ou opérations d’emprunt sur titres venant à échéance dans les 30 jours lorsque la sûreté acceptée est de niveau 2B non RMBS et n’est pas déclarée dans les actifs admissibles de niveau 2B non RMBS de l’institution car les actifs ne sont pas conformes aux exigences opérationnelles des ALHQ, et la sûreté acceptée n’a pas été réutilisée (non mobilisée) pour sécuriser les positions courtes fermes de l’institution.</t>
  </si>
  <si>
    <t>Prêts garantis – sûreté non réutilisée - prêts sur marge adossés à des sûretés non ALHQ - montant accordé</t>
  </si>
  <si>
    <t>Montant accordé au titre de prêts assortis de sûretés, accordés à des clients aux fins de prendre des positions à effet de levier (« prêts sur marge ») sur des sûretés non ALHQ, lorsque la sûreté acceptée n’a pas été réutilisée (non mobilisée) pour sécuriser les positions courtes fermes de l’institution.</t>
  </si>
  <si>
    <t>Prêts garantis – sûreté non réutilisée - prêts sur marge adossés à des sûretés non ALHQ – valeur marchande de la sûreté acceptée</t>
  </si>
  <si>
    <t>Valeur marchande de la sûreté acceptée sur des prêts assortis de sûretés, accordés à des clients aux fins de prendre des positions à effet de levier (« prêts sur marge ») sur des sûretés non ALHQ, lorsque la sûreté acceptée n’a pas été réutilisée (non mobilisée) pour sécuriser les positions courtes fermes de l’institution.</t>
  </si>
  <si>
    <t>Prêts garantis – sûreté non réutilisée – autres sûretés non ALHQ – montant accordé</t>
  </si>
  <si>
    <t>Prêts garantis – sûreté non réutilisée – autres sûretés non ALHQ - valeur marchande de la sûreté acceptée</t>
  </si>
  <si>
    <t>Prêts garantis – sûreté réutilisée – prêts sur marge à des sûretés non ALHQ – montant accordé</t>
  </si>
  <si>
    <t>Montant accordé au titre de prêts assortis de sûretés, accordés à des clients aux fins de prendre des positions à effet de levier (« prêts sur marge ») sur des sûretés non ALHQ, lorsque la sûreté acceptée a été réutilisée (mobilisée) pour sécuriser les positions courtes fermes de l’institution.</t>
  </si>
  <si>
    <t>Prêts garantis – sûreté réutilisée – prêts sur marge à des sûretés non ALHQ – valeur marchande de la sûreté acceptée</t>
  </si>
  <si>
    <t>Valeur marchande de la sûreté acceptée au titre de prêts assortis de sûretés, accordés à des clients aux fins de prendre des positions à effet de levier (« prêts sur marge ») sur des sûretés non ALHQ, lorsque la sûreté acceptée a été réutilisée (mobilisée) pour sécuriser les positions courtes fermes de l’institution.</t>
  </si>
  <si>
    <t>Prêts garantis – sûreté réutilisée –autres sûretés non ALHQ – montant accordé</t>
  </si>
  <si>
    <t>Prêts garantis – sûreté réutilisée –autres sûretés non ALHQ – valeur marchande de la sûreté acceptée</t>
  </si>
  <si>
    <t>Valeur marchande de la sûreté prêtée uniquement dans des opérations où des actifs de niveau 1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</si>
  <si>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</si>
  <si>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</si>
  <si>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1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</si>
  <si>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1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</si>
  <si>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</si>
  <si>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</si>
  <si>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1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</si>
  <si>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1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</si>
  <si>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</si>
  <si>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</si>
  <si>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1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</si>
  <si>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1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</si>
  <si>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</si>
  <si>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</si>
  <si>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1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</si>
  <si>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1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</si>
  <si>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</si>
  <si>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</si>
  <si>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1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</si>
  <si>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</si>
  <si>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</si>
  <si>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</si>
  <si>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</si>
  <si>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</si>
  <si>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</si>
  <si>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</si>
  <si>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</si>
  <si>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</si>
  <si>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</si>
  <si>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</si>
  <si>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</si>
  <si>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</si>
  <si>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2A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</si>
  <si>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2A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2A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</si>
  <si>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2A sont prêtés et des actifs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</si>
  <si>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2A sont prêtés et des actifs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2A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</si>
  <si>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</si>
  <si>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</si>
  <si>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</si>
  <si>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</si>
  <si>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</si>
  <si>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</si>
  <si>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</si>
  <si>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</si>
  <si>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</si>
  <si>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</si>
  <si>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</si>
  <si>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</si>
  <si>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</si>
  <si>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</si>
  <si>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</si>
  <si>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</si>
  <si>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RMBS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</si>
  <si>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RMBS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2B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</si>
  <si>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RMBS sont prêtés et des actifs non ALHQ sont empruntés, lorsque la sûreté empruntée n’est pas réutilisée (non mobilisée) pour sécuriser les positions courtes fermes de l’institution et que (i) la sûreté non ALHQ empruntée n’est pas éligible au statut de ALHQ admissible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</si>
  <si>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RMBS sont prêtés et des actifs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2B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</si>
  <si>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</si>
  <si>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</si>
  <si>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</si>
  <si>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non RMBS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</si>
  <si>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</si>
  <si>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</si>
  <si>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</si>
  <si>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non RMBS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</si>
  <si>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</si>
  <si>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</si>
  <si>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respectait les exigences opérationnelles des ALHQ).</t>
  </si>
  <si>
    <t>Valeur marchande de la sûreté empruntée uniquement dans des opérations où des actifs de niveau 2B non RMBS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</si>
  <si>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</si>
  <si>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</si>
  <si>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</si>
  <si>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non RMBS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</si>
  <si>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de niveau 2B non RMBS sont prêtés et des actifs non ALHQ sont empruntés, lorsque la sûreté empruntée n’est pas réutilisée (non mobilisée) pour sécuriser les positions courtes fermes de l’institution et que (i) la sûreté empruntée est éligible au statut de ALHQ admissible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</si>
  <si>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de niveau 2B non RMBS sont prêtés et des actifs non ALHQ sont empruntés, lorsque la sûreté empruntée n’est pas réutilisée (non mobilisée) pour sécuriser les positions courtes fermes de l’institution et que (i) la sûreté empruntée est éligible au statut de ALHQ admissible et (ii) la sûreté de niveau 2B non RMBS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</si>
  <si>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2B non RMBS sont prêtés et des actifs de niveau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</si>
  <si>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de niveau 2B non RMBS sont prêtés et des actifs de niveau non ALHQ sont empruntés, lorsque la sûreté empruntée n’est pas réutilisée (non mobilisée) pour sécuriser les positions courtes fermes de l’institution et que (i) la sûreté non ALHQ empruntée n’est pas éligible au statut de ALHQ admissible car les actifs ne sont pas conformes aux exigences opérationnelles des ALHQ et (ii) la sûreté de niveau 2B non RMBS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</si>
  <si>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non ALHQ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</si>
  <si>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non ALHQ sont prêtés et des actifs de niveau 1 sont empruntés, lorsque la sûreté empruntée n’est pas réutilisée (non mobilisée) pour sécuriser les positions courtes fermes de l’institution et que (i) la sûreté de niveau 1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</si>
  <si>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non ALHQ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</si>
  <si>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non ALHQ sont prêtés et des actifs de niveau 1 sont empruntés, lorsque la sûreté empruntée n’est pas réutilisée (non mobilisée) pour sécuriser les positions courtes fermes de l’institution et que (i) la sûreté de niveau 1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</si>
  <si>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non ALHQ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</si>
  <si>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non ALHQ sont prêtés et des actifs de niveau 2A sont empruntés, lorsque la sûreté empruntée n’est pas réutilisée (non mobilisée) pour sécuriser les positions courtes fermes de l’institution et que (i) la sûreté de niveau 2A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</si>
  <si>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non ALHQ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</si>
  <si>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non ALHQ sont prêtés et des actifs de niveau 2A sont empruntés, lorsque la sûreté empruntée n’est pas réutilisée (non mobilisée) pour sécuriser les positions courtes fermes de l’institution et que (i) la sûreté de niveau 2A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</si>
  <si>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non ALHQ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</si>
  <si>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non ALHQ sont prêtés et des actifs de niveau 2B RMBS sont empruntés, lorsque la sûreté empruntée n’est pas réutilisée (non mobilisée) pour sécuriser les positions courtes fermes de l’institution et que (i) la sûreté de niveau 2B RMBS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</si>
  <si>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non ALHQ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</si>
  <si>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non ALHQ sont prêtés et des actifs de niveau 2B RMBS sont empruntés, lorsque la sûreté empruntée n’est pas réutilisée (non mobilisée) pour sécuriser les positions courtes fermes de l’institution et que (i) la sûreté de niveau 2B RMBS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</si>
  <si>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prêtée uniquement dans des opérations où des actifs non ALHQ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</si>
  <si>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empruntée uniquement dans des opérations où des actifs non ALHQ sont prêtés et des actifs de niveau 2B non RMBS sont empruntés, lorsque la sûreté empruntée n’est pas réutilisée (non mobilisée) pour sécuriser les positions courtes fermes de l’institution et que (i) la sûreté de niveau 2B non RMBS empruntée est éligible au statut de ALHQ admissible car les actifs sont conformes aux exigences opérationnelles des ALHQ et (ii) la sûreté non ALHQ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</si>
  <si>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non ALHQ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</si>
  <si>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Valeur marchande de la sûreté empruntée uniquement dans des opérations où des actifs non ALHQ sont prêtés et des actifs de niveau 2B non RMBS sont empruntés, lorsque la sûreté empruntée n’est pas réutilisée (non mobilisée) pour sécuriser les positions courtes fermes de l’institution et que (i) la sûreté de niveau 2B non RMBS empruntée n’est pas éligible au statut de ALHQ admissible car les actifs ne sont pas conformes aux exigences opérationnelles des ALHQ et (ii) la sûreté non ALHQ prêtée ne pourrait par ailleurs pas être déclarée ALHQ admissible si elle ne garantissait pas déjà l’opération en question (c.-à-d. si elle n’était pas non grevée et ne respectait pas les exigences opérationnelles des ALHQ).</t>
  </si>
  <si>
    <t>Swaps de sûretés – actifs empruntés non réutilisés – actifs non ALHQ prêtés et actifs non ALHQ empruntés (toutes les opérations) – valeur marchande de la sûreté prêtée</t>
  </si>
  <si>
    <t>Valeur marchande de la sûreté prêtée dans toutes les opérations où des actifs non ALHQ sont prêtés et des actifs non ALHQ sont empruntés, lorsque la sûreté empruntée n’est pas réutilisée (non mobilisée) pour sécuriser les positions courtes fermes de l’institution.</t>
  </si>
  <si>
    <t>Swaps de sûretés – actifs empruntés non réutilisés – actifs non ALHQ prêtés et actifs non ALHQ empruntés (toutes les opérations) – valeur marchande de la sûreté empruntée</t>
  </si>
  <si>
    <t>Valeur marchande de la sûreté empruntée dans toutes les opérations où des actifs non ALHQ sont prêtés et des actifs non ALHQ sont empruntés, lorsque la sûreté empruntée n’est pas réutilisée (non mobilisée) pour sécuriser les positions courtes fermes de l’institution.</t>
  </si>
  <si>
    <t>Swaps de sûretés – actifs empruntés réutilisés – actifs de niveau 1 prêtés et actifs non ALHQ empruntés (toutes les opérations) – valeur marchande de la sûreté prêtée</t>
  </si>
  <si>
    <t>Valeur marchande de la sûreté prêtée dans toutes les opérations où des actifs de niveau 1 sont prêtés et des actifs non ALHQ sont empruntés, lorsque la sûreté empruntée est réutilisée (mobilisée) pour sécuriser les positions courtes fermes de l’institution.</t>
  </si>
  <si>
    <t>Swaps de sûretés – actifs empruntés réutilisés – actifs de niveau 1 prêtés et actifs non ALHQ empruntés (toutes les opérations) – valeur marchande de la sûreté empruntée</t>
  </si>
  <si>
    <t>Valeur marchande de la sûreté empruntée dans toutes les opérations où des actifs de niveau 1 sont prêtés et des actifs non ALHQ sont empruntés, lorsque la sûreté empruntée est réutilisée (mobilisée) pour sécuriser les positions courtes fermes de l’institution.</t>
  </si>
  <si>
    <t>Swaps de sûretés – actifs empruntés réutilisés – actifs de niveau 2A prêtés et actifs non ALHQ empruntés (toutes les opérations) – valeur marchande de la sûreté prêtée</t>
  </si>
  <si>
    <t>Valeur marchande de la sûreté prêtée dans toutes les opérations où des actifs de niveau 2A sont prêtés et des actifs non ALHQ sont empruntés, lorsque la sûreté empruntée est réutilisée (mobilisée) pour sécuriser les positions courtes fermes de l’institution.</t>
  </si>
  <si>
    <t>Swaps de sûretés – actifs empruntés réutilisés – actifs de niveau 2A prêtés et actifs non ALHQ empruntés (toutes les opérations) – valeur marchande de la sûreté empruntée</t>
  </si>
  <si>
    <t>Valeur marchande de la sûreté empruntée dans toutes les opérations où des actifs de niveau 2A sont prêtés et des actifs non ALHQ sont empruntés, lorsque la sûreté empruntée est réutilisée (mobilisée) pour sécuriser les positions courtes fermes de l’institution.</t>
  </si>
  <si>
    <t>Swaps de sûretés – actifs empruntés réutilisés – actifs de niveau 2B RMBS prêtés et actifs non ALHQ empruntés (toutes les opérations) – valeur marchande de la sûreté prêtée</t>
  </si>
  <si>
    <t>Valeur marchande de la sûreté prêtée dans toutes les opérations où des actifs de niveau 2B RMBS sont prêtés et des actifs non ALHQ sont empruntés, lorsque la sûreté empruntée est réutilisée (mobilisée) pour sécuriser les positions courtes fermes de l’institution.</t>
  </si>
  <si>
    <t>Swaps de sûretés – actifs empruntés réutilisés – actifs de niveau 2B RMBS prêtés et actifs non ALHQ empruntés (toutes les opérations) – valeur marchande de la sûreté empruntée</t>
  </si>
  <si>
    <t>Valeur marchande de la sûreté empruntée dans toutes les opérations où des actifs de niveau 2B RMBS sont prêtés et des actifs non ALHQ sont empruntés, lorsque la sûreté empruntée est réutilisée (mobilisée) pour sécuriser les positions courtes fermes de l’institution.</t>
  </si>
  <si>
    <t>Swaps de sûretés – actifs empruntés réutilisés – actifs de niveau 2B non RMBS prêtés et actifs non ALHQ empruntés (toutes les opérations) – valeur marchande de la sûreté prêtée</t>
  </si>
  <si>
    <t>Valeur marchande de la sûreté prêtée dans toutes les opérations où des actifs de niveau 2B non RMBS sont prêtés et des actifs non ALHQ sont empruntés, lorsque la sûreté empruntée est réutilisée (mobilisée) pour sécuriser les positions courtes fermes de l’institution.</t>
  </si>
  <si>
    <t>Swaps de sûretés – actifs empruntés réutilisés – actifs de niveau 2B non RMBS prêtés et actifs non ALHQ empruntés (toutes les opérations) – valeur marchande de la sûreté empruntée</t>
  </si>
  <si>
    <t>Valeur marchande de la sûreté empruntée dans toutes les opérations où des actifs de niveau 2B non RMBS sont prêtés et des actifs non ALHQ sont empruntés, lorsque la sûreté empruntée est réutilisée (mobilisée) pour sécuriser les positions courtes fermes de l’institution.</t>
  </si>
  <si>
    <t>Swaps de sûretés – actifs empruntés réutilisés – actifs non ALHQ prêtés et actifs de niveau 1 empruntés (toutes les opérations) – valeur marchande de la sûreté prêtée</t>
  </si>
  <si>
    <t>Valeur marchande de la sûreté prêtée dans toutes les opérations où des actifs non ALHQ sont prêtés et des actifs de niveau 1 sont empruntés, lorsque la sûreté empruntée est réutilisée (mobilisée) pour sécuriser les positions courtes fermes de l’institution.</t>
  </si>
  <si>
    <t>Swaps de sûretés – actifs empruntés réutilisés – actifs non ALHQ prêtés et actifs de niveau 1 empruntés (toutes les opérations) – valeur marchande de la sûreté empruntée</t>
  </si>
  <si>
    <t>Valeur marchande de la sûreté empruntée dans toutes les opérations où des actifs non ALHQ sont prêtés et des actifs de niveau 1 sont empruntés, lorsque la sûreté empruntée est réutilisée (mobilisée) pour sécuriser les positions courtes fermes de l’institution.</t>
  </si>
  <si>
    <t>Swaps de sûretés – actifs empruntés réutilisés – actifs non ALHQ prêtés et actifs de niveau 2A empruntés (toutes les opérations) – valeur marchande de la sûreté prêtée</t>
  </si>
  <si>
    <t>Valeur marchande de la sûreté prêtée dans toutes les opérations où des actifs non ALHQ sont prêtés et des actifs de niveau 2A sont empruntés, lorsque la sûreté empruntée est réutilisée (mobilisée) pour sécuriser les positions courtes fermes de l’institution.</t>
  </si>
  <si>
    <t>Swaps de sûretés – actifs empruntés réutilisés – actifs non ALHQ prêtés et actifs de niveau 2A empruntés (toutes les opérations) – valeur marchande de la sûreté empruntée</t>
  </si>
  <si>
    <t>Valeur marchande de la sûreté empruntée dans toutes les opérations où des actifs non ALHQ sont prêtés et des actifs de niveau 2A sont empruntés, lorsque la sûreté empruntée est réutilisée (mobilisée) pour sécuriser les positions courtes fermes de l’institution.</t>
  </si>
  <si>
    <t>Swaps de sûretés – actifs empruntés réutilisés – actifs non ALHQ prêtés et actifs de niveau 2B RMBS empruntés (toutes les opérations) – valeur marchande de la sûreté prêtée</t>
  </si>
  <si>
    <t>Valeur marchande de la sûreté prêtée dans toutes les opérations où des actifs non ALHQ sont prêtés et des actifs de niveau 2B RMBS sont empruntés, lorsque la sûreté empruntée est réutilisée (mobilisée) pour sécuriser les positions courtes fermes de l’institution.</t>
  </si>
  <si>
    <t>Swaps de sûretés – actifs empruntés réutilisés – actifs non ALHQ prêtés et actifs de niveau 2B RMBS empruntés (toutes les opérations) – valeur marchande de la sûreté empruntée</t>
  </si>
  <si>
    <t>Valeur marchande de la sûreté empruntée dans toutes les opérations où des actifs non ALHQ sont prêtés et des actifs de niveau 2B RMBS sont empruntés, lorsque la sûreté empruntée est réutilisée (mobilisée) pour sécuriser les positions courtes fermes de l’institution.</t>
  </si>
  <si>
    <t>Swaps de sûretés – actifs empruntés réutilisés – actifs non ALHQ prêtés et actifs de niveau 2B non RMBS empruntés (toutes les opérations) – valeur marchande de la sûreté prêtée</t>
  </si>
  <si>
    <t>Swaps de sûretés – actifs empruntés réutilisés – actifs non ALHQ prêtés et actifs de niveau 2B non RMBS empruntés (toutes les opérations) – valeur marchande de la sûreté empruntée</t>
  </si>
  <si>
    <t>Swaps de sûretés – actifs empruntés réutilisés – actifs non ALHQ prêtés et actifs non ALHQ empruntés (toutes les opérations) – valeur marchande de la sûreté prêtée</t>
  </si>
  <si>
    <t>Valeur marchande de la sûreté prêtée dans toutes les opérations où des actifs non ALHQ sont prêtés et des actifs non ALHQ sont empruntés, lorsque la sûreté empruntée est réutilisée (mobilisée) pour sécuriser les positions courtes fermes de l’institution.</t>
  </si>
  <si>
    <t>Swaps de sûretés – actifs empruntés réutilisés – actifs non ALHQ prêtés et actifs non ALHQ empruntés (toutes les opérations) – valeur marchande de la sûreté empruntée</t>
  </si>
  <si>
    <t>Valeur marchande de la sûreté empruntée dans toutes les opérations où des actifs non ALHQ sont prêtés et des actifs non ALHQ sont empruntés, lorsque la sûreté empruntée est réutilisée (mobilisée) pour sécuriser les positions courtes fermes de l’institution.</t>
  </si>
  <si>
    <t>Banques, autres institutions financières et autres entités juridiques</t>
  </si>
  <si>
    <t>Les critères se rapportant aux activités éligibles (chapitre 2, paragraphes 93-94) représentent le point de départ de l’exercice permettant de déterminer les soldes opérationnels – seuls les comptes prévoyant des ententes de gestion de caisse, de compensation et de service de garde sont retenus aux fins d’analyse plus poussée aux étapes suivantes.</t>
  </si>
  <si>
    <t>Le critère relatif à l’incitation économique (chapitre 2, paragraphe 95) est représenté dans le processus d’évaluation comme la rémunération du compte par rapport au taux du marché. Au Canada, le taux du marché pertinent correspondrait au taux au jour le jour de la Banque du Canada.</t>
  </si>
  <si>
    <t>Les comptes et les soldes qui échappent aux étapes de détermination déjà énoncées précédemment seront réputés non opérationnels, notamment :
- les comptes de dépôt à vue et à terme (à échéance initiale d’au plus 30 jours) comportant des activités éligibles, mais les comptes sont rémunérés à un taux supérieur à celui du marché, et une partie du solde qui n’est pas utilisée activement pour les activités éligibles (solde excédentaire – voir la méthode proposée ci-dessous)
- les comptes de dépôt sans activités éligibles, c’est-à-dire : 
i) les autres soldes de dépôt à vue et à terme (échéance initiale d’au plus 30 jours);
ii) les dépôts à terme à échéance initiale de plus de 30 jours.
Il convient de remarquer que les dépôts à termes plus longs sont des instruments d’investissement qui ne seraient pas considérés comme des activités éligibles parce qu’ils sont utilisés pour gérer des fonds excédentaires.</t>
  </si>
  <si>
    <t>Comme l’indique le paragraphe 96 du chapitre 2, si les institutions financières ne sont pas en mesure de calculer le solde excédentaire, tous les dépôts seront présumés excédentaires, donc non opérationnels.</t>
  </si>
  <si>
    <t>L'institution financière est  autorisée à adapter l’évaluation d’après la configuration de ses données et de ses activités; toutefois, cette adaptation devrait être faite  en conformité avec le paragraphe 93 du chapitre 2. L'Autorité pourrait examiner cette évaluation au besoin.</t>
  </si>
  <si>
    <t>Total des retraits sur les dépôts de détail</t>
  </si>
  <si>
    <t>31-34; 38-40</t>
  </si>
  <si>
    <t>79-89</t>
  </si>
  <si>
    <t>82;89</t>
  </si>
  <si>
    <t>Clauses de décote incluses dans les dérivés et autres opérations de financement</t>
  </si>
  <si>
    <t>Total des dépôts de détail libellés en devises étrangères (c.-à-d. les dépôts libellés dans une monnaie autre que celle de l’administration où l’institution exerce ses activités).</t>
  </si>
  <si>
    <t>Valeur marchande des sûretés données uniquement des financements garantis ou prises en pension conclus avec la banque centrale du pays de l’institution, qui viennent à échéance dans les 30 jours et qui sont adossés à des actifs de niveau 2A et, dans la mesure où les actifs de niveau 2A auraient par ailleurs été déclarés dans les actifs de niveau 2A admissibles (s’ils ne garantissaient pas déjà l’opération en question) parce qu’ils (i) demeureraient non grevés et (ii) satisferaient aux exigences opérationnelles des ALHQ.</t>
  </si>
  <si>
    <t>Obligations de financement conditionnelles non contractuelles liées à d’éventuels retraits de liquidité émanant d’entreprises communes ou de participations minoritaires dans des entités qui ne sont pas consolidées, lorsqu’il est anticipé que l’institution sera le principal fournisseur de liquidité de l’entité lorsqu’elle en a besoin.</t>
  </si>
  <si>
    <t>Les institutions reçoivent de la clientèle d’entreprises non financières l’intégralité des versements (intérêts et principal) contractuellement exigibles dans les 30 jours au titre de prêts qui sont entièrement productifs. Seuls les versements contractuellement exigibles doivent être déclarés (p. ex. les sommes minimales à verser au titre du principal, des intérêts et des frais) et non le solde du prêt total à échéance indéterminée ou ouverte).</t>
  </si>
  <si>
    <t>Les institutions reçoivent de la clientèle de banques centrales l’intégralité des versements (intérêts et principal) au titre de prêts qui sont entièrement productifs. Les réserves des banques centrales (y compris les réserves réglementaires), notamment les dépôts à un jour et les dépôts à terme conformes aux critères d’inclusion aux ALHQ, doivent être déclarées dans les ALHQ. Les montants doivent également comprendre d’autres dépôts à terme (non conformes aux critères d’inclusion aux ALHQ) à échéance de 30 jours auprès d’une banque centrale.</t>
  </si>
  <si>
    <t>Par définition, les comptes rémunérés tout au plus au taux du marché incitent peu les clients de gros à conserver des soldes à l’intérieur de ces comptes à des fins de rendement. En outre, l'Autorité reconnaît que les institutions financières offrent habituellement des comptes groupés à leurs clients de gros pour leur conférer une valeur maximale (p. ex. un client peut posséder des comptes sans intérêt ou à faible intérêt et des comptes à intérêt élevé, et virer librement des fonds entre ces comptes selon les caractéristiques des comptes auxquels elles doivent avoir accès à un moment ou à un autre). Peu d’obstacles se dressent devant un client de gros qui souhaite virer des fonds de comptes sans intérêt ou à faible intérêt à moins qu’il ne doive les y maintenir pour exécuter des activités de nature opérationnelle. Il serait alors raisonnable de supposer que les soldes de dépôt dans des comptes offrant le taux du marché ou un taux inférieur doivent renfermer une composante opérationnelle très élevée et un solde d’excédent par défaut pratiquement nul.</t>
  </si>
  <si>
    <t>Devise :</t>
  </si>
  <si>
    <t>LCR :</t>
  </si>
  <si>
    <t xml:space="preserve">Institution financière :     </t>
  </si>
  <si>
    <t>Onglet bleu : Divulgation-LCR (formulaire)</t>
  </si>
  <si>
    <t>Catégories de LCR dont il est question dans le guide de production du relevé, en lien avec les dispositions de la Ligne directrice.</t>
  </si>
  <si>
    <t xml:space="preserve">Onglet orange : Dépôts opérationnels 
(sur comptes courants) </t>
  </si>
  <si>
    <t>Complément d'informations quant à la différence entre le solde de dépôts sur comptes courants et le solde de dépôts sur comptes autres que courants.</t>
  </si>
  <si>
    <t>1. Structure du document</t>
  </si>
  <si>
    <t>2. Légende</t>
  </si>
  <si>
    <t>Légende</t>
  </si>
  <si>
    <t>Formule</t>
  </si>
  <si>
    <t>Saisie</t>
  </si>
  <si>
    <t>Report</t>
  </si>
  <si>
    <t>Section 1 - Encours d'actifs liquides de haute qualité (ALHQ)</t>
  </si>
  <si>
    <t>1.1. Actifs de niveau 1</t>
  </si>
  <si>
    <t>Portion des réserves à la banque centrale ne pouvant pas être retirée en période de tension</t>
  </si>
  <si>
    <t>Émis par des émetteurs souverrains</t>
  </si>
  <si>
    <t>Total des réserves détenues à la banque centrale :</t>
  </si>
  <si>
    <t>Garantis par des émetteurs souverrains</t>
  </si>
  <si>
    <t>Émis ou garantis par des  organismes publics (OP)</t>
  </si>
  <si>
    <t>Des titres de dette émis en devise locale par l’émetteur souverain ou la banque centrale dans le pays où est pris le risque de liquidité ou dans le pays d’origine de l'institution financière</t>
  </si>
  <si>
    <t>Total de l'encours d'actifs de niveau 1 :</t>
  </si>
  <si>
    <t>Émis ou garantis par des banques centrales</t>
  </si>
  <si>
    <t>Émis ou garantis par des organismes publics</t>
  </si>
  <si>
    <t>Émis ou garantis par des BMD</t>
  </si>
  <si>
    <t>Les obligations d'entreprises non financières cotées AA- ou mieux</t>
  </si>
  <si>
    <t>Les obligations sécurisées non émises par l'institution financière elle-même de notation AA- ou mieux</t>
  </si>
  <si>
    <t>Les actions ordinaires d'entreprises non financières</t>
  </si>
  <si>
    <t>Les titres de dettes souveraines ou de banques centrales émis en devises étrangères, à concurrence du montant des sorties nettes  de trésoreries que l'institution financière devrait effectuer en période de tension dans cette devise spécifique en raison de ses opérations dans la juridiction où le risque de liquidité est pris</t>
  </si>
  <si>
    <t>Émis ou garantis par la BRI, FMI,  Banque centrale européenne et la commission européenne, ou BMD</t>
  </si>
  <si>
    <t>Section 2 - Total des sorties de trésorerie nettes</t>
  </si>
  <si>
    <t>2.1. Sorties de trésorerie</t>
  </si>
  <si>
    <t>Total des dépôts de détail</t>
  </si>
  <si>
    <t>Éligible à un taux de retrait de 3% :</t>
  </si>
  <si>
    <t>Au Canada</t>
  </si>
  <si>
    <t>À l'étranger</t>
  </si>
  <si>
    <t>Éligible à un taux de retrait de 5%</t>
  </si>
  <si>
    <t xml:space="preserve">Éligible à un taux de retrait de 5% </t>
  </si>
  <si>
    <t>Non assurés</t>
  </si>
  <si>
    <t>Assurés, avec un taux de retrait de 3%</t>
  </si>
  <si>
    <t>Assurés, avec un taux de retrait de 5%</t>
  </si>
  <si>
    <t>Provenant d'entreprises non financières :</t>
  </si>
  <si>
    <t>Provenant d'émetteurs souverains, des  banques centrales, des OP et  des BMD :</t>
  </si>
  <si>
    <t>Provenant de banques :</t>
  </si>
  <si>
    <t>Provenant d'autres institutions financières et d'autres entités légales :</t>
  </si>
  <si>
    <t>Si le montant total est entièrement couvert par un système efficace d'assurance-dépôts</t>
  </si>
  <si>
    <t>Si le montant total n'est pas  entièrement couvert par un système efficace d'assurance-dépôts</t>
  </si>
  <si>
    <t>Provenant d'autres banques :</t>
  </si>
  <si>
    <t>Provenant d'autres institutions financières et d'autres entités légales</t>
  </si>
  <si>
    <t>Adossés à d'autres actifs :</t>
  </si>
  <si>
    <t xml:space="preserve">Perte de financements sur papier commercial adossé à des actifs, structures ou véhicules d'investissement ad hoc et autres facilités de financements : </t>
  </si>
  <si>
    <t>Avec des options incorporées dans les accords de financements</t>
  </si>
  <si>
    <t>Autres pertes potentielles pour ces financements</t>
  </si>
  <si>
    <t xml:space="preserve">Entreprises non-financières </t>
  </si>
  <si>
    <t>Entités souveraines, banques centrales, OP et BMD</t>
  </si>
  <si>
    <t>Engagements confirmés de crédit non encore décaissés aux bénéfice de :</t>
  </si>
  <si>
    <t>Engagements confirmés de liquidités non encore décaissés aux bénéfices de :</t>
  </si>
  <si>
    <t>Contreparties ne sont pas des émetteurs souverains, BMD or OP domestiques affectés d'une pondération de 20% :</t>
  </si>
  <si>
    <t>Autres clients</t>
  </si>
  <si>
    <t>Institutions financières</t>
  </si>
  <si>
    <t>Facilités de liquidité et de crédit « sans engagement », révocables sans condition donné à d'autres clients</t>
  </si>
  <si>
    <t xml:space="preserve">Total des retraits applicables aux financements de gros non garantis </t>
  </si>
  <si>
    <t>Total des retraits applicables aux autres obligations de financements contingents</t>
  </si>
  <si>
    <t xml:space="preserve">2.1. Retrait sur les dépôts de détail </t>
  </si>
  <si>
    <t xml:space="preserve">2.2. Taux de retraits applicables aux 
financements de gros non garantis </t>
  </si>
  <si>
    <t>2.3. Retraits applicables aux 
financements garantis</t>
  </si>
  <si>
    <t>2.4. Exigences supplémentaires</t>
  </si>
  <si>
    <t>2.6.  Autres engagements contractuels de financements :</t>
  </si>
  <si>
    <t>3.1. Prêts garantis y compris les prises en pension et les emprunts de titres</t>
  </si>
  <si>
    <t>Autres sorties contractuelles de trésorerie (y compris celles liées à des emprunts de sûretés non garantis et des positions courtes non couvertes)</t>
  </si>
  <si>
    <t>Opérations adossées à des actifs 
du niveau 1</t>
  </si>
  <si>
    <t xml:space="preserve">3.2. Autres entrées de trésorerie 
par type de contrepartie </t>
  </si>
  <si>
    <t>Institutions financière :</t>
  </si>
  <si>
    <t>3.3. Autres entrées de trésorerie</t>
  </si>
  <si>
    <t>3.4. Total des entrées de trésorerie</t>
  </si>
  <si>
    <t>Total des dépôts entièrement garanti par un dispositif efficace d’assurance-dépôts sur comptes autres que courants – le déposant entretient des relations avec l’institution dans des pays autres que le Canada, dans la mesure où l’autorité de contrôle décide d’appliquer à ce financement un taux de retrait de 3 %.</t>
  </si>
  <si>
    <t>Total des dépôts entièrement garanti par un dispositif efficace d’assurance-dépôts sur comptes autres que courants  - le déposant entretient des relations avec l’institution dans des pays autres que le Canada, dans la mesure où l’autorité de contrôle décide d’appliquer à ce financement un taux de retrait de 5 %.</t>
  </si>
  <si>
    <t>Dépôts fournis en devises étrangères</t>
  </si>
  <si>
    <t>Dépôts à terme à échéance résiduelle de &gt; 30 jours</t>
  </si>
  <si>
    <t>Total des dépôts libellé en devises étrangères(c.-à-d., les dépôts dans une monnaie autre que celle de l’administration où l’institution exerce ses activités).</t>
  </si>
  <si>
    <t>Total des dépôts dont l’échéance résiduelle ou le préavis de retrait dépasse 30 jours, si le déposant n’est pas légalement autorisé à les retirer dans les 30 jours, ou si un retrait anticipé engendre une pénalité sensiblement supérieure à la perte d’intérêt.</t>
  </si>
  <si>
    <t xml:space="preserve">Total de tous les billets, obligations et autres titres de dette (à l’exception des obligations vendues exclusivement sur le marché de détail et sauf les sorties de trésorerie sur obligations sécurisées). </t>
  </si>
  <si>
    <t>Engagements confirmés de crédit et de liquidité pas encore décaissés, accordés à la clientèle de particuliers</t>
  </si>
  <si>
    <t>Soldes des engagements confirmés de crédit et de liquidité pas encore décaissés, pris par l’institution auprès d'institutions non financières. Le montant déclaré devrait également comprendre l’« excédent de capacité » des engagements de liquidité pris envers des entreprises non financières.</t>
  </si>
  <si>
    <t>Le montant des engagements confirmés de liquidité pas encore décaissés doit correspondre à l’encours de titres de dette (ou à une fraction proportionnelle s’il s’agit d’un prêt consortial) émis par les institutions non financières qui arrive à échéance dans une période de 30 jours et qui est couvert par la facilité.</t>
  </si>
  <si>
    <t>Autres obligations de financement conditionnelles - facilités de liquidité et de crédit « sans engagement », révocables sans condition - fournies aux clients de détail</t>
  </si>
  <si>
    <t>Soldes des engagements confirmés de crédit et de liquidité pas encore décaissés, pris par l’institution auprès de personnes physiques</t>
  </si>
  <si>
    <t>Montant total des obligations contractuelles d’accorder des financements à des petites entreprises au cours des 30 jours civils suivants (non déduits pour tenir compte du report sur les entrées de trésorerie déclarées à la ligne 22202 - Entrées de trésorerie contractuelles).</t>
  </si>
  <si>
    <t>Soldes d’engagements confirmés de crédit et de liquidité pas encore décaissés, au bénéfice de la clientèle de particuliers, dans la mesure où l’institution est autorisée à révoquer sans condition la partie non décaissée de ces engagements.</t>
  </si>
  <si>
    <t>Cellule 
vide</t>
  </si>
  <si>
    <t>Pour les émetteurs souverrains non pondéré à 0% :</t>
  </si>
  <si>
    <t>Titres affectés d'une pondération de risque de 0% :</t>
  </si>
  <si>
    <t>Montant ajusté de  l'encours d'actifs de niveau 1</t>
  </si>
  <si>
    <t>2.5. Autres obligations contractuelles visant à octroyer du financement aux :</t>
  </si>
  <si>
    <t>Ajustement</t>
  </si>
  <si>
    <t>Section 5 - LCR</t>
  </si>
  <si>
    <t>1. Dépôts opérationnels</t>
  </si>
  <si>
    <t>2. Soldes opérationnels</t>
  </si>
  <si>
    <t>3. Soldes non opérationnels</t>
  </si>
  <si>
    <t>4. Méthode possible d’évaluation du solde excédentaire</t>
  </si>
  <si>
    <t>Montants à verser dans les réserves des banques centrales dans les 30 jours.</t>
  </si>
  <si>
    <t>Soldes d’obligatons sécurisées, émises par l’institution et qui viennent à échéance dans 30 jours ou moins.</t>
  </si>
  <si>
    <t>Autres obligations contractuelles visant à octroyer des fonds à des institutions financières, non saisies ailleurs.</t>
  </si>
  <si>
    <t xml:space="preserve">Onglet jaune : Règle de validation - LCR </t>
  </si>
  <si>
    <t>Provenant d'émetteurs souverains, des  banques centrales, des OP et des BMD :</t>
  </si>
  <si>
    <t>Autres entrées de trésorerie :</t>
  </si>
  <si>
    <t>Par conséquent, pour évaluer le solde excédentaire, l'institution financière pourrait établir un seuil reposant sur un montant notionnel, ou un pourcentage fondé sur le solde moyen ou minimal. Pour calculer un pourcentage, elle pourra :
1) Observer, pour le client ou le compte, le solde minimal et moyen du mois (p. ex. le relevé de 12 mois pourrait servir à tenir compte des tendances de la saisonnalité et de l’utilisation du solde du compte). Le solde minimal sera interprété comme un solde excédentaire, de sorte que la différence entre le solde minimal et le solde moyen représentera le solde utilisé activement dans des activités éligibles pour déterminer le ratio.
2) Prendre le ratio du solde minimal au solde moyen et l’appliquer au solde des dépôts à vue du mois en cours avec activités éligibles qui offrent un taux supérieur au taux du marché aux fins du LCR.
Il convient de noter que cette évaluation doit être reprise au moins une fois l’an.</t>
  </si>
  <si>
    <t>Le montant des engagements confirmés de liquidité pas encore décaissés doit correspondre à l’encours de titres de dette (ou à une fraction proportionnelle s’il s’agit d’un prêt consortial) émis par d’autres institutions financières (y compris entreprises de valeurs mobilières, des sociétés d’assurances, des fiduciaires et des bénéficiaires) qui arrive à échéance dans une période de 30 jours et qui est couvert par la facilité.</t>
  </si>
  <si>
    <t>Toutes les autres obligations non contractuelles.</t>
  </si>
  <si>
    <t>Valeur marchande de la sûreté empruntée uniquement dans des opérations où des actifs de niveau 1 sont prêtés et des actifs non ALHQ sont empruntés, lorsque la sûreté empruntée n’est pas réutilisée (non mobilisée) pour sécuriser les positions courtes fermes de l’institution et que (i) la sûreté empruntée n’est pas éligible au statut de ALHQ admissible et (ii) la sûreté de niveau 1 prêtée pourrait par ailleurs être déclarée ALHQ admissible si elle ne garantissait pas déjà l’opération en question (c.-à-d. si elle était non grevée et respectait les exigences opérationnelles des ALHQ).</t>
  </si>
  <si>
    <t>Valeur marchande de la sûreté prêtée uniquement dans des opérations où des actifs de niveau 1 sont prêtés et des actifs non ALHQ sont empruntés, lorsque la sûreté empruntée n’est pas réutilisée (non mobilisée) pour sécuriser les positions courtes fermes de l’institution et que (i) la sûreté prêtée n’est pas éligible au statut de ALHQ admissible et (ii) la sûreté de niveau 1 prêtée ne pourrait par ailleurs pas être déclarée ALHQ admissible si elle ne garantissait pas déjà l’opération en question (c.-à-d. si elle n’était pas non grevée et ne respectait pas les exigences opérationnelles des ALHQ).</t>
  </si>
  <si>
    <t xml:space="preserve">Méthode de calcul de chaque point de données. </t>
  </si>
  <si>
    <t>Cellule de saisie :</t>
  </si>
  <si>
    <t>Cellule contenant une formule :</t>
  </si>
  <si>
    <t>PRÉSENTATION</t>
  </si>
  <si>
    <t>Montant accordé</t>
  </si>
  <si>
    <t>Clientèle de détail (petites entreprises)</t>
  </si>
  <si>
    <t>Lorsque les soldes opérationnels et non opérationnels sont établis, des facteurs de retrait sont attribués en  fonction des profils d’assurance et de contrepartie présentés au tableau suivant :</t>
  </si>
  <si>
    <t>Paragraphe de référence de la Ligne Directrice (LD)</t>
  </si>
  <si>
    <t>Sortie de trésoreries associées aux dérivés</t>
  </si>
  <si>
    <t>Si le montant total n'est pas entièrement couvert par un système efficace d'assurance-dépôts</t>
  </si>
  <si>
    <t>Contreparties ne sont pas des émetteurs souverains domestiques, BMD ou OP domestiques pondérés à 20%</t>
  </si>
  <si>
    <t>Valeur marchande (avant décote) des obligations éligibles d’entreprises non financières (y compris le papier commercial), cotées AA- ou mieux.</t>
  </si>
  <si>
    <t>Valeur marchande (avant décote) des obligations éligibles sécurisées, émises par un tier, cotées AA- ou mieux.</t>
  </si>
  <si>
    <t>Valeur marchande (avant décote) des RMBS éligibles, cotées AA ou mieux.</t>
  </si>
  <si>
    <t>Valeur marchande (avant décote) des titres de dette d’entreprises non financières (y compris le papier commercial), cotés BBB- à A+.</t>
  </si>
  <si>
    <t>Valeur marchande (avant décote) des actions ordinaires éligibles d’entreprises non financières.</t>
  </si>
  <si>
    <t>Adossées à des actifs de niveau 1 :</t>
  </si>
  <si>
    <t>Pondération des sorties de 
trésorerie</t>
  </si>
  <si>
    <t>Entrées de trésorerie 
pondérées</t>
  </si>
  <si>
    <t>Cellule vide :</t>
  </si>
  <si>
    <t>Champ contenant un report :</t>
  </si>
  <si>
    <t>L’institution déclarante est-elle un sous-adhérent ne correspondant pas à la définition de filiale d'un adhérent? 
(Répondre par 1 pour « Oui » ou 0 pour « Non »)</t>
  </si>
  <si>
    <t>Note de l'Autorité
(paragraphe  156)</t>
  </si>
  <si>
    <t>Entrées de trésorerie contractuelles – IF – dépôts à vue non opérationnels se rapportant aux activités de compensation de sous-adhérents auprès d'un adhérent réglementé par l'Autorité</t>
  </si>
  <si>
    <t>Entrées de trésorerie contractuelles – IF – dépôts opérationnels se rapportant aux activités de compensation de sous-adhérents auprès d'un adhérent réglementé par l'Autorité</t>
  </si>
  <si>
    <t>À l’égard des sous-adhérents (qui ne correspondent pas à la définition de filiale d'un adhérent), montant des dépôts opérationnels détenus par un adhérent réglementé par l'Autorité à l’égard d’activités de compensation. Cette classification ne s’applique pas aux adhérents et à leurs filiales.</t>
  </si>
  <si>
    <t>(01)</t>
  </si>
  <si>
    <t>(02)</t>
  </si>
  <si>
    <t>(03)</t>
  </si>
  <si>
    <t>(04)</t>
  </si>
  <si>
    <t>(05)</t>
  </si>
  <si>
    <t>(07)</t>
  </si>
  <si>
    <t>Ajustement de l'encours d'ALHQ en raison du plafond applicable aux actifs de niveau 2</t>
  </si>
  <si>
    <t>Clientèle de détail et petites entreprises, entreprises non financières et autres clients</t>
  </si>
  <si>
    <t>Engagements confirmés de crédit  et de liquidités non encore décaissés aux bénéfice de la clientèle de détail</t>
  </si>
  <si>
    <t>Facilités de liquidité et de crédit « sans engagement », révocables sans condition donné à la clientèle de détail</t>
  </si>
  <si>
    <t>Encours de titres de dettes ayant une échéance résiduelle &gt; à 30 jours</t>
  </si>
  <si>
    <t>Dépôts à terme gérés directement par un tiers non affilié qui arriveant à échéance ou encaissables dans les 30 prochains jours</t>
  </si>
  <si>
    <t>Dépôts à vue gérés directement par un tiers non affilié</t>
  </si>
  <si>
    <t>(06)</t>
  </si>
  <si>
    <t>Dépôts de détail – Dépôts assurés qui n'est pas dans un compte transactionnel, dont le déposant n'a pas de relation durable avec l'institution</t>
  </si>
  <si>
    <t>Dépôts de détail – Dépôts à vue gérés directement par un tiers non affilié</t>
  </si>
  <si>
    <t>Dépôts de détail – Dépôts non assurés, y compris la portion d'un dépôt excédant qui dépasse la limite de la garantie d'assurance-dépôts et les dépôts qui ne satisfaisaont pas aux critères de la garantie d'assurance-dépôts</t>
  </si>
  <si>
    <t>Dépôts de détail – Dépôts canadiens libellés en devises étrangères</t>
  </si>
  <si>
    <t>Dépôts assurés dans les comptes transactionnels :</t>
  </si>
  <si>
    <t>Dépôts moins stables :</t>
  </si>
  <si>
    <t>Dépôts assurés qui proviennent de fonds et de fiducies  dont le solde est contrôlé uniquement par le client de détail sous-jacent</t>
  </si>
  <si>
    <t>Total des dépôts de détail à échéance résiduelle ou à préavis de plus de 30 jours, si le déposant n’est pas légalement autorisé à les retirer dans les 30 jours, ou si un retrait anticipé engendre une pénalité sensiblement supérieure à la perte d’intérêt.</t>
  </si>
  <si>
    <t>Code</t>
  </si>
  <si>
    <t>Nom</t>
  </si>
  <si>
    <t>LCR</t>
  </si>
  <si>
    <t>Montant lié aux obligations hypothécaires du Canada</t>
  </si>
  <si>
    <t>Montant lié aux titres hypothécaires en vertu de la LNH émis par des tiers</t>
  </si>
  <si>
    <t xml:space="preserve">Exigences relatives aux dépôts de détail dans les juridictions d'accueil, dont : </t>
  </si>
  <si>
    <t>Taux de sortie de 10 %</t>
  </si>
  <si>
    <t>Taux de sortie de 15 %</t>
  </si>
  <si>
    <t>Taux de sortie de 20 %</t>
  </si>
  <si>
    <t xml:space="preserve">Taux de sortie de 25 % </t>
  </si>
  <si>
    <t xml:space="preserve">Taux de sortie de 30 % </t>
  </si>
  <si>
    <t xml:space="preserve">Taux de sortie de 40 % </t>
  </si>
  <si>
    <t xml:space="preserve">Taux de sortie de 100 % </t>
  </si>
  <si>
    <t>Autres exigences</t>
  </si>
  <si>
    <t xml:space="preserve">Total des dépôts de détail dans les juridictions d'accueil </t>
  </si>
  <si>
    <t>Titres assortis d'une pondération de risque de 20% :</t>
  </si>
  <si>
    <t>Exigences relatives aux dépôts de la clientèle de petites entreprises dans les juridictions d'accueil, dont :</t>
  </si>
  <si>
    <t xml:space="preserve">Total des dépôts de la clientèle de petites entreprises dans les juridictions d'accueil </t>
  </si>
  <si>
    <t xml:space="preserve"> LCR</t>
  </si>
  <si>
    <t>Total des entrées de trésorerie après application du plafond</t>
  </si>
  <si>
    <t>Dépôts moins stables</t>
  </si>
  <si>
    <t>Dépôts à vue gérés par un tiers non affilié</t>
  </si>
  <si>
    <t>Dépôts moins stables de petites entreprises soumis aux exigences de juridiction d'accueil</t>
  </si>
  <si>
    <t>Dépôts à terme gérés directement par un tiers non affilié qui arrivent à échéance ou encaissables dans les 30 prochains jours</t>
  </si>
  <si>
    <t>Voir Section 6.2</t>
  </si>
  <si>
    <t>Dépôts sensibles aux taux d'intérêt dont le client gère directement les fonds dans un compte transactionnel ou que le client a une relation durable avec l'institution</t>
  </si>
  <si>
    <t>Total des dépôts opérationnels :</t>
  </si>
  <si>
    <t>Total des dépôts non opérationnels :</t>
  </si>
  <si>
    <t>Clientèle de détail (particuliers)</t>
  </si>
  <si>
    <t>Autres dépôts opérationnels</t>
  </si>
  <si>
    <t>Du montant déclaré dans les actifs liquidés de haute qualité (ALHQ) sous forme de titres de niveau 1 assortis d'une pondération de risque de 0 % : le total des ALHQ</t>
  </si>
  <si>
    <t xml:space="preserve">Dépôts garantis provenant d'un tiers affilié – détail, compte transactionnel, admissible au taux de retrait de 3 %, au Canada </t>
  </si>
  <si>
    <t>Dépôts garantis provenant d'un tiers affilié – détail, qui n'est pas un compte transactionnel, admissible au taux de retrait de 3 %, au Canada</t>
  </si>
  <si>
    <t>Section 6 - Renseignements supplémentaires</t>
  </si>
  <si>
    <t>6.1 - TH LNH et OHC</t>
  </si>
  <si>
    <t>6.2 - Exigences de jurisdictions d'accueil</t>
  </si>
  <si>
    <t>6.3 - Dépôts garantis de tiers affiliés</t>
  </si>
  <si>
    <t>Dépôts assurés qui ne sont pas dans un compte transactionnel, dont le déposant n'a pas de relation durable avec l'institution</t>
  </si>
  <si>
    <t>Dépôts garantis provenant d'un tiers affilié – petites entreprises, compte transactionnel, admissible au taux de retrait de 3 %, au Canada</t>
  </si>
  <si>
    <t xml:space="preserve">Dépôts garantis provenant d'un tiers affilié – petites entreprises, qui ne sont pas dans un compte transactionnel, admissible au taux de retrait de 3 %, au Canada </t>
  </si>
  <si>
    <t>Espace réservé- Ne pas remplir</t>
  </si>
  <si>
    <t>1.5. Dépôts à vue non opérationnels détenus par un sous-adhérent admissible</t>
  </si>
  <si>
    <t>Actifs de niveau 1 - Titres hypothécaires en vertu de la LNH émis par des tiers</t>
  </si>
  <si>
    <t>La valeur marchande (avant décote) des titres hypothécaires en vertu de la LNH émis pas des tiers admissibles inclus dans les actifs de niveau 1 de la section 1.1 du Relevé_LCR.</t>
  </si>
  <si>
    <t>Actifs de niveau 1 - Titres hypothécaires en vertu de la LNH groupés ou non vendus</t>
  </si>
  <si>
    <t>Actifs de niveau 1 - Obligations hypothécaires du Canada</t>
  </si>
  <si>
    <t>La valeur marchande (avant décote) des obligations hypothécaires du Canada admissibles incluses dans les actifs de niveau 1 de la section 1.1 du Relevé_LCR.</t>
  </si>
  <si>
    <t>52001 à 52008</t>
  </si>
  <si>
    <t>52009 à 52016</t>
  </si>
  <si>
    <t>Montants inclus vis-à-vis l'identificateur de classification LCR 21101 et qui proviennent d'un tiers affilié. Espace réservé - ne pas remplir.</t>
  </si>
  <si>
    <t xml:space="preserve">Montants inclus vis-à-vis l'identificateur de classification LCR 21104 et qui proviennent d'un tiers affilié. Espace réservé - ne pas remplir. </t>
  </si>
  <si>
    <t xml:space="preserve">Montants inclus vis-à-vis l'identificateur de classification LCR 21201 et qui proviennent d'un tiers affilié. Espace réservé - ne pas remplir. </t>
  </si>
  <si>
    <t xml:space="preserve">Dépôts garantis provenant d'un tiers affilié - petites entreprises, compte autre que courant, admissible au taux de retrait de 3 %, au Canada </t>
  </si>
  <si>
    <t>Montants inclus vis-à-vis l'identificateur de classification LCR 21204 et qui proviennent d'un tiers affilié. Espace réservé - ne pas remplir.</t>
  </si>
  <si>
    <t>La valeur marchande (avant décote) des titres hypothécaires en vertu de la LNH émis par des tiers admissibles inclus dans les actifs de niveau 1 de la section 1.1 du Relevé_LCR.</t>
  </si>
  <si>
    <t>50 (c)</t>
  </si>
  <si>
    <t>Dépôts assurés dans des comptes transactionnels :</t>
  </si>
  <si>
    <t>Total des ALHQ et des dépôts à vue non opérationnels admissibles</t>
  </si>
  <si>
    <t>Dépôts à vue non opérationnels placés par des sous-adhérents auprès d'un adhérent inscrit à l'Autorité</t>
  </si>
  <si>
    <t>Total de l'encours  des ALHQ et des dépôts à vue non opérationnels placés par des sous adhérents auprès d'un adhérent inscrit à l'Autorité</t>
  </si>
  <si>
    <t>1.6. Total de l'encours des ALHQ et des dépôts à vue non opérationnels admissibles</t>
  </si>
  <si>
    <t>Section 1 - Total de l'encours des ALHQ</t>
  </si>
  <si>
    <t>Depôts de détail moins stables soumis aux exigences des juridictions d'accueil</t>
  </si>
  <si>
    <t xml:space="preserve">Total des dépôts provenant des petites entreprises et sensibles au taux d'intérêt et dont le client gère directement les fonds, mais n'entretient pas de relation durable avec l'institution et le dépôt n'est pas dans un compte transactionnel(tel que défini au paragraphe 74 du chapitre 2 de la Ligne directrice sur les normes relatives à la suffisance des liquidités). </t>
  </si>
  <si>
    <t>Total des dépôts provenant des petites entreprises  et sensibles au taux d'intérêt et dont le client gère directement les fonds dans un compte transactionnel ou que le client a une relation durable avec l'institution</t>
  </si>
  <si>
    <t>Total des dépôts entièrement garanti par un dispositif efficace d’assurance-dépôts sur comptes qui ne sont pas des comptes transactionnels – le déposant n’entretient pas avec l’institution des relation durable avec l'insitution, ce qui rend un retrait très improbable.</t>
  </si>
  <si>
    <t xml:space="preserve">Total des dépôts garantis fournis par des petites entreprises et provenant d'un fonds ou d'une fiducie, à condition que le solde soit contrôlé uniquement par le client de détail sous-jacent, c'est-à-dire que le fonds ou la fiducie n'influence pas le solde placé ou l'institution dans laquelle ce solde est placé après le placement initial </t>
  </si>
  <si>
    <t>Montant lié aux titres htypothécaires en vertu de la LNH groupés et non vendus</t>
  </si>
  <si>
    <t>Dépôts à vue non opérationnels admissibles</t>
  </si>
  <si>
    <t>Dépôts libellés en devises étrangères</t>
  </si>
  <si>
    <t>1. Structure of Document</t>
  </si>
  <si>
    <t>Blank cell:</t>
  </si>
  <si>
    <t>Cell containing a formula:</t>
  </si>
  <si>
    <t>Input cell:</t>
  </si>
  <si>
    <t>Financial institution :</t>
  </si>
  <si>
    <t>Currency:</t>
  </si>
  <si>
    <t>Market value</t>
  </si>
  <si>
    <t>Weight</t>
  </si>
  <si>
    <t>Total central bank reserves; of which:</t>
  </si>
  <si>
    <t>Part of central bank reserves that can be drawn in times of stress</t>
  </si>
  <si>
    <t>Part of central bank reserves that cannot be drawn in times of stress</t>
  </si>
  <si>
    <t>Securities with a 0% risk weight:</t>
  </si>
  <si>
    <t>Issued by sovereigns</t>
  </si>
  <si>
    <t>Guaranteed by sovereigns</t>
  </si>
  <si>
    <t>Issued or guaranteed by central banks</t>
  </si>
  <si>
    <t>For non-0% risk-weighted sovereigns:</t>
  </si>
  <si>
    <t>Securities with a 20% risk weight:</t>
  </si>
  <si>
    <t xml:space="preserve">Non-financial common equity shares </t>
  </si>
  <si>
    <t>Level 1</t>
  </si>
  <si>
    <t>Level 2A</t>
  </si>
  <si>
    <t>Amount</t>
  </si>
  <si>
    <t>2.1. Cash outflows</t>
  </si>
  <si>
    <t>Total retail deposits</t>
  </si>
  <si>
    <t>Insured deposits in transactional accounts; of which:</t>
  </si>
  <si>
    <t>Eligible for a 3% run-off rate; of which:</t>
  </si>
  <si>
    <t>Eligible for a 5% run-off rate</t>
  </si>
  <si>
    <t>Less stable deposits; of which:</t>
  </si>
  <si>
    <t>Insured deposits in non-transactional and no established relationship accounts</t>
  </si>
  <si>
    <t>Insured deposits received from funds and trusts where the balance is controlled by underlying retail customer</t>
  </si>
  <si>
    <t>Deposits denominated in a foreign currency</t>
  </si>
  <si>
    <t>Rate sensitive deposits directly managed by the client -  established relationship or deposit in a transactional account</t>
  </si>
  <si>
    <t>Demand deposits managed by unaffiliated third-party</t>
  </si>
  <si>
    <t>Term deposits managed by an unaffiliated third-party - cashable or maturing in the next 30 days</t>
  </si>
  <si>
    <t>Term deposits with a remaining maturity of  &gt; 30 days</t>
  </si>
  <si>
    <t>Less stable retail deposits subject to host jurisdiction requirements</t>
  </si>
  <si>
    <t>Total unsecured wholesale funding</t>
  </si>
  <si>
    <t>Uninsured deposits</t>
  </si>
  <si>
    <t>Less stable small business deposits subject to host jurisdiction requirements</t>
  </si>
  <si>
    <t>Provided by non-financial corporates</t>
  </si>
  <si>
    <t>Insured, with a 3% run-off rate</t>
  </si>
  <si>
    <t>Insured, with a 5% run-off rate</t>
  </si>
  <si>
    <t>Uninsured</t>
  </si>
  <si>
    <t>Provided by banks</t>
  </si>
  <si>
    <t>Provided by other financial institutions and other legal entities</t>
  </si>
  <si>
    <t>Where entire amount is fully covered by an effective deposit insurance scheme</t>
  </si>
  <si>
    <t>Where entire amount is not fully covered by an effective deposit insurance scheme</t>
  </si>
  <si>
    <t>Provided by other banks</t>
  </si>
  <si>
    <t>Unsecured debt issuance</t>
  </si>
  <si>
    <t>Additional balances required to be installed in central bank reserves</t>
  </si>
  <si>
    <t>Total unsecured wholesale funding run-off</t>
  </si>
  <si>
    <t>Amount received</t>
  </si>
  <si>
    <t>Transactions involving eligible liquid assets</t>
  </si>
  <si>
    <t>Transactions not involving eligible liquid assets</t>
  </si>
  <si>
    <t>Backed by other assets</t>
  </si>
  <si>
    <t>Total secured funding run-off</t>
  </si>
  <si>
    <t>Derivatives cash outflow</t>
  </si>
  <si>
    <t>Increased liquidity needs related to downgrade triggers in derivatives and other financing transactions</t>
  </si>
  <si>
    <t>Besoins de liquidité en fonction de l’évolution éventuelle de la valeur des sûretés couvrant les dérivés et autres opérations :</t>
  </si>
  <si>
    <t>Increased liquidity needs related to the potential for valuation changes on posted collateral securing derivative and other transactions:</t>
  </si>
  <si>
    <t>Increased liquidity needs related to contractually required collateral on transactions for which the counterparty has not yet demanded the collateral be posted</t>
  </si>
  <si>
    <t xml:space="preserve">Besoins de liquidité en fonction d’une variation de valorisation des opérations sur dérivés et autres instruments </t>
  </si>
  <si>
    <t>Increased liquidity needs related to market valuation changes on derivative or other transactions</t>
  </si>
  <si>
    <t>With embedded options in financing arrangements</t>
  </si>
  <si>
    <t>Other potential loss of such funding</t>
  </si>
  <si>
    <t>Undrawn committed credit and liquidity facilities to retail and small business customers</t>
  </si>
  <si>
    <t>Undrawn committed credit facilities to</t>
  </si>
  <si>
    <t>Non-financial corporates</t>
  </si>
  <si>
    <t>Undrawn committed liquidity facilities to</t>
  </si>
  <si>
    <t>Undrawn committed credit and liquidity facilities provided to banks subject to prudential supervision</t>
  </si>
  <si>
    <t>Undrawn committed credit and liquidity facilities to other legal entities</t>
  </si>
  <si>
    <t>Financial institutions</t>
  </si>
  <si>
    <t>Other clients</t>
  </si>
  <si>
    <t>Retail, small business customers, non-financials and other clients</t>
  </si>
  <si>
    <t>Non-contractual obligations related to potential liquidity draws from joint ventures or minority investments in entities</t>
  </si>
  <si>
    <t>Unconditionally revocable "uncommitted" credit and liquidity facilities provided to retail and small business customers</t>
  </si>
  <si>
    <t>Unconditionally revocable "uncommitted" credit and liquidity facilities provided to all other customers</t>
  </si>
  <si>
    <t>Trade finance-related obligations (including guarantees and letters of credit)</t>
  </si>
  <si>
    <t>Guarantees and letters of credit unrelated to trade finance obligations</t>
  </si>
  <si>
    <t>Non-contractual obligations:</t>
  </si>
  <si>
    <t>Structured products</t>
  </si>
  <si>
    <t>Managed funds</t>
  </si>
  <si>
    <t>Other non-contractual obligations</t>
  </si>
  <si>
    <t>Outstanding debt securities with remaining maturity &gt; 30 days</t>
  </si>
  <si>
    <t>Bank outright short positions covered by a collateralised securities financing transaction</t>
  </si>
  <si>
    <t>Other contractual cash outflows (including those related to unsecured collateral borrowings and uncovered short positions)</t>
  </si>
  <si>
    <t>Transactions backed by other collateral</t>
  </si>
  <si>
    <t>Total inflows on reverse repo and securities borrowing transactions</t>
  </si>
  <si>
    <t>Central banks</t>
  </si>
  <si>
    <t>Other operational deposits</t>
  </si>
  <si>
    <t>Other entities</t>
  </si>
  <si>
    <t>Total of other inflows by counterparty</t>
  </si>
  <si>
    <t>3.3. Other cash inflows</t>
  </si>
  <si>
    <t>Other cash inflows</t>
  </si>
  <si>
    <t>Derivatives cash inflow</t>
  </si>
  <si>
    <t>Other contractual cash inflows</t>
  </si>
  <si>
    <t xml:space="preserve">Total cash inflows before applying the cap </t>
  </si>
  <si>
    <t xml:space="preserve">Cap on cash inflows </t>
  </si>
  <si>
    <t>Total cash inflows after applying the cap</t>
  </si>
  <si>
    <t>4.1. Collateral swaps</t>
  </si>
  <si>
    <t>Market value of collateral lent</t>
  </si>
  <si>
    <t>Market value of collateral borrowed</t>
  </si>
  <si>
    <t>Weight outflows</t>
  </si>
  <si>
    <t>Weighted amount outflows</t>
  </si>
  <si>
    <t>Weight inflows</t>
  </si>
  <si>
    <t>Weighted amount inflows</t>
  </si>
  <si>
    <t xml:space="preserve">Of which the borrowed assets are not re-used (ie are not rehypothecated) to cover short positions </t>
  </si>
  <si>
    <t>Other assets are lent and other assets are borrowed</t>
  </si>
  <si>
    <t>Of which the borrowed assets are re-used (ie are rehypothecated) in transactions to cover short positions</t>
  </si>
  <si>
    <t>Level 1 assets are lent and other assets are borrowed</t>
  </si>
  <si>
    <t>Adjustment</t>
  </si>
  <si>
    <t>Reduction</t>
  </si>
  <si>
    <t>Eligible non-operational demand deposits</t>
  </si>
  <si>
    <t>Total of high quality liquid assets and eligible non-operational demand deposits</t>
  </si>
  <si>
    <t>Retail deposit requirements in host jurisdictions; of which:</t>
  </si>
  <si>
    <t>Host requirement outflow of 10%</t>
  </si>
  <si>
    <t>Host requirement outflow of 15%</t>
  </si>
  <si>
    <t>Host requirement outflow of 20%</t>
  </si>
  <si>
    <t>Host requirement outflow of 25%</t>
  </si>
  <si>
    <t>Host requirement outflow of 30%</t>
  </si>
  <si>
    <t>Host requirement outflow of 40%</t>
  </si>
  <si>
    <t>Host requirement outflow of 100%</t>
  </si>
  <si>
    <t>Other host requirements</t>
  </si>
  <si>
    <t xml:space="preserve">Total retail deposits in host jurisdictions </t>
  </si>
  <si>
    <t>Small business customer deposit requirements in host jurisdictions; of which:</t>
  </si>
  <si>
    <t xml:space="preserve">Total small business deposits in host jurisdictions </t>
  </si>
  <si>
    <t>Level 1 assets - coins and banknotes</t>
  </si>
  <si>
    <t>Coins and banknotes currently held by the institution that are immediately available to meet obligations. deposits placed at, or receivables from, other institutions should be reported in the inflows section.</t>
  </si>
  <si>
    <t>Level 1 assets - withdrawable central bank reserves</t>
  </si>
  <si>
    <t>Level 1 assets - non-withdrawable central bank reserves</t>
  </si>
  <si>
    <t>Note related to subsection 50(b)</t>
  </si>
  <si>
    <t>The market value (pre-haircut) of qualifying marketable debt securities issued by sovereigns, receiving a 0% risk weight under the standardised approach to credit risk.</t>
  </si>
  <si>
    <t>The market value (pre-haircut) of qualifying marketable debt securities guaranteed by sovereigns, receiving a 0% risk weight under the standardised approach to credit risk.</t>
  </si>
  <si>
    <t>The market value (pre-haircut) of qualifying marketable debt securities issued or guaranteed by central banks, receiving a 0% risk weight under the standardised approach to credit risk.</t>
  </si>
  <si>
    <t>The market value (pre-haircut) of qualifying marketable debt securities issued or guaranteed by public sector entities, receiving a 0% risk weight under the standardised approach to credit risk.</t>
  </si>
  <si>
    <t>The market value (pre-haircut) of qualifying marketable debt securities guaranteed by sovereigns, receiving a 20% risk weight under the standardised approach to credit risk.</t>
  </si>
  <si>
    <t>The market value (pre-haircut) of qualifying marketable debt securities issued or guaranteed by multilateral development banks, receiving a 20% risk weight under the standardised approach to credit risk.</t>
  </si>
  <si>
    <t>The market value (pre-haircut) of qualifying non-financial common equity shares</t>
  </si>
  <si>
    <t>Level 1 assets - exclusions due to legal entity restrictions</t>
  </si>
  <si>
    <t>Level 1 assets - exclusions due to operational requirements</t>
  </si>
  <si>
    <t>Retail deposits - insured, transactional 5% rate</t>
  </si>
  <si>
    <t>Retail deposits - insured, non-transactional established relationship 5% rate</t>
  </si>
  <si>
    <t>Retail deposits - insured, non-transactional no established relationship</t>
  </si>
  <si>
    <t>Total retail deposits that are fully insured by an effective deposit insurance scheme in accounts that are non-transactional where there is no established relationship that makes deposit withdrawal highly unlikely.</t>
  </si>
  <si>
    <t>Retail deposits - demand deposits managed by an unaffiliated third-party sourced</t>
  </si>
  <si>
    <t>Total retail deposits that are cashable or mature within 30 days that are not fully insured by an effective deposit insurance scheme.</t>
  </si>
  <si>
    <t>Retail deposits denominated in foreign currency</t>
  </si>
  <si>
    <t>Retail deposits - term deposits &gt; 30 day maturity</t>
  </si>
  <si>
    <t>Total retail deposits with a residual maturity or withdrawal notice period greater than 30 days where the depositor has no legal right to withdraw deposits within 30 days, or where early withdrawal results in a significant penalty that is materially greater than the loss of interest.</t>
  </si>
  <si>
    <t>Au moment de calculer le LCR consolidé, les institutions doivent appliquer les paramètres de liquidité de la Ligne directrice sur les normes relatives à la suffisance des liquidités à toutes les entités consolidées, à l'exception des dépôts de détail et des dépôts fournis par des petites entreprises, pour lesquels elles doivent suivre les paramètres pertinents adoptés dans les juridictions d'accueil dans lesquelles elles exercent des activités.  Le total des montants et des montants pondérés de ces dépôts de détail (les dépôts fournis par des petites entreprises sont déclarés séparément à la section 2.2  du formulaire LCR) doit être déclaré ici, tandis que leur ventilation est déclarée à la section 6.</t>
  </si>
  <si>
    <t>Small business deposits - insured, non-transactional established relationship 5% rate</t>
  </si>
  <si>
    <t>Small business deposits - denominated in foreign currency</t>
  </si>
  <si>
    <t>Total des dépôts à terme provenant de petites entreprises et  gérés directement par  un tiers non affilié (tel que défini au paragraphe 74 du chapitre 2 de la Ligne directrice sur les normes relatives à la suffisance des liquidités) qui arrivent à échéance ou encaissables dans les 30 prochains jours.</t>
  </si>
  <si>
    <t>Total des dépôts à vue provenant de petites entreprises et  gérés directement par  un tiers non affilié (tel que défini au paragraphe 74 du chapitre 2 de la Ligne directrice sur les normes relatives à la suffisance des liquidités).</t>
  </si>
  <si>
    <t>Small business deposits - term deposits &gt; 30 day maturity</t>
  </si>
  <si>
    <t>Total small business deposits with a residual maturity or withdrawal notice period greater than 30 days where the depositor has no legal right to withdraw deposits within 30 days, or where early withdrawal results in a significant penalty that is materially greater than the loss of interest.</t>
  </si>
  <si>
    <t>Non-financial corporate deposits - operational, insured 3% rate</t>
  </si>
  <si>
    <t>Total operational deposits (i.e. generated by clearing, custody and cash management activities) provided by non-financial corporates that are fully covered by an effective deposit insurance scheme and are in jurisdictions where the supervisor chooses to prescribe a 3% run-off rate.</t>
  </si>
  <si>
    <t>Non-financial corporate deposits - operational, insured 5% rate</t>
  </si>
  <si>
    <t>Total operational deposits (i.e. generated by clearing, custody and cash management activities) provided by non-financial corporates that are fully covered by an effective deposit insurance scheme and are in jurisdictions where the supervisor chooses to prescribe a 5% run-off rate.</t>
  </si>
  <si>
    <t>Non-financial corporate deposits - operational, uninsured</t>
  </si>
  <si>
    <t>Total operational deposits (i.e. generated by clearing, custody and cash management activities) provided by non-financial corporates that are not fully covered by an effective deposit insurance scheme.</t>
  </si>
  <si>
    <t>Non-financial corporate deposits - non-operational, amount fully covered by deposit insurance</t>
  </si>
  <si>
    <t>Total non-operational deposits provided by non-financial corporates where the entire amount of the deposit is fully covered by an effective deposit insurance scheme.</t>
  </si>
  <si>
    <t>Non-financial corporate deposits - non-operational, amount not fully covered by deposit insurance</t>
  </si>
  <si>
    <t>Total non-operational deposits provided by non-financial corporates where the entire amount of the deposit is not fully covered by an effective deposit insurance scheme.</t>
  </si>
  <si>
    <t>Bank deposits - operational, insured 3% rate</t>
  </si>
  <si>
    <t>Total operational deposits (i.e. generated by clearing, custody and cash management activities) provided by banks that are fully covered by an effective deposit insurance scheme and are in jurisdictions where the supervisor chooses to prescribe a 3% run-off rate.</t>
  </si>
  <si>
    <t>Bank deposits - operational, insured 5% rate</t>
  </si>
  <si>
    <t>Total operational deposits (i.e. generated by clearing, custody and cash management activities) provided by banks that are fully covered by an effective deposit insurance scheme and are in jurisdictions where the supervisor chooses to prescribe a 5% run-off rate.</t>
  </si>
  <si>
    <t>Bank deposits - operational, uninsured</t>
  </si>
  <si>
    <t>Total operational deposits (i.e. generated by clearing, custody and cash management activities) provided by banks that are not fully covered by an effective deposit insurance scheme.</t>
  </si>
  <si>
    <t>Bank deposits - non-operational</t>
  </si>
  <si>
    <t>Total non-operational deposits provided by other banks.</t>
  </si>
  <si>
    <t>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3% run-off rate.</t>
  </si>
  <si>
    <t>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5% run-off rate.</t>
  </si>
  <si>
    <t>Total operational deposits (i.e. generated by clearing, custody and cash management activities) provided by financial institutions (other than banks) and other legal entities that are not fully covered by an effective deposit insurance scheme.</t>
  </si>
  <si>
    <t>Total non-operational deposits provided by financial institutions (other than banks) and other legal entities.</t>
  </si>
  <si>
    <t xml:space="preserve">Total of all notes, bonds and other debt securities (excluding on bonds sold exclusively to the retail or small business customer markets, and excluding outflows on covered bonds). </t>
  </si>
  <si>
    <t xml:space="preserve">Amounts to be installed in the central bank reserves within 30 days. </t>
  </si>
  <si>
    <t>Footnote 50(b)</t>
  </si>
  <si>
    <t>Downgrade triggers in derivatives and other financing transactions</t>
  </si>
  <si>
    <t>Excess non-segregated collateral that can contractually be called by counterparty</t>
  </si>
  <si>
    <t>Contractually required collateral where counterparty has not yet demanded collateral be posted</t>
  </si>
  <si>
    <t>The amount of collateral that is contractually due from the institution, but for which the counterparty has not yet demanded the posting of such collateral.</t>
  </si>
  <si>
    <t>Loss of funding - covered bonds issued by the institution</t>
  </si>
  <si>
    <t>Balances of covered bonds, issued by the institution that mature in 30 days or less.</t>
  </si>
  <si>
    <t xml:space="preserve">All funding on asset-backed commercial paper, conduits, securities investment vehicles and other such financing facilities maturing or returnable within 30 days. </t>
  </si>
  <si>
    <t>All funding on asset-backed commercial paper, conduits, securities investment vehicles and other such financing facilities not maturing within 30 days but with embedded options that could reduce the effective maturity of the debt to 30 days or less.</t>
  </si>
  <si>
    <t>Any other potential losses associated with all funding on asset-backed commercial paper, conduits, securities investment vehicles and other such financing facilities.</t>
  </si>
  <si>
    <t>Undrawn committed credit and liquidity facilities - retail and small business customers</t>
  </si>
  <si>
    <t>Balances of undrawn committed credit and liquidity facilities extended by the institution to natural persons and small business customers.</t>
  </si>
  <si>
    <t>Undrawn committed credit facilities - non-financial corporates</t>
  </si>
  <si>
    <t>Undrawn committed liquidity facilities - non-financial corporates</t>
  </si>
  <si>
    <t>The amount of undrawn committed liquidity facilities should be the amount of currently outstanding debt (or proportionate share if a syndicated facility) issued by non-financial institution corporations (excluding small business customers) maturing within a 30 day period that is backstopped by the facility.</t>
  </si>
  <si>
    <t>Undrawn committed credit and liquidity facilities - banks subject to prudential supervision</t>
  </si>
  <si>
    <t>Balances of undrawn committed credit and liquidity facilities extended to banks that are subject to prudential supervision.</t>
  </si>
  <si>
    <t>The amount of undrawn committed liquidity facilities should be the amount of currently outstanding debt (or proportionate share if a syndicated facility) issued by other financial institutions (including securities firms, insurance companies, fiduciaries and beneficiaries) maturing within a 30 day period that is backstopped by the facility.</t>
  </si>
  <si>
    <t>Undrawn committed credit and liqudity facilities - other legal entities</t>
  </si>
  <si>
    <t>Balances of undrawn committed credit and liquidity facilities extended to other legal entities, including hedge funds, money market funds and special purpose funding vehicles (e.g. spes or conduits), or other vehicles used to finance the institution's own assets.</t>
  </si>
  <si>
    <t>Any contractual lending obligations to financial institutions not captured elsewhere.</t>
  </si>
  <si>
    <t>Other contractual obligations to extend funds - small business customers</t>
  </si>
  <si>
    <t>Other contractual obligations to extend funds - other customers</t>
  </si>
  <si>
    <t>Other contingent funding obligations - joint ventures or minority investments in entities</t>
  </si>
  <si>
    <t xml:space="preserve">Non contractual contingent funding obligations related to potential liquidity draws from joint ventures or minority investments in entities, which are not consolidated, where there is the expectation that the institution will be the main liquidity provider when the entity is in need of liquidity. </t>
  </si>
  <si>
    <t>Other contingent funding obligations - unconditionally revocable credit and liquidity facilities - retail and small business customers</t>
  </si>
  <si>
    <t>Balances of undrawn credit and liquidity facilities provided to retail and small business customers where the institution has the right to unconditionally revoke the undrawn portion of these facilities.</t>
  </si>
  <si>
    <t>Other contingent funding obligations - unconditionally revocable credit and liquidity facilities - other customers</t>
  </si>
  <si>
    <t>Balances of undrawn credit and liquidity facilities provided to other customers where the institution has the right to unconditionally revoke the undrawn portion of these facilities.</t>
  </si>
  <si>
    <t>Other contingent funding obligations - trade finance-related obligations</t>
  </si>
  <si>
    <t>Other contingent funding obligations - guarantees and letters of credit unrelated to trade finance</t>
  </si>
  <si>
    <t>The outstanding amount of letters of credit issued by the institution and guarantees unrelated to trade finance obligations.</t>
  </si>
  <si>
    <t>Other contingent funding obligations - debt buyback requests</t>
  </si>
  <si>
    <t>Potential requests for debt repurchases of the institution's own debt or that of related conduits, securities investment vehicles and other such financing facilities.</t>
  </si>
  <si>
    <t>Other contingent funding obligations - structured products</t>
  </si>
  <si>
    <t>Other contingent funding obligations - managed funds</t>
  </si>
  <si>
    <t>Managed funds that are marketed with the objective of maintaining a stable value such as money market mutual funds or other types of stable value collective investment funds, etc.</t>
  </si>
  <si>
    <t>Other contingent funding obligations - other non-contractual obligations</t>
  </si>
  <si>
    <t>Any other non-contractual obligation.</t>
  </si>
  <si>
    <t>Other contingent funding obligations - outstanding debt securities with remaining maturity &gt; 30 days</t>
  </si>
  <si>
    <t>For issuers with an affiliated dealer or market maker, there may be a need to include an amount of the outstanding debt securities (unsecured and secured, term as well as short term) having maturities greater than 30 calendar days, to cover the potential repurchase of such outstanding securities.</t>
  </si>
  <si>
    <t>Other contingent funding obligations - customer short positions covered by other customers' collateral</t>
  </si>
  <si>
    <t>Other contractual cash outflow</t>
  </si>
  <si>
    <t>Any other contractual cash outflows within the next 30 calendar days, such as such as outflows to cover unsecured collateral borrowings, uncovered short positions, dividends or contractual interest payments, but excluding outflows related to operating costs.</t>
  </si>
  <si>
    <t>Contractual inflows - small business customers</t>
  </si>
  <si>
    <t>Contractual inflows - non-financial corporate customers</t>
  </si>
  <si>
    <t>Contractual inflows - central banks</t>
  </si>
  <si>
    <t>Contractual inflows - other entities</t>
  </si>
  <si>
    <t>48-48c, 113, 146</t>
  </si>
  <si>
    <t>52001 to 52008</t>
  </si>
  <si>
    <t>52009 to 52016</t>
  </si>
  <si>
    <t>1. Operational deposits</t>
  </si>
  <si>
    <t>Other</t>
  </si>
  <si>
    <t>Deposit provided by:</t>
  </si>
  <si>
    <t>2. Operational balances</t>
  </si>
  <si>
    <t>Potential operational deposit balances are determined from deposit accounts with "qualifying activities", of which:
- balances that are priced to pay at or below market rate, and are held for operational uses; and, 
- balances that are priced to pay above market rate, but are "actively" used for qualifying activities (i.e. not excess balances).</t>
  </si>
  <si>
    <t>The criteria related to "qualifying activities" (chapter 2, paragraphs 93-94) is the starting point for determination of operational balances - i.e. only accounts with cash management, clearing, custody service arrangement are selected for further analysis in the subsequent steps.</t>
  </si>
  <si>
    <t>3. Non-operational balances</t>
  </si>
  <si>
    <t>The excess balance is, by definition, balances that are not required for qualifying activities - i.e. it can be assumed that the non-volatile portion of the account balance, due to lack of use, should be considered excess.</t>
  </si>
  <si>
    <t>Français</t>
  </si>
  <si>
    <t>Anglais</t>
  </si>
  <si>
    <t>Contractual inflows - securities maturing ≤ 30 days</t>
  </si>
  <si>
    <t>Total retail deposits that are fully insured by an effective deposit insurance scheme in transactional accounts in jurisdiction other than Canada, where the supervisor in that juridiction chooses to apply a 3% run-off rate to such retail deposits.</t>
  </si>
  <si>
    <t>Level 2B non-RMBS</t>
  </si>
  <si>
    <t>1.1. Level 1 assets</t>
  </si>
  <si>
    <t>Market Value</t>
  </si>
  <si>
    <t>See Section 6.2</t>
  </si>
  <si>
    <t>Provided by sovereigns, central banks, PSEs and MDBs</t>
  </si>
  <si>
    <t>Section 4 - Collateral swaps</t>
  </si>
  <si>
    <t>PRESENTATION</t>
  </si>
  <si>
    <t>LCR:</t>
  </si>
  <si>
    <t>INSTRUCTION - LIQUIDITY COVERAGE RATIO (LCR)</t>
  </si>
  <si>
    <t>LAR paragraph reference</t>
  </si>
  <si>
    <t>Total retail deposits that are fully insured by an effective deposit insurance scheme in transactional accounts in Canada.</t>
  </si>
  <si>
    <t>Addition</t>
  </si>
  <si>
    <t>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retail deposits (small business deposits are reported separately in Section 2.2.) should be reported here while a further breakdown is reported in Section 6.</t>
  </si>
  <si>
    <t>2. Legend</t>
  </si>
  <si>
    <t>Issued or guaranteed by PSEs</t>
  </si>
  <si>
    <t>Issued or guaranteed by BIS, IMF, ECB and European Community, or MDBs</t>
  </si>
  <si>
    <t>1.2. Level 2A assets</t>
  </si>
  <si>
    <t>Issued or guaranteed by MDBs</t>
  </si>
  <si>
    <t>Non-financial corporate bonds, rated AA- or better</t>
  </si>
  <si>
    <t>Covered bonds, not self-issued, rated AA- or better</t>
  </si>
  <si>
    <t>1.3. Level 2B assets</t>
  </si>
  <si>
    <t xml:space="preserve">Non-financial corporate bonds, rated BBB- to A+ </t>
  </si>
  <si>
    <t>Sovereign or central bank debt securities, rated BBB- to BBB+</t>
  </si>
  <si>
    <t>Level 2B RMBS</t>
  </si>
  <si>
    <t>Assets held at the entity level, but excluded from the consolidated stock of HQLA</t>
  </si>
  <si>
    <t>Assets excluded from the stock of HQLA due to operational restrictions</t>
  </si>
  <si>
    <t xml:space="preserve">1.5. Eligible non-operational demand deposits </t>
  </si>
  <si>
    <t>2. Net cash outflows</t>
  </si>
  <si>
    <t>2.1. Retail deposit run-off</t>
  </si>
  <si>
    <t>2.2. Unsecured wholesale funding run-off</t>
  </si>
  <si>
    <t>2.3. Secured funding run-off</t>
  </si>
  <si>
    <t>Provided by sovereigns, central banks, PSEs and MDBs; of which:</t>
  </si>
  <si>
    <t>Counterparties are not domestic sovereigns, MDBs or domestic PSEs with a 20% risk weight</t>
  </si>
  <si>
    <t>Counterparties are domestic sovereigns, MDBs or domestic PSEs with a 20% risk weight</t>
  </si>
  <si>
    <t>2.4. Additional requirements</t>
  </si>
  <si>
    <t>Cash and Level 1 assets</t>
  </si>
  <si>
    <t>Increased liquidity needs related to contracts that allow collateral substitution to non-HQLA assets</t>
  </si>
  <si>
    <t>Loss of funding on ABCP, conduits, SIVs and other such financing activities</t>
  </si>
  <si>
    <t>Sovereigns, central banks, PSEs and MDBs</t>
  </si>
  <si>
    <t>Non contractual obligations where customer short positions are covered by other customers' collateral</t>
  </si>
  <si>
    <t>3.1. Secured lending including reverse repo and securities borrowing</t>
  </si>
  <si>
    <t>Language</t>
  </si>
  <si>
    <t xml:space="preserve">LCR categories that are questioned in the Submission guideline related to the Liquidity Adequacy Guideline (LAR). </t>
  </si>
  <si>
    <t>Orange tab: Operational deposits (in transactional accounts)</t>
  </si>
  <si>
    <t>Additional guidance to distinguish between operating and non-operating deposit balances.</t>
  </si>
  <si>
    <t>Compléter ce formulaire en Dollars canadien (CAD) ainsi qu'un formulaire distinct pour chacune des devises significatives. 
Les données doivent être consolidées. 
Les références nécessaires pour compléter les champs de saisie de ce formulaire se trouvent dans l'onglet Instruction-LCR.</t>
  </si>
  <si>
    <t>Calculation method for each data point.</t>
  </si>
  <si>
    <t>1. Stock of High-quality liquid assets (HQLA)</t>
  </si>
  <si>
    <t>Weighted amount</t>
  </si>
  <si>
    <t>Total stock of Level 1 assets</t>
  </si>
  <si>
    <t>Adjustment to stock of Level 1 assets</t>
  </si>
  <si>
    <t>Adjusted amount of Level 1 assets</t>
  </si>
  <si>
    <t>1.2. Actifs de niveau 2A</t>
  </si>
  <si>
    <t>Total de l'encours d'actifs de niveau 2A :</t>
  </si>
  <si>
    <t>Ajustements à l'encours d'actifs 
de niveau 2A</t>
  </si>
  <si>
    <t>Montant ajusté de l'encours de niveau 2A</t>
  </si>
  <si>
    <t>Niveau 2A</t>
  </si>
  <si>
    <t>Adossées à des actifs de niveau 2A :</t>
  </si>
  <si>
    <t>Opérations adossées à des actifs du niveau 2A :</t>
  </si>
  <si>
    <t>Opérations adossées à des actifs 
du niveau 2A</t>
  </si>
  <si>
    <t>Actifs de niveau 1 prêtés et actifs de niveau 2A empruntés :</t>
  </si>
  <si>
    <t>Actifs de niveau 2A prêtés et actifs de niveau 1 empruntés :</t>
  </si>
  <si>
    <t>Actifs de niveau 2A prêtés et autres actifs empruntés :</t>
  </si>
  <si>
    <t>Autres actifs prêtés et actifs de niveau 2A empruntés :</t>
  </si>
  <si>
    <t>Actifs de niveau 1 prêtés et actifs de niveau 2A empruntés</t>
  </si>
  <si>
    <t>Actifs de niveau 2A prêtés et actifs de niveau 1 empruntés</t>
  </si>
  <si>
    <t>Actifs de niveau 2A prêtés et autres actifs empruntés</t>
  </si>
  <si>
    <t>Level 2A assets are lent and other assets are borrowed</t>
  </si>
  <si>
    <t>Autres actifs prêtés et actifs de niveau 2A empruntés</t>
  </si>
  <si>
    <t>Actifs de niveau 2A prêtés et actifs de niveau 2A empruntés :</t>
  </si>
  <si>
    <t>Actifs de niveau 2A prêtés et actifs de niveau 2A empruntés</t>
  </si>
  <si>
    <t>Level 2A assets - exclusions due to legal entity restrictions</t>
  </si>
  <si>
    <t>Level 2A assets - exclusions due to operational requirements</t>
  </si>
  <si>
    <t>1.3. Actifs de niveau 2B</t>
  </si>
  <si>
    <t>Ajustements à l'encours d'actifs RMBS de niveau 2B</t>
  </si>
  <si>
    <t>Montant Ajusté de l'encours d'actifs RMBS de niveau 2B</t>
  </si>
  <si>
    <t>Ajustements à l'encours d'actifs non RMBS de niveau 2B</t>
  </si>
  <si>
    <t>Montant Ajusté de l'encours d'actifs non RMBS de niveau 2B</t>
  </si>
  <si>
    <t>Montant ajusté de l'encours d'actifs de niveau 2B (RMBS and non-RMBS)</t>
  </si>
  <si>
    <t>Ajustement à l'encours d'ALHQ en raison du plafond applicable aux actifs de niveau 2B</t>
  </si>
  <si>
    <t>Adossées à des actifs RMBS de niveau 2B :</t>
  </si>
  <si>
    <t>Adossées à des actifs non RMBS de niveau 2B :</t>
  </si>
  <si>
    <t>Opérations adossées à des actifs RMBS du niveau 2B :</t>
  </si>
  <si>
    <t>Opérations adossées à des actifs RMBS de niveau 2B</t>
  </si>
  <si>
    <t>Opérations adossées à des actifs non RMBS de niveau 2B</t>
  </si>
  <si>
    <t>Actifs de niveau 1 prêtés et actifs RMBS de niveau 2B  empruntés :</t>
  </si>
  <si>
    <t>Actifs de niveau 1 prêtés et actifs non RMBS de niveau 2B  empruntés :</t>
  </si>
  <si>
    <t>Actifs de niveau 2A prêtés et actifs RMBS de niveau 2B  empruntés :</t>
  </si>
  <si>
    <t>Actifs de niveau 2A prêtés et actifs non RMBS de niveau 2B empruntés :</t>
  </si>
  <si>
    <t>Actifs RMBS de niveau 2B  prêtés et actifs de niveau 1 empruntés :</t>
  </si>
  <si>
    <t>Actifs RMBS de niveau 2B prêtés et actifs de niveau 2A empruntés :</t>
  </si>
  <si>
    <t>Actifs RMBS de niveau 2B prêtés et actifs RMBS de niveau 2B empruntés :</t>
  </si>
  <si>
    <t>Actifs RMBS de niveau 2B prêtés et actifs non RMBS de niveau 2B empruntés :</t>
  </si>
  <si>
    <t>Actifs RMBS de niveau 2B prêtés et autres actifs empruntés :</t>
  </si>
  <si>
    <t>Actifs non RMBS de niveau 2B  prêtés et actifs de niveau 1 empruntés :</t>
  </si>
  <si>
    <t>Actifs non RMBS de niveau 2B prêtés et actifs de niveau 2A empruntés :</t>
  </si>
  <si>
    <t>Actifs non RMBS de niveau 2B prêtés et actifs RMBS de niveau 2B empruntés :</t>
  </si>
  <si>
    <t>Actifs non RMBS de niveau 2B prêtés et actifs non RMBS de niveau 2B empruntés :</t>
  </si>
  <si>
    <t>Actifs non RMBS de niveau 2B et autres actifs empruntés :</t>
  </si>
  <si>
    <t>Autres actifs prêtés et actifs RMBS de niveau 2B empruntés :</t>
  </si>
  <si>
    <t>Autres actifs prêtés et actifs non RMBS de niveau 2B empruntés :</t>
  </si>
  <si>
    <t>Actifs de niveau 1 prêtés et actifs RMBS de niveau 2B empruntés</t>
  </si>
  <si>
    <t>Actifs de niveau 1 prêtés et actifs non RMBS de niveau 2B empruntés</t>
  </si>
  <si>
    <t>Actifs de niveau 2A prêtés et actifs RMBS de niveau 2B empruntés</t>
  </si>
  <si>
    <t>Actifs de niveau 2A prêtés et actifs non RMBS de niveau 2B empruntés</t>
  </si>
  <si>
    <t>Actifs  RMBS de niveau 2B prêtés et actifs de niveau 1 empruntés</t>
  </si>
  <si>
    <t>Actifs RMBS de niveau 2B prêtés et actifs de niveau 2A empruntés</t>
  </si>
  <si>
    <t>Actifs RMBS de niveau 2B prêtés et actifs RMBS de niveau 2B empruntés</t>
  </si>
  <si>
    <t>Actifs RMBS de niveau 2B prêtés et actifs non RMBS de niveau 2B empruntés</t>
  </si>
  <si>
    <t>Actifs RMBS de niveau 2B prêtés et autres actifs empruntés</t>
  </si>
  <si>
    <t>Actifs non RMBS de niveau 2B prêtés et actifs de niveau 1 empruntés</t>
  </si>
  <si>
    <t>Actifs non RMBS de niveau 2B prêtés et actifs de niveau 2A empruntés</t>
  </si>
  <si>
    <t>Actifs non RMBS de niveau 2B prêtés et actifs RMBS de niveau 2B empruntés</t>
  </si>
  <si>
    <t>Actifs non RMBS de niveau 2B prêtés et actifs non RMBS de niveau 2B empruntés</t>
  </si>
  <si>
    <t>Actifs non RMBS de niveau 2B prêtés et autres actifs empruntés</t>
  </si>
  <si>
    <t>Autres actifs prêtés et actifs RMBS de niveau 2B empruntés</t>
  </si>
  <si>
    <t>Autres actifs prêtés et actifs non RMBS de niveau 2B empruntés</t>
  </si>
  <si>
    <t xml:space="preserve">Level 2B assets - non-financial common equity shares </t>
  </si>
  <si>
    <t>Total stock of Level 2A assets</t>
  </si>
  <si>
    <t>Adjustment to stock of Level 2A assets</t>
  </si>
  <si>
    <t>Adjusted amount of Level 2A assets</t>
  </si>
  <si>
    <t>Residential mortgage-backed securities (RMBS), rated AA or better</t>
  </si>
  <si>
    <t>Total de l'encours d'actifs RMBS de niveau 2B :</t>
  </si>
  <si>
    <t>Field containing a result:</t>
  </si>
  <si>
    <t>Total de l'encours d'actifs non RMBS de niveau 2B :</t>
  </si>
  <si>
    <t>Adjustment to stock of Level 2B RMBS assets</t>
  </si>
  <si>
    <t>Adjusted amount of Level 2B RMBS assets</t>
  </si>
  <si>
    <t>Total stock of Level 2B non-RMBS assets</t>
  </si>
  <si>
    <t>Adjustment to stock of Level 2B non-RMBS assets</t>
  </si>
  <si>
    <t>Adjusted amount of Level 2B non-RMBS assets</t>
  </si>
  <si>
    <t>Adjusted amount of Level 2B (RMBS and non-RMBS) assets</t>
  </si>
  <si>
    <t>Adjustment to stock of HQLA due to cap on Level 2B assets</t>
  </si>
  <si>
    <t>Adjustment to stock of HQLA due to cap on Level 2 assets</t>
  </si>
  <si>
    <t>Section 1 - Total stock of HQLA</t>
  </si>
  <si>
    <t>1.4. ALHQ : Informations complémentaires</t>
  </si>
  <si>
    <t>Niveau 2B RMBS</t>
  </si>
  <si>
    <t>1.4. HQLA: Additional information</t>
  </si>
  <si>
    <t>Niveau 2B non-RMBS</t>
  </si>
  <si>
    <t>1.6. Total stock of HQLA and eligible non-operational demand deposits</t>
  </si>
  <si>
    <t>Total stock of HQLA and non-operational demand deposits placed by indirect clearers with AMF-regulated direct clearers</t>
  </si>
  <si>
    <t>Non-operational demand deposits placed by indirect clearers with AMF-regulated direct clearers</t>
  </si>
  <si>
    <t>Dépôts stables :</t>
  </si>
  <si>
    <t>Are in Canada</t>
  </si>
  <si>
    <t>Are not in Canada</t>
  </si>
  <si>
    <t>Rate sensitive deposits directly managed by the client - established relationship or deposit in a transactional account</t>
  </si>
  <si>
    <t>Total retail deposits run-off</t>
  </si>
  <si>
    <t>Dépôts assurés qui proviennent de fonds et de fiducies dont le solde est contrôlé uniquement par le client de détail sous-jacent</t>
  </si>
  <si>
    <t>Uninsured deposits (including the portion of a deposit in excess of the deposit insurance coverage limit and deposits not meeting the deposit insurance coverage criteria)</t>
  </si>
  <si>
    <t>Other rate sensitive deposits directly managed by the client - no established relationship and not in a transactional account</t>
  </si>
  <si>
    <t>Total operational deposits:</t>
  </si>
  <si>
    <t xml:space="preserve">Assurés, avec un taux de retrait de 3% </t>
  </si>
  <si>
    <t xml:space="preserve">Assurés, avec un taux de retrait de 5% </t>
  </si>
  <si>
    <t>Market value of extended collateral</t>
  </si>
  <si>
    <t>Valeur marchande du collatéral posté</t>
  </si>
  <si>
    <t>Opérations arrivant à échéance dans ≤ 30 jours conclues avec la banque centrale d'origine de l'institution financière :</t>
  </si>
  <si>
    <t>Backed by Level 1 assets; of which:</t>
  </si>
  <si>
    <t>Backed by Level 2A assets; of which:</t>
  </si>
  <si>
    <t>Backed by Level 2B RMBS assets; of which:</t>
  </si>
  <si>
    <t>Backed by Level 2B non-RMBS assets; of which:</t>
  </si>
  <si>
    <t>Opérations arrivant à échéance dans ≤ 30 jours non conclues avec la banque centrale d'origine de l'institution financière et adossées aux actifs de niveau 1 :</t>
  </si>
  <si>
    <t>Opérations arrivant à échéance dans ≤ 30 jours non conclues avec la banque centrale d'origine de l'institution financière et adossées aux actifs de niveau 2A :</t>
  </si>
  <si>
    <t>Opérations arrivant à échéance dans ≤ 30 jours non conclues avec la banque centrale d'origine de l'institution financière et adossées aux actifs RMBS de niveau 2B :</t>
  </si>
  <si>
    <t>Opérations arrivant à échéance dans ≤ 30 jours  non conclues avec la banque centrale d'origine de l'institution financière et adossées aux actifs non-RMBS de niveau 2B :</t>
  </si>
  <si>
    <t>Counterparties are domestic sovereigns, MDBs or domestic PSEs with a 20% risk weight:</t>
  </si>
  <si>
    <t>Counterparties are not domestic sovereigns, MDBs or domestic PSEs with a 20% risk weight:</t>
  </si>
  <si>
    <t>Opérations arrivant à échéance dans ≤ 30 jours non conclues avec la banque centrale d'origine de l'institution financière et adossées à d'autres actifs (non ALHQ) :</t>
  </si>
  <si>
    <t>Contreparties sont des émetteurs souverains domestiques, BMD our OP domestiques affectés d'une pondération de 20%</t>
  </si>
  <si>
    <t>Pour d'autres sûretés (c.-à-d. toutes des sûretés non actifs de niveau 1)</t>
  </si>
  <si>
    <t>For other collateral (i.e. all non-Level 1 collateral)</t>
  </si>
  <si>
    <t>Increased liquidity needs related to excess non-segregated collateral held by the financial institution that could contractually be called at any time by the counterparty</t>
  </si>
  <si>
    <t xml:space="preserve">Besoins de liquidité en fonction des contrats qui autorisent le remplacement de certaines sûretés par des actifs non-ALHQ </t>
  </si>
  <si>
    <t>Loss of funding on covered bonds issued by the financial institution</t>
  </si>
  <si>
    <t>Dettes venant à échéance dans ≤ 30 jours</t>
  </si>
  <si>
    <t>Debt maturing ≤ 30 days</t>
  </si>
  <si>
    <t>Engagements confirmés de crédits et de liquidités non encore décaissés aux bénéfices des banques soumises à une surveillance prudentielle</t>
  </si>
  <si>
    <t>Undrawn committed credit facilities provided to other FIs</t>
  </si>
  <si>
    <t>Undrawn committed liquidity facilities provided to other FIs</t>
  </si>
  <si>
    <t>2.5. Other contractual obligations to extend funds to:</t>
  </si>
  <si>
    <t>Roll-over of cash inflows</t>
  </si>
  <si>
    <t>Excess outflows</t>
  </si>
  <si>
    <t>Total additional requirements run-off</t>
  </si>
  <si>
    <t>Total contractual obligations to extend funds in excess of 50% roll-over assumption</t>
  </si>
  <si>
    <t>Obligations de financements contingentes non contractuelles liées à d'éventuels retraits de liquidités émanant d'entreprises communes ou de participations minoritaires dans des institutions</t>
  </si>
  <si>
    <t>Obligations non contractuelles :</t>
  </si>
  <si>
    <t>Debt-buy back requests (including related conduits)</t>
  </si>
  <si>
    <t>Total run-off on other contingent funding obligations</t>
  </si>
  <si>
    <t>Section 2. Total des sorties de trésorerie nettes</t>
  </si>
  <si>
    <t>Section 2. Total net cash outflows</t>
  </si>
  <si>
    <t>Section 3. Entrées de trésorerie</t>
  </si>
  <si>
    <t>Section 3. Cash inflows</t>
  </si>
  <si>
    <t>Is the reporting institution an indirect clearer that is not a subsidiary of a direct clearer?  (Enter 1 if Yes, 0 if No)</t>
  </si>
  <si>
    <t>Amount extended</t>
  </si>
  <si>
    <t>Market value of received collateral</t>
  </si>
  <si>
    <t>Opérations adossées à des actifs du niveau 1 :</t>
  </si>
  <si>
    <t>Transactions backed by Level 1 assets; of which:</t>
  </si>
  <si>
    <t>Transactions backed by Level 2A assets; of which:</t>
  </si>
  <si>
    <t>Transactions backed by Level 2B RMBS; of which:</t>
  </si>
  <si>
    <t>Opérations adossées à des actifs non-RMBS du niveau 2B :</t>
  </si>
  <si>
    <t>Transactions backed by Level 2B non-RMBS assets; of which:</t>
  </si>
  <si>
    <t>Margin lending backed by non-Level 1 or non-Level 2 collateral</t>
  </si>
  <si>
    <t>Transactions backed by Level 1 assets</t>
  </si>
  <si>
    <t>Transactions backed by Level 2A assets</t>
  </si>
  <si>
    <t>Of which collateral is not re-used (ie is not rehypothecated) to cover the reporting institution's outright short positions:</t>
  </si>
  <si>
    <t>dont la sûreté n'est pas réutilisée (c.-à-d.,n'est pas rehypothéqué) pour couvrir entièrement les positions courtes de l'institution déclarante :</t>
  </si>
  <si>
    <t xml:space="preserve">Of which collateral is re-used (ie is rehypothecated) in transactions to cover the reporting insitution's outright short positions </t>
  </si>
  <si>
    <t>dont la sûreté est réutilisée (c.-à-d., est réhypothéquée) dans des opérations visant à couvrir entièrement les positions courtes de l’institution déclarante</t>
  </si>
  <si>
    <t>Level 2B RMBS assets are lent and other assets are borrowed</t>
  </si>
  <si>
    <t>Level 2B non-RMBS assets are lent and other assets are borrowed</t>
  </si>
  <si>
    <t>Level 2B RMBS assets - exclusions due to legal entity restrictions</t>
  </si>
  <si>
    <t>Level 2B non-RMBS assets - exclusions due to legal entity restrictions</t>
  </si>
  <si>
    <t>Level 2B RMBS assets - exclusions due to operational requirements</t>
  </si>
  <si>
    <t>Level 2B non-RMBS assets - exclusions due to operational requirements</t>
  </si>
  <si>
    <t>Transactions backed by Level 2B RMBS assets</t>
  </si>
  <si>
    <t>Transactions backed by Level 2B non-RMBS assets</t>
  </si>
  <si>
    <t>3.2. Other inflows by counterparty</t>
  </si>
  <si>
    <t>Entrées de trésorerie contractuelles arrivant à échéance dans ≤ 30 jours provenant de prêts parfaitement  productifs, non déclarées comme étant des prêts garantis :</t>
  </si>
  <si>
    <t>Contractual inflows due in ≤ 30 days from fully performing loans, not reported as secured lending, from:</t>
  </si>
  <si>
    <t>Retail customers (natural persons)</t>
  </si>
  <si>
    <t>Retail customers (small business customers)</t>
  </si>
  <si>
    <t>Financial institutions:</t>
  </si>
  <si>
    <t>Dépôts opérationnels se rapportant aux activités de compensation de sous-adhérents auprès d'un adhérent inscrit à l'Autorité</t>
  </si>
  <si>
    <t>Operational deposits related to clearing activities placed by indirect clearers with AMF-regulated direct clearers</t>
  </si>
  <si>
    <t>All payments on other loans and deposits due in ≤ 30 days</t>
  </si>
  <si>
    <t>Tous paiements sur d'autres prêts et dépôts dus dont l'échéance est dans une période ≤ 30 jours</t>
  </si>
  <si>
    <t>Contractual inflows from securities maturing ≤ 30 days, not included anywhere above</t>
  </si>
  <si>
    <t>Total des autres entrées de trésorerie</t>
  </si>
  <si>
    <t>Total of other inflows</t>
  </si>
  <si>
    <t>3.4. Total cash inflows</t>
  </si>
  <si>
    <t>Collateral swaps maturing ≤ 30 days:</t>
  </si>
  <si>
    <t xml:space="preserve">dont les actifs empruntés ne sont pas réutilisés (non mobilisés) afin de couvrir les positions courtes : </t>
  </si>
  <si>
    <t>Level 1 assets are lent and Level 1 assets are borrowed; of which:</t>
  </si>
  <si>
    <t>Level 1 assets are lent and Level 2A assets are borrowed; of which:</t>
  </si>
  <si>
    <t>Level 1 assets are lent and Level 2B RMBS assets are borrowed; of which:</t>
  </si>
  <si>
    <t>Level 1 assets are lent and Level 2B non-RMBS assets are borrowed; of which:</t>
  </si>
  <si>
    <t>Level 1 assets are lent and other assets are borrowed; of which:</t>
  </si>
  <si>
    <t>Level 2A assets are lent and Level 1 assets are borrowed; of which:</t>
  </si>
  <si>
    <t>Level 2A assets are lent and Level 2A assets are borrowed; of which:</t>
  </si>
  <si>
    <t>Level 2A assets are lent and Level 2B RMBS assets are borrowed; of which:</t>
  </si>
  <si>
    <t>Level 2A assets are lent and Level 2B non-RMBS assets are borrowed; of which:</t>
  </si>
  <si>
    <t>Level 2A assets are lent and other assets are borrowed; of which:</t>
  </si>
  <si>
    <t>Level 2B RMBS assets are lent and Level 2A assets are borrowed; of which:</t>
  </si>
  <si>
    <t>Level 2B RMBS assets are lent and Level 2B RMBS assets are borrowed; of which:</t>
  </si>
  <si>
    <t>Level 2B RMBS assets are lent and other assets are borrowed; of which:</t>
  </si>
  <si>
    <t>Level 2B RMBS assets are lent and Level 2B non-RMBS assets are borrowed; of which:</t>
  </si>
  <si>
    <t>Level 2B non-RMBS assets are lent and Level 1 assets are borrowed; of which:</t>
  </si>
  <si>
    <t>Level 2B non-RMBS assets are lent and Level 2A assets are borrowed; of which:</t>
  </si>
  <si>
    <t>Level 2B non-RMBS assets are lent and other assets are borrowed; of which:</t>
  </si>
  <si>
    <t>Level 2B non-RMBS assets are lent and Level 2B non-RMBS assets are borrowed; of which:</t>
  </si>
  <si>
    <t>Other assets are lent and Level 1 assets are borrowed; of which:</t>
  </si>
  <si>
    <t>Other assets are lent and Level 2A assets are borrowed; of which:</t>
  </si>
  <si>
    <t>Other assets are lent and Level 2B RMBS assets are borrowed; of which:</t>
  </si>
  <si>
    <t>Other assets are lent and Level 2B non-RMBS assets are borrowed; of which:</t>
  </si>
  <si>
    <t>Level 1 assets are lent and Level 1 assets are borrowed</t>
  </si>
  <si>
    <t>Level 1 assets are lent and Level 2A assets are borrowed</t>
  </si>
  <si>
    <t>Level 1 assets are lent and Level 2B RMBS assets are borrowed</t>
  </si>
  <si>
    <t>Level 1 assets are lent and Level 2B non-RMBS assets are borrowed</t>
  </si>
  <si>
    <t>Level 2A assets are lent and Level 1 assets are borrowed</t>
  </si>
  <si>
    <t>Level 2A assets are lent and Level 2A assets are borrowed</t>
  </si>
  <si>
    <t>Level 2A assets are lent and Level 2B RMBS assets are borrowed</t>
  </si>
  <si>
    <t>Level 2A assets are lent and Level 2B non-RMBS assets are borrowed</t>
  </si>
  <si>
    <t>Level 2B RMBS assets are lent and Level 1 assets are borrowed</t>
  </si>
  <si>
    <t>Level 2B RMBS assets are lent and Level 2A assets are borrowed</t>
  </si>
  <si>
    <t>Level 2B RMBS assets are lent and Level 2B RMBS assets are borrowed</t>
  </si>
  <si>
    <t>Level 2B RMBS assets are lent and Level 2B non-RMBS assets are borrowed</t>
  </si>
  <si>
    <t>Level 2B non-RMBS assets are lent and Level 1 assets are borrowed</t>
  </si>
  <si>
    <t>Level 2B non-RMBS assets are lent and Level 2A assets are borrowed</t>
  </si>
  <si>
    <t>Level 2B non-RMBS assets are lent and Level 2B RMBS assets are borrowed</t>
  </si>
  <si>
    <t>Level 2B non-RMBS assets are lent and Level 2B non-RMBS assets are borrowed</t>
  </si>
  <si>
    <t>Other assets are lent and Level 1 assets are borrowed</t>
  </si>
  <si>
    <t>Other assets are lent and Level 2A assets are borrowed</t>
  </si>
  <si>
    <t>Other assets are lent and Level 2B RMBS assets are borrowed</t>
  </si>
  <si>
    <t>Other assets are lent and Level 2B non-RMBS assets are borrowed</t>
  </si>
  <si>
    <t>Section 4 - Total outflows and total inflows from collateral swaps</t>
  </si>
  <si>
    <t>Adjustments to Level 1 assets due to collateral swaps</t>
  </si>
  <si>
    <t>Adjustments to Level 2A assets due to collateral swaps</t>
  </si>
  <si>
    <t>Adjustments to Level 2B RMBS assets due to collateral swaps</t>
  </si>
  <si>
    <t>Adjustments to Level 2B non-RMBS assets due to collateral swaps</t>
  </si>
  <si>
    <t>5. LCR</t>
  </si>
  <si>
    <t>Total stock of high quality liquid assets (HQLA)</t>
  </si>
  <si>
    <t>Net cash outflows</t>
  </si>
  <si>
    <t>6. Supplemental information</t>
  </si>
  <si>
    <t>6.1. NHA-MBS and CMB</t>
  </si>
  <si>
    <t>Amount related to third-party issued NHA-MBS</t>
  </si>
  <si>
    <t>Amount related to pooled and unsold NHA-MBS</t>
  </si>
  <si>
    <t>Amount related to Canada mortgage bonds</t>
  </si>
  <si>
    <t>6.2. Host jurisdictions requirements</t>
  </si>
  <si>
    <t>6.3. Insured deposits raised through affiliated parties</t>
  </si>
  <si>
    <t>Espace réservé - Ne pas remplir</t>
  </si>
  <si>
    <t>Placeholder - do not populate</t>
  </si>
  <si>
    <t>INSTRUCTION - RATIO DE LIQUIDITÉ À COURT TERME LCR (LCR)</t>
  </si>
  <si>
    <t>LCR classification identifier</t>
  </si>
  <si>
    <t>Instructions</t>
  </si>
  <si>
    <t>Onglet rose : Instructions-LCR</t>
  </si>
  <si>
    <t>Level 1 assets - 0% RW securities issued by sovereigns</t>
  </si>
  <si>
    <t>Level 1 assets - 0% RW securities guaranteed by sovereigns</t>
  </si>
  <si>
    <t>Level 1 assets - non-0% RW securities issued in domestic currencies</t>
  </si>
  <si>
    <t>Level 1 assets - non-0% RW securities issued in foreign currencies</t>
  </si>
  <si>
    <t>Level 2A assets - 20% RW securities issued by sovereigns</t>
  </si>
  <si>
    <t>Level 2A assets - 20% RW securities guaranteed by sovereigns</t>
  </si>
  <si>
    <t>Level 2A assets - 20% RW securities issued or guaranteed by central banks</t>
  </si>
  <si>
    <t>Level 1 assets - 0% RW securities issued or guaranteed by central banks</t>
  </si>
  <si>
    <t>Level 1 assets - 0% RW securities issued or guaranteed by PSEs</t>
  </si>
  <si>
    <t>Level 1 assets - 0% RW securities issued or guaranteed by BIS, IMF, ECB and European community, or MDBs</t>
  </si>
  <si>
    <t>The market value (pre-haircut) of qualifying marketable debt securities issued or guaranteed by the Bank for International Settlements, the International Monetary Fund, the European Central Bank (ECB) and European Community, or Multilateral Development Banks (MDBs), receiving a 0% risk weight under the standardised approach to credit risk.</t>
  </si>
  <si>
    <t>Valeur marchande (avant décote) des titres de dette négociables éligibles, émis ou garantis par la Banque des règlements internationaux, le Fonds monétaire international, la Banque centrale européenne (BCE) et la Communauté européenne ou des Banques multilatérales de développement (BMD), affectés d’une pondération de risque de 0 % dans l’approche standard pour le risque de crédit.</t>
  </si>
  <si>
    <t>The market value (pre-haircut) of qualifying debt securities issued by the sovereign or central bank in the domestic currency of that country, that are not eligible for inclusion under the classifications 11004 'Level 1 assets - 0% RW securities issued by sovereigns' or 11005 'Level 1 assets - 0% RW securities guaranteed by sovereigns' because of the non-0% risk weight of that country.  institutions are only permitted to include debt issued by sovereigns or central banks of their home jurisdictions or, to the extent of the liquidity risk taken in other jurisdictions, of those jurisdictions.</t>
  </si>
  <si>
    <t>Total stock of Level 2B RMBS assets</t>
  </si>
  <si>
    <t>Of the amount reported in HQLA as Level 1 securities with a 0% risk weight:</t>
  </si>
  <si>
    <t>The market value (pre-haircut) of qualifying marketable debt securities issued by sovereigns, receiving a 20% risk weight under the standardised approach to credit risk, and not included under the classifications 11009 'Level 1 assets - non-0% RW securities issued in domestic currencies' or 11010 'Level 1 assets - non-0% RW securities issued in foreign currencies'.</t>
  </si>
  <si>
    <t>The market value (pre-haircut) of qualifying marketable debt securities issued or guaranteed by central banks, receiving a 20% risk weight under the standardised approach to credit risk, and not included under the classifications 11009 'Level 1 assets - non-0% RW securities issued in domestic currencies' or 11010 'Level 1 assets - non-0% RW securities issued in foreign currencies'.</t>
  </si>
  <si>
    <t>Valuation changes on posted collateral - cash and Level 1 collateral</t>
  </si>
  <si>
    <t>Valuation changes on posted collateral - non-Level 1 collateral</t>
  </si>
  <si>
    <t>Secured lending - collateral re-used - Level 1 assets - amount extended</t>
  </si>
  <si>
    <t>Secured lending - collateral re-used - Level 1 assets - market value of collateral received</t>
  </si>
  <si>
    <t>Secured lending - collateral re-used - Level 2A assets - amount extended</t>
  </si>
  <si>
    <t>Secured lending - collateral re-used - Level 2A assets - market value of collateral received</t>
  </si>
  <si>
    <t>Secured lending - collateral re-used - Level 2B RMBS assets - amount extended</t>
  </si>
  <si>
    <t>Secured lending - collateral re-used - Level 2B RMBS assets - market value of collateral received</t>
  </si>
  <si>
    <t>Secured lending - collateral re-used - Level 2B non-RMBS assets - amount extended</t>
  </si>
  <si>
    <t>Secured lending - collateral re-used - Level 2B non-RMBS assets - market value of collateral received</t>
  </si>
  <si>
    <t>Collateral swaps - borrowed assets re-used - Level 1 lent / Level 1 borrowed (all transactions) - market value of collateral lent</t>
  </si>
  <si>
    <t>The market value of collateral lent in all transactions where non-cash Level 1 assets are lent and non-cash Level 1 assets are borrowed, where the collateral borrowed is re-used (rehypothecated) to cover the institution's outright short positions.</t>
  </si>
  <si>
    <t>Collateral swaps - borrowed assets re-used - Level 1 lent / Level 1 borrowed (all transactions) - market value of collateral borrowed</t>
  </si>
  <si>
    <t>The market value of collateral borrowed in all transactions where non-cash Level 1 assets are lent and non-cash Level 1 assets are borrowed, where the collateral borrowed is  re-used (rehypothecated) to cover the institution's outright short positions.</t>
  </si>
  <si>
    <t>Collateral swaps - borrowed assets re-used - Level 1 lent / Level 2A borrowed (all transactions) - market value of collateral lent</t>
  </si>
  <si>
    <t>The market value of collateral lent in all transactions where non-cash Level 1 assets are lent and Level 2A assets are borrowed, where the collateral borrowed is re-used (rehypothecated) to cover the institution's outright short positions.</t>
  </si>
  <si>
    <t>Collateral swaps - borrowed assets re-used - Level 1 lent / Level 2A borrowed (all transactions) - market value of collateral borrowed</t>
  </si>
  <si>
    <t>The market value of collateral borrowed in all transactions where non-cash Level 1 assets are lent and Level 2A assets are borrowed, where the collateral borrowed is  re-used (rehypothecated) to cover the institution's outright short positions.</t>
  </si>
  <si>
    <t>Collateral swaps - borrowed assets re-used - Level 1 lent / Level 2B RMBS borrowed (all transactions) - market value of collateral lent</t>
  </si>
  <si>
    <t>The market value of collateral lent in all transactions where non-cash Level 1 assets are lent and Level 2B RMBS assets are borrowed, where the collateral borrowed is re-used (rehypothecated) to cover the institution's outright short positions.</t>
  </si>
  <si>
    <t>Collateral swaps - borrowed assets re-used - Level 1 lent / Level 2B RMBS borrowed (all transactions) - market value of collateral borrowed</t>
  </si>
  <si>
    <t>The market value of collateral borrowed in all transactions where non-cash Level 1 assets are lent and Level 2B RMBS assets are borrowed, where the collateral borrowed is  re-used (rehypothecated) to cover the institution's outright short positions.</t>
  </si>
  <si>
    <t>Collateral swaps - borrowed assets re-used - Level 1 lent / Level 2B non-RMBS borrowed (all transactions) - market value of collateral lent</t>
  </si>
  <si>
    <t>The market value of collateral lent in all transactions where non-cash Level 1 assets are lent and Level 2B non-RMBS assets are borrowed, where the collateral borrowed is re-used (rehypothecated) to cover the institution's outright short positions.</t>
  </si>
  <si>
    <t>Collateral swaps - borrowed assets re-used - Level 1 lent / Level 2B non-RMBS borrowed (all transactions) - market value of collateral borrowed</t>
  </si>
  <si>
    <t>The market value of collateral borrowed in all transactions where non-cash Level 1 assets are lent and Level 2B non-RMBS assets are borrowed, where the collateral borrowed is  re-used (rehypothecated) to cover the institution's outright short positions.</t>
  </si>
  <si>
    <t>Collateral swaps - borrowed assets re-used - Level 2A lent / Level 1 borrowed (all transactions) - market value of collateral lent</t>
  </si>
  <si>
    <t>The market value of collateral lent in all transactions where Level 2A assets are lent and non-cash Level 1 assets are borrowed, where the collateral borrowed is re-used (rehypothecated) to cover the institution's outright short positions.</t>
  </si>
  <si>
    <t>Collateral swaps - borrowed assets re-used - Level 2A lent / Level 1 borrowed (all transactions) - market value of collateral borrowed</t>
  </si>
  <si>
    <t>The market value of collateral borrowed in all transactions where Level 2A assets are lent and non-cash Level 1 assets are borrowed, where the collateral borrowed is  re-used (rehypothecated) to cover the institution's outright short positions.</t>
  </si>
  <si>
    <t>Collateral swaps - borrowed assets re-used - Level 2A lent / Level 2A borrowed (all transactions) - market value of collateral lent</t>
  </si>
  <si>
    <t>The market value of collateral lent in all transactions where Level 2A assets are lent and Level 2A assets are borrowed, where the collateral borrowed is re-used (rehypothecated) to cover the institution's outright short positions.</t>
  </si>
  <si>
    <t>Collateral swaps - borrowed assets re-used - Level 2A lent / Level 2A borrowed (all transactions) - market value of collateral borrowed</t>
  </si>
  <si>
    <t>The market value of collateral borrowed in all transactions where Level 2A assets are lent and Level 2A assets are borrowed, where the collateral borrowed is  re-used (rehypothecated) to cover the institution's outright short positions.</t>
  </si>
  <si>
    <t>Collateral swaps - borrowed assets re-used - Level 2A lent / Level 2B RMBS borrowed (all transactions) - market value of collateral lent</t>
  </si>
  <si>
    <t>The market value of collateral lent in all transactions where Level 2A assets are lent and Level 2B RMBS assets are borrowed, where the collateral borrowed is re-used (rehypothecated) to cover the institution's outright short positions.</t>
  </si>
  <si>
    <t>Collateral swaps - borrowed assets re-used - Level 2A lent / Level 2B RMBS borrowed (all transactions) - market value of collateral borrowed</t>
  </si>
  <si>
    <t>The market value of collateral borrowed in all transactions where Level 2A assets are lent and Level 2B RMBS assets are borrowed, where the collateral borrowed is  re-used (rehypothecated) to cover the institution's outright short positions.</t>
  </si>
  <si>
    <t>Collateral swaps - borrowed assets re-used - Level 2A lent / Level 2B non-RMBS borrowed (all transactions) - market value of collateral lent</t>
  </si>
  <si>
    <t>The market value of collateral lent in all transactions where Level 2A assets are lent and Level 2B non-RMBS assets are borrowed, where the collateral borrowed is re-used (rehypothecated) to cover the institution's outright short positions.</t>
  </si>
  <si>
    <t>Collateral swaps - borrowed assets re-used - Level 2A lent / Level 2B non-RMBS borrowed (all transactions) - market value of collateral borrowed</t>
  </si>
  <si>
    <t>The market value of collateral borrowed in all transactions where Level 2A assets are lent and Level 2B non-RMBS assets are borrowed, where the collateral borrowed is  re-used (rehypothecated) to cover the institution's outright short positions.</t>
  </si>
  <si>
    <t>Collateral swaps - borrowed assets re-used - Level 2B RMBS lent / Level 1 borrowed (all transactions) - market value of collateral lent</t>
  </si>
  <si>
    <t>The market value of collateral lent in all transactions where Level 2B RMBS assets are lent and non-cash Level 1 assets are borrowed, where the collateral borrowed is re-used (rehypothecated) to cover the institution's outright short positions.</t>
  </si>
  <si>
    <t>Collateral swaps - borrowed assets re-used - Level 2B RMBS lent / Level 1 borrowed (all transactions) - market value of collateral borrowed</t>
  </si>
  <si>
    <t>The market value of collateral borrowed in all transactions where Level 2B RMBS assets are lent and non-cash Level 1 assets are borrowed, where the collateral borrowed is  re-used (rehypothecated) to cover the institution's outright short positions.</t>
  </si>
  <si>
    <t>Collateral swaps - borrowed assets re-used - Level 2B RMBS lent / Level 2A borrowed (all transactions) - market value of collateral lent</t>
  </si>
  <si>
    <t>The market value of collateral lent in all transactions where Level 2B RMBS assets are lent and Level 2A assets are borrowed, where the collateral borrowed is re-used (rehypothecated) to cover the institution's outright short positions.</t>
  </si>
  <si>
    <t>Collateral swaps - borrowed assets re-used - Level 2B RMBS lent / Level 2A borrowed (all transactions) - market value of collateral borrowed</t>
  </si>
  <si>
    <t>The market value of collateral borrowed in all transactions where Level 2B RMBS assets are lent and Level 2A assets are borrowed, where the collateral borrowed is  re-used (rehypothecated) to cover the institution's outright short positions.</t>
  </si>
  <si>
    <t>Collateral swaps - borrowed assets re-used - Level 2B RMBS lent / Level 2B RMBS borrowed (all transactions) - market value of collateral lent</t>
  </si>
  <si>
    <t>The market value of collateral lent in all transactions where Level 2B RMBS assets are lent and Level 2B RMBS assets are borrowed, where the collateral borrowed is re-used (rehypothecated) to cover the institution's outright short positions.</t>
  </si>
  <si>
    <t>Collateral swaps - borrowed assets re-used - Level 2B RMBS lent / Level 2B RMBS borrowed (all transactions) - market value of collateral borrowed</t>
  </si>
  <si>
    <t>The market value of collateral borrowed in all transactions where Level 2B RMBS assets are lent and Level 2B RMBS assets are borrowed, where the collateral borrowed is  re-used (rehypothecated) to cover the institution's outright short positions.</t>
  </si>
  <si>
    <t>Collateral swaps - borrowed assets re-used - Level 2B RMBS lent / Level 2B non-RMBS borrowed (all transactions) - market value of collateral lent</t>
  </si>
  <si>
    <t>The market value of collateral lent in all transactions where Level 2B RMBS assets are lent and Level 2B non-RMBS assets are borrowed, where the collateral borrowed is re-used (rehypothecated) to cover the institution's outright short positions.</t>
  </si>
  <si>
    <t>Collateral swaps - borrowed assets re-used - Level 2B RMBS lent / Level 2B non-RMBS borrowed (all transactions) - market value of collateral borrowed</t>
  </si>
  <si>
    <t>The market value of collateral borrowed in all transactions where Level 2B RMBS assets are lent and Level 2B non-RMBS assets are borrowed, where the collateral borrowed is  re-used (rehypothecated) to cover the institution's outright short positions.</t>
  </si>
  <si>
    <t>Collateral swaps - borrowed assets re-used - Level 2B non-RMBS lent / Level 1 borrowed (all transactions) - market value of collateral lent</t>
  </si>
  <si>
    <t>Collateral swaps - borrowed assets re-used - Level 2B non-RMBS lent / Level 1 borrowed (all transactions) - market value of collateral borrowed</t>
  </si>
  <si>
    <t>The market value of collateral borrowed in all transactions where Level 2B non-RMBS assets are lent and non-cash Level 1 assets are borrowed, where the collateral borrowed is  re-used (rehypothecated) to cover the institution's outright short positions.</t>
  </si>
  <si>
    <t>Collateral swaps - borrowed assets re-used - Level 2B non-RMBS lent / Level 2A borrowed (all transactions) - market value of collateral lent</t>
  </si>
  <si>
    <t>The market value of collateral lent in all transactions where Level 2B non-RMBS assets are lent and Level 2A assets are borrowed, where the collateral borrowed is re-used (rehypothecated) to cover the institution's outright short positions.</t>
  </si>
  <si>
    <t>Collateral swaps - borrowed assets re-used - Level 2B non-RMBS lent / Level 2A borrowed (all transactions) - market value of collateral borrowed</t>
  </si>
  <si>
    <t>The market value of collateral borrowed in all transactions where Level 2B non-RMBS assets are lent and Level 2A assets are borrowed, where the collateral borrowed is  re-used (rehypothecated) to cover the institution's outright short positions.</t>
  </si>
  <si>
    <t>Collateral swaps - borrowed assets re-used - Level 2B non-RMBS lent / Level 2B RMBS borrowed (all transactions) - market value of collateral lent</t>
  </si>
  <si>
    <t>The market value of collateral lent in all transactions where Level 2B non-RMBS assets are lent and Level 2B RMBS assets are borrowed, where the collateral borrowed is re-used (rehypothecated) to cover the institution's outright short positions.</t>
  </si>
  <si>
    <t>Collateral swaps - borrowed assets re-used - Level 2B non-RMBS lent / Level 2B RMBS borrowed (all transactions) - market value of collateral borrowed</t>
  </si>
  <si>
    <t>The market value of collateral borrowed in all transactions where Level 2B non-RMBS assets are lent and Level 2B RMBS assets are borrowed, where the collateral borrowed is  re-used (rehypothecated) to cover the institution's outright short positions.</t>
  </si>
  <si>
    <t>Collateral swaps - borrowed assets re-used - Level 2B non-RMBS lent / Level 2B non-RMBS borrowed (all transactions) - market value of collateral lent</t>
  </si>
  <si>
    <t>The market value of collateral lent in all transactions where Level 2B non-RMBS assets are lent and Level 2B non-RMBS assets are borrowed, where the collateral borrowed is re-used (rehypothecated) to cover the institution's outright short positions.</t>
  </si>
  <si>
    <t>Collateral swaps - borrowed assets re-used - Level 2B non-RMBS lent / Level 2B non-RMBS borrowed (all transactions) - market value of collateral borrowed</t>
  </si>
  <si>
    <t>The market value of collateral borrowed in all transactions where Level 2B non-RMBS assets are lent and Level 2B non-RMBS assets are borrowed, where the collateral borrowed is  re-used (rehypothecated) to cover the institution's outright short positions.</t>
  </si>
  <si>
    <t xml:space="preserve">The market value (pre-haircut) of any surplus of Level 1 assets held at the legal entity that are excluded from the consolidated HQLA stock because of reasonable doubts that they would be freely available to the consolidated (parent) entity in times of stress. </t>
  </si>
  <si>
    <t xml:space="preserve">The market value (pre-haircut) of any surplus of Level 2A assets held at the legal entity that are excluded from the consolidated HQLA stock because of reasonable doubts that they would be freely available to the consolidated (parent) entity in times of stress. </t>
  </si>
  <si>
    <t xml:space="preserve">The market value (pre-haircut) of any surplus of Level 2B RMBS assets held at the legal entity that are excluded from the consolidated HQLA stock because of reasonable doubts that they would be freely available to the consolidated (parent) entity in times of stress. </t>
  </si>
  <si>
    <t xml:space="preserve">The market value (pre-haircut) of any surplus of Level 2B non-RMBS assets held at the legal entity that are excluded from the consolidated HQLA stock because of reasonable doubts that they would be freely available to the consolidated (parent) entity in times of stress. </t>
  </si>
  <si>
    <t xml:space="preserve">The market value (pre-haircut) of Level 1 assets held by the institution that are not included in the stock of HQLA because of the operational requirements on HQLA. </t>
  </si>
  <si>
    <t xml:space="preserve">The market value (pre-haircut) of Level 2A assets held by the institution that are not included in the stock of HQLA because of the operational requirements on HQLA. </t>
  </si>
  <si>
    <t xml:space="preserve">The market value (pre-haircut) of Level 2B RMBS assets held by the institution that are not included in the stock of HQLA because of the operational requirements on HQLA. </t>
  </si>
  <si>
    <t xml:space="preserve">The market value (pre-haircut) of Level 2B non-RMBS assets held by the institution that are not included in the stock of HQLA because of the operational requirements on HQLA. </t>
  </si>
  <si>
    <t>Secured funding - with domestic central bank - Level 1 assets (transactions using eligible HQLA) - amount received</t>
  </si>
  <si>
    <t>Secured funding - with domestic central bank - Level 1 assets (transactions using eligible HQLA) - market value of collateral extended</t>
  </si>
  <si>
    <t>Secured funding - with domestic central bank - Level 1 assets (transactions not using eligible HQLA) - amount received</t>
  </si>
  <si>
    <t>Secured funding - with domestic central bank - Level 1 assets (transactions not using eligible HQLA) - market value of collateral extended</t>
  </si>
  <si>
    <t>Secured funding - with domestic central bank - Level 2A assets (transactions using eligible HQLA) - amount received</t>
  </si>
  <si>
    <t>Secured funding - with domestic central bank - Level 2A assets (transactions using eligible HQLA) - market value of collateral extended</t>
  </si>
  <si>
    <t>Secured funding - with domestic central bank - Level 2A assets (transactions not using eligible HQLA) - amount received</t>
  </si>
  <si>
    <t>Secured funding - with domestic central bank - Level 2A assets (transactions not using eligible HQLA) - market value of collateral extended</t>
  </si>
  <si>
    <t>Secured funding - with domestic central bank - Level 2B RMBS assets (transactions using eligible HQLA) - amount received</t>
  </si>
  <si>
    <t>Secured funding - with domestic central bank - Level 2B RMBS assets (transactions using eligible HQLA) - market value of collateral extended</t>
  </si>
  <si>
    <t>Secured funding - with domestic central bank - Level 2B RMBS assets (transactions not using eligible HQLA) - amount received</t>
  </si>
  <si>
    <t>Secured funding - with domestic central bank - Level 2B RMBS assets (transactions not using eligible HQLA) - market value of collateral extended</t>
  </si>
  <si>
    <t>Secured funding - with domestic central bank - Level 2B non-RMBS assets (transactions using eligible HQLA) - amount received</t>
  </si>
  <si>
    <t>Secured funding - with domestic central bank - Level 2B non-RMBS assets (transactions using eligible HQLA) - market value of collateral extended</t>
  </si>
  <si>
    <t>Secured funding - with domestic central bank - Level 2B non-RMBS assets (transactions not using eligible HQLA) - amount received</t>
  </si>
  <si>
    <t>Secured funding - with domestic central bank - Level 2B non-RMBS assets (transactions not using eligible HQLA) - market value of collateral extended</t>
  </si>
  <si>
    <t>Secured funding - with domestic central bank - non-HQLA assets (all transactions) - amount received</t>
  </si>
  <si>
    <t>Secured funding - with domestic central bank - non-HQLA assets (all transactions) - market value of collateral extended</t>
  </si>
  <si>
    <t>Secured funding - not with domestic central bank - Level 1 assets (transactions using eligible HQLA) - amount received</t>
  </si>
  <si>
    <t>Secured funding - not with domestic central bank - Level 1 assets (transactions using eligible HQLA) - market value of collateral extended</t>
  </si>
  <si>
    <t>Secured funding - not with domestic central bank - Level 1 assets (transactions not using eligible HQLA) - amount received</t>
  </si>
  <si>
    <t>Secured funding - not with domestic central bank - Level 1 assets (transactions not using eligible HQLA) - market value of collateral extended</t>
  </si>
  <si>
    <t>Secured funding - not with domestic central bank - Level 2A assets (transactions using eligible HQLA) - amount received</t>
  </si>
  <si>
    <t>Secured funding - not with domestic central bank - Level 2A assets (transactions using eligible HQLA) - market value of collateral extended</t>
  </si>
  <si>
    <t>Secured funding - not with domestic central bank - Level 2A assets (transactions not using eligible HQLA) - amount received</t>
  </si>
  <si>
    <t>Secured funding - not with domestic central bank - Level 2A assets (transactions not using eligible HQLA) - market value of collateral extended</t>
  </si>
  <si>
    <t>Secured funding - not with domestic central bank - Level 2B RMBS assets (transactions using eligible HQLA) - amount received</t>
  </si>
  <si>
    <t>Secured funding - not with domestic central bank - Level 2B RMBS assets (transactions using eligible HQLA) - market value of collateral extended</t>
  </si>
  <si>
    <t>Secured funding - not with domestic central bank - Level 2B RMBS assets (transactions not using eligible HQLA) - amount received</t>
  </si>
  <si>
    <t>Secured funding - not with domestic central bank - Level 2B RMBS assets (transactions not using eligible HQLA) - market value of collateral extended</t>
  </si>
  <si>
    <t>Current market value of relevant collateral posted as margin for derivatives and other transactions that, if they had been unencumbered, would have been eligible for inclusion as Level 1 HQLA.</t>
  </si>
  <si>
    <t>Collateral substitution to non-HQLA assets</t>
  </si>
  <si>
    <t>Secured lending - collateral not re-used - Level 1 assets (transactions using eligible HQLA) - amount extended</t>
  </si>
  <si>
    <t>Secured lending - collateral not re-used - Level 1 assets (transactions using eligible HQLA) - market value of collateral received</t>
  </si>
  <si>
    <t>Secured lending - collateral not re-used - Level 1 assets (transactions not using eligible HQLA) - amount extended</t>
  </si>
  <si>
    <t>Secured lending - collateral not re-used - Level 1 assets (transactions not using eligible HQLA) - market value of collateral received</t>
  </si>
  <si>
    <t>Secured lending - collateral not re-used - Level 2A assets (transactions using eligible HQLA) - amount extended</t>
  </si>
  <si>
    <t>Secured lending - collateral not re-used - Level 2A assets (transactions using eligible HQLA) - market value of collateral received</t>
  </si>
  <si>
    <t>Secured lending - collateral not re-used - Level 2A assets (transactions not using eligible HQLA) - amount extended</t>
  </si>
  <si>
    <t>Secured lending - collateral not re-used - Level 2A assets (transactions not using eligible HQLA) - market value of collateral received</t>
  </si>
  <si>
    <t>Secured lending - collateral not re-used - Level 2B RMBS assets (transactions using eligible HQLA) - amount extended</t>
  </si>
  <si>
    <t>Secured lending - collateral not re-used - Level 2B RMBS assets (transactions using eligible HQLA) - market value of collateral received</t>
  </si>
  <si>
    <t>Secured lending - collateral not re-used - Level 2B RMBS assets (transactions not using eligible HQLA) - amount extended</t>
  </si>
  <si>
    <t>Secured lending - collateral not re-used - Level 2B RMBS assets (transactions not using eligible HQLA) - market value of collateral received</t>
  </si>
  <si>
    <t>Secured lending - collateral not re-used - Level 2B non-RMBS assets (transactions using eligible HQLA) - amount extended</t>
  </si>
  <si>
    <t>Secured lending - collateral not re-used - Level 2B non-RMBS assets (transactions using eligible HQLA) - market value of collateral received</t>
  </si>
  <si>
    <t>Secured lending - collateral not re-used - Level 2B non-RMBS assets (transactions not using eligible HQLA) - amount extended</t>
  </si>
  <si>
    <t>Secured lending - collateral not re-used - Level 2B non-RMBS assets (transactions not using eligible HQLA) - market value of collateral received</t>
  </si>
  <si>
    <t>Secured lending - collateral not re-used - margin lending with non-HQLA collateral - amount extended</t>
  </si>
  <si>
    <t>Secured lending - collateral not re-used - margin lending with non-HQLA collateral - market value of collateral received</t>
  </si>
  <si>
    <t>Secured lending - collateral not re-used - other non-HQLA collateral - amount extended</t>
  </si>
  <si>
    <t>Secured lending - collateral not re-used - other non-HQLA collateral - market value of collateral received</t>
  </si>
  <si>
    <t>Secured lending - collateral re-used - margin lending with non-HQLA collateral - amount extended</t>
  </si>
  <si>
    <t>Secured lending - collateral re-used - margin lending with non-HQLA collateral - market value of collateral received</t>
  </si>
  <si>
    <t>Secured lending - collateral re-used - other non-HQLA collateral - amount extended</t>
  </si>
  <si>
    <t>Secured lending - collateral re-used - other non-HQLA collateral - market value of collateral received</t>
  </si>
  <si>
    <t>Collateral swaps - borrowed assets not re-used - Level 1 lent / Level 1 borrowed (transactions using eligible HQLA) - market value of collateral lent</t>
  </si>
  <si>
    <t>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</si>
  <si>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1 borrowed (transactions using eligible HQLA) - market value of collateral borrowed</t>
  </si>
  <si>
    <t>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</si>
  <si>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1 borrowed (transactions not using eligible HQLA) - market value of collateral lent</t>
  </si>
  <si>
    <t>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</si>
  <si>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1 borrowed (transactions not using eligible HQLA) - market value of collateral borrowed</t>
  </si>
  <si>
    <t>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</si>
  <si>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2A borrowed (transactions using eligible HQLA) - market value of collateral lent</t>
  </si>
  <si>
    <t>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</si>
  <si>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2A borrowed (transactions using eligible HQLA) - market value of collateral borrowed</t>
  </si>
  <si>
    <t>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</si>
  <si>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2A borrowed (transactions not using eligible HQLA) - market value of collateral lent</t>
  </si>
  <si>
    <t>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</si>
  <si>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2A borrowed (transactions not using eligible HQLA) - market value of collateral borrowed</t>
  </si>
  <si>
    <t>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</si>
  <si>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RMBS borrowed (transactions using eligible HQLA) - market value of collateral lent</t>
  </si>
  <si>
    <t>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</si>
  <si>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RMBS borrowed (transactions using eligible HQLA) - market value of collateral borrowed</t>
  </si>
  <si>
    <t>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</si>
  <si>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RMBS borrowed (transactions not using eligible HQLA) - market value of collateral lent</t>
  </si>
  <si>
    <t>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</si>
  <si>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RMBS borrowed (transactions not using eligible HQLA) - market value of collateral borrowed</t>
  </si>
  <si>
    <t>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</si>
  <si>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non-RMBS borrowed (transactions using eligible HQLA) - market value of collateral lent</t>
  </si>
  <si>
    <t>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</si>
  <si>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non-RMBS borrowed (transactions using eligible HQLA) - market value of collateral borrowed</t>
  </si>
  <si>
    <t>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</si>
  <si>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non-RMBS borrowed (transactions not using eligible HQLA) - market value of collateral lent</t>
  </si>
  <si>
    <t>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</si>
  <si>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non-RMBS borrowed (transactions not using eligible HQLA) - market value of collateral borrowed</t>
  </si>
  <si>
    <t>Collateral swaps - borrowed assets not re-used - Level 1 lent / non-HQLA assets borrowed (transactions using eligible HQLA) - market value of collateral lent</t>
  </si>
  <si>
    <t>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</si>
  <si>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non-HQLA assets borrowed (transactions using eligible HQLA) - market value of collateral borrowed</t>
  </si>
  <si>
    <t>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</si>
  <si>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non-HQLA assets borrowed (transactions not using eligible HQLA) - market value of collateral lent</t>
  </si>
  <si>
    <t>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</si>
  <si>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non-HQLA assets borrowed (transactions not using eligible HQLA) - market value of collateral borrowed</t>
  </si>
  <si>
    <t>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</si>
  <si>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1 borrowed (transactions using eligible HQLA) - market value of collateral lent</t>
  </si>
  <si>
    <t>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</si>
  <si>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1 borrowed (transactions using eligible HQLA) - market value of collateral borrowed</t>
  </si>
  <si>
    <t>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</si>
  <si>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1 borrowed (transactions not using eligible HQLA) - market value of collateral lent</t>
  </si>
  <si>
    <t>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</si>
  <si>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1 borrowed (transactions not using eligible HQLA) - market value of collateral borrowed</t>
  </si>
  <si>
    <t>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</si>
  <si>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2A borrowed (transactions using eligible HQLA) - market value of collateral lent</t>
  </si>
  <si>
    <t>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</si>
  <si>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2A borrowed (transactions using eligible HQLA) - market value of collateral borrowed</t>
  </si>
  <si>
    <t>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</si>
  <si>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2A borrowed (transactions not using eligible HQLA) - market value of collateral lent</t>
  </si>
  <si>
    <t>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</si>
  <si>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2A borrowed (transactions not using eligible HQLA) - market value of collateral borrowed</t>
  </si>
  <si>
    <t>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</si>
  <si>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RMBS borrowed (transactions using eligible HQLA) - market value of collateral lent</t>
  </si>
  <si>
    <t>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</si>
  <si>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RMBS borrowed (transactions using eligible HQLA) - market value of collateral borrowed</t>
  </si>
  <si>
    <t>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</si>
  <si>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RMBS borrowed (transactions not using eligible HQLA) - market value of collateral lent</t>
  </si>
  <si>
    <t>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</si>
  <si>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RMBS borrowed (transactions not using eligible HQLA) - market value of collateral borrowed</t>
  </si>
  <si>
    <t>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</si>
  <si>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non-RMBS borrowed (transactions using eligible HQLA) - market value of collateral lent</t>
  </si>
  <si>
    <t>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</si>
  <si>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non-RMBS borrowed (transactions using eligible HQLA) - market value of collateral borrowed</t>
  </si>
  <si>
    <t>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</si>
  <si>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non-RMBS borrowed (transactions not using eligible HQLA) - market value of collateral lent</t>
  </si>
  <si>
    <t>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</si>
  <si>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non-RMBS borrowed (transactions not using eligible HQLA) - market value of collateral borrowed</t>
  </si>
  <si>
    <t>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</si>
  <si>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non-HQLA assets borrowed (transactions using eligible HQLA) - market value of collateral lent</t>
  </si>
  <si>
    <t>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</si>
  <si>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non-HQLA assets borrowed (transactions using eligible HQLA) - market value of collateral borrowed</t>
  </si>
  <si>
    <t>The market value of collateral borrowed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t>
  </si>
  <si>
    <t>The market value of collateral lent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</si>
  <si>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non-HQLA assets borrowed (transactions not using eligible HQLA) - market value of collateral borrowed</t>
  </si>
  <si>
    <t>The market value of collateral borrowed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</si>
  <si>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1 borrowed (transactions using eligible HQLA) - market value of collateral lent</t>
  </si>
  <si>
    <t>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</si>
  <si>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1 borrowed (transactions using eligible HQLA) - market value of collateral borrowed</t>
  </si>
  <si>
    <t>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</si>
  <si>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1 borrowed (transactions not using eligible HQLA) - market value of collateral lent</t>
  </si>
  <si>
    <t>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</si>
  <si>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1 borrowed (transactions not using eligible HQLA) - market value of collateral borrowed</t>
  </si>
  <si>
    <t>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</si>
  <si>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2A borrowed (transactions using eligible HQLA) - market value of collateral lent</t>
  </si>
  <si>
    <t>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</si>
  <si>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2A borrowed (transactions using eligible HQLA) - market value of collateral borrowed</t>
  </si>
  <si>
    <t>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</si>
  <si>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2A borrowed (transactions not using eligible HQLA) - market value of collateral lent</t>
  </si>
  <si>
    <t>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</si>
  <si>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2A borrowed (transactions not using eligible HQLA) - market value of collateral borrowed</t>
  </si>
  <si>
    <t>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</si>
  <si>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RMBS borrowed (transactions using eligible HQLA) - market value of collateral lent</t>
  </si>
  <si>
    <t>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</si>
  <si>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RMBS borrowed (transactions using eligible HQLA) - market value of collateral borrowed</t>
  </si>
  <si>
    <t>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</si>
  <si>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RMBS borrowed (transactions not using eligible HQLA) - market value of collateral lent</t>
  </si>
  <si>
    <t>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</si>
  <si>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RMBS borrowed (transactions not using eligible HQLA) - market value of collateral borrowed</t>
  </si>
  <si>
    <t>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</si>
  <si>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non-RMBS borrowed (transactions using eligible HQLA) - market value of collateral lent</t>
  </si>
  <si>
    <t>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</si>
  <si>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non-RMBS borrowed (transactions using eligible HQLA) - market value of collateral borrowed</t>
  </si>
  <si>
    <t>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</si>
  <si>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non-RMBS borrowed (transactions not using eligible HQLA) - market value of collateral lent</t>
  </si>
  <si>
    <t>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</si>
  <si>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non-RMBS borrowed (transactions not using eligible HQLA) - market value of collateral borrowed</t>
  </si>
  <si>
    <t>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</si>
  <si>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non-HQLA assets borrowed (transactions using eligible HQLA) - market value of collateral lent</t>
  </si>
  <si>
    <t>The market value of collateral lent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</si>
  <si>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non-HQLA assets borrowed (transactions using eligible HQLA) - market value of collateral borrowed</t>
  </si>
  <si>
    <t>The market value of collateral borrowed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</si>
  <si>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non-HQLA assets borrowed (transactions not using eligible HQLA) - market value of collateral lent</t>
  </si>
  <si>
    <t>The market value of collateral lent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</si>
  <si>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non-HQLA assets borrowed (transactions not using eligible HQLA) - market value of collateral borrowed</t>
  </si>
  <si>
    <t>The market value of collateral borrowed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</si>
  <si>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1 borrowed (transactions using eligible HQLA) - market value of collateral lent</t>
  </si>
  <si>
    <t>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</si>
  <si>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1 borrowed (transactions using eligible HQLA) - market value of collateral borrowed</t>
  </si>
  <si>
    <t>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</si>
  <si>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1 borrowed (transactions not using eligible HQLA) - market value of collateral lent</t>
  </si>
  <si>
    <t>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</si>
  <si>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1 borrowed (transactions not using eligible HQLA) - market value of collateral borrowed</t>
  </si>
  <si>
    <t>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</si>
  <si>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2A borrowed (transactions using eligible HQLA) - market value of collateral lent</t>
  </si>
  <si>
    <t>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</si>
  <si>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2A borrowed (transactions using eligible HQLA) - market value of collateral borrowed</t>
  </si>
  <si>
    <t>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</si>
  <si>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2A borrowed (transactions not using eligible HQLA) - market value of collateral lent</t>
  </si>
  <si>
    <t>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</si>
  <si>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2A borrowed (transactions not using eligible HQLA) - market value of collateral borrowed</t>
  </si>
  <si>
    <t>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</si>
  <si>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RMBS borrowed (transactions using eligible HQLA) - market value of collateral lent</t>
  </si>
  <si>
    <t>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</si>
  <si>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RMBS borrowed (transactions using eligible HQLA) - market value of collateral borrowed</t>
  </si>
  <si>
    <t>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</si>
  <si>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RMBS borrowed (transactions not using eligible HQLA) - market value of collateral lent</t>
  </si>
  <si>
    <t>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</si>
  <si>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RMBS borrowed (transactions not using eligible HQLA) - market value of collateral borrowed</t>
  </si>
  <si>
    <t>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</si>
  <si>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non-RMBS borrowed (transactions using eligible HQLA) - market value of collateral lent</t>
  </si>
  <si>
    <t>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</si>
  <si>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non-RMBS borrowed (transactions using eligible HQLA) - market value of collateral borrowed</t>
  </si>
  <si>
    <t>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</si>
  <si>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non-RMBS borrowed (transactions not using eligible HQLA) - market value of collateral lent</t>
  </si>
  <si>
    <t>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</si>
  <si>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non-RMBS borrowed (transactions not using eligible HQLA) - market value of collateral borrowed</t>
  </si>
  <si>
    <t>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</si>
  <si>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non-HQLA assets borrowed (transactions using eligible HQLA) - market value of collateral lent</t>
  </si>
  <si>
    <t>Collateral swaps - borrowed assets not re-used - Level 2B non-RMBS lent / non-HQLA assets borrowed (transactions using eligible HQLA) - market value of collateral borrowed</t>
  </si>
  <si>
    <t>The market value of collateral borrowed in only those transactions where Level 2B non-RMBS assets are lent and non-HQLA assets are borrowed, where the collateral borrowed is not re-used (not rehypothecated) to cover the institution's outright short positions and where: (i) the collateral borrowed does not qualify as eligible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</si>
  <si>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non-HQLA assets borrowed (transactions not using eligible HQLA) - market value of collateral lent</t>
  </si>
  <si>
    <t>The market value of collateral lent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</si>
  <si>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non-HQLA assets borrowed (transactions not using eligible HQLA) - market value of collateral borrowed</t>
  </si>
  <si>
    <t>The market value of collateral borrowed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</si>
  <si>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1 borrowed (transactions using eligible HQLA) - market value of collateral lent</t>
  </si>
  <si>
    <t>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</si>
  <si>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1 borrowed (transactions using eligible HQLA) - market value of collateral borrowed</t>
  </si>
  <si>
    <t>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</si>
  <si>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1 borrowed (transactions not using eligible HQLA) - market value of collateral lent</t>
  </si>
  <si>
    <t>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</si>
  <si>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1 borrowed (transactions not using eligible HQLA) - market value of collateral borrowed</t>
  </si>
  <si>
    <t>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</si>
  <si>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2A borrowed (transactions using eligible HQLA) - market value of collateral lent</t>
  </si>
  <si>
    <t>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</si>
  <si>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2A borrowed (transactions using eligible HQLA) - market value of collateral borrowed</t>
  </si>
  <si>
    <t>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</si>
  <si>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2A borrowed (transactions not using eligible HQLA) - market value of collateral lent</t>
  </si>
  <si>
    <t>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</si>
  <si>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2A borrowed (transactions not using eligible HQLA) - market value of collateral borrowed</t>
  </si>
  <si>
    <t>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</si>
  <si>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RMBS borrowed (transactions using eligible HQLA) - market value of collateral lent</t>
  </si>
  <si>
    <t>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</si>
  <si>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RMBS borrowed (transactions using eligible HQLA) - market value of collateral borrowed</t>
  </si>
  <si>
    <t>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</si>
  <si>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RMBS borrowed (transactions not using eligible HQLA) - market value of collateral lent</t>
  </si>
  <si>
    <t>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</si>
  <si>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RMBS borrowed (transactions not using eligible HQLA) - market value of collateral borrowed</t>
  </si>
  <si>
    <t>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</si>
  <si>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non-RMBS borrowed (transactions using eligible HQLA) - market value of collateral lent</t>
  </si>
  <si>
    <t>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</si>
  <si>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non-RMBS borrowed (transactions using eligible HQLA) - market value of collateral borrowed</t>
  </si>
  <si>
    <t>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</si>
  <si>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non-RMBS borrowed (transactions not using eligible HQLA) - market value of collateral lent</t>
  </si>
  <si>
    <t>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</si>
  <si>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non-RMBS borrowed (transactions not using eligible HQLA) - market value of collateral borrowed</t>
  </si>
  <si>
    <t>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</si>
  <si>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non-HQLA assets borrowed (all transactions) - market value of collateral lent</t>
  </si>
  <si>
    <t>The market value of collateral lent in all transactions where non-HQLA assets are lent and non-HQLA assets are borrowed, where the collateral borrowed is not re-used (not rehypothecated) to cover the institution's outright short positions.</t>
  </si>
  <si>
    <t>Collateral swaps - borrowed assets not re-used - non-HQLA assets lent / non-HQLA assets borrowed (all transactions) - market value of collateral borrowed</t>
  </si>
  <si>
    <t>The market value of collateral borrowed in all transactions where non-HQLA assets are lent and non-HQLA assets are borrowed, where the collateral borrowed is not re-used (not rehypothecated) to cover the institution's outright short positions.</t>
  </si>
  <si>
    <t>Collateral swaps - borrowed assets re-used - Level 1 lent / non-HQLA assets borrowed (all transactions) - market value of collateral lent</t>
  </si>
  <si>
    <t>The market value of collateral lent in all transactions where non-cash Level 1 assets are lent and non-HQLA assets are borrowed, where the collateral borrowed is re-used (rehypothecated) to cover the institution's outright short positions.</t>
  </si>
  <si>
    <t>Collateral swaps - borrowed assets re-used - Level 1 lent / non-HQLA assets borrowed (all transactions) - market value of collateral borrowed</t>
  </si>
  <si>
    <t>The market value of collateral borrowed in all transactions where non-cash Level 1 assets are lent and non-HQLA assets are borrowed, where the collateral borrowed is  re-used (rehypothecated) to cover the institution's outright short positions.</t>
  </si>
  <si>
    <t>Collateral swaps - borrowed assets re-used - Level 2A lent / non-HQLA assets borrowed (all transactions) - market value of collateral lent</t>
  </si>
  <si>
    <t>The market value of collateral lent in all transactions where Level 2A assets are lent and non-HQLA assets are borrowed, where the collateral borrowed is re-used (rehypothecated) to cover the institution's outright short positions.</t>
  </si>
  <si>
    <t>Collateral swaps - borrowed assets re-used - Level 2A lent / non-HQLA assets borrowed (all transactions) - market value of collateral borrowed</t>
  </si>
  <si>
    <t>The market value of collateral borrowed in all transactions where Level 2A assets are lent and non-HQLA assets are borrowed, where the collateral borrowed is  re-used (rehypothecated) to cover the institution's outright short positions.</t>
  </si>
  <si>
    <t>Collateral swaps - borrowed assets re-used - Level 2B RMBS lent / non-HQLA assets borrowed (all transactions) - market value of collateral lent</t>
  </si>
  <si>
    <t>The market value of collateral lent in all transactions where Level 2B RMBS assets are lent and non-HQLA assets are borrowed, where the collateral borrowed is re-used (rehypothecated) to cover the institution's outright short positions.</t>
  </si>
  <si>
    <t>Collateral swaps - borrowed assets re-used - Level 2B RMBS lent / non-HQLA assets borrowed (all transactions) - market value of collateral borrowed</t>
  </si>
  <si>
    <t>The market value of collateral borrowed in all transactions where Level 2B RMBS assets are lent and non-HQLA assets are borrowed, where the collateral borrowed is  re-used (rehypothecated) to cover the institution's outright short positions.</t>
  </si>
  <si>
    <t>Collateral swaps - borrowed assets re-used - Level 2B non-RMBS lent / non-HQLA assets borrowed (all transactions) - market value of collateral lent</t>
  </si>
  <si>
    <t>The market value of collateral lent in all transactions where Level 2B non-RMBS assets are lent and non-HQLA assets are borrowed, where the collateral borrowed is re-used (rehypothecated) to cover the institution's outright short positions.</t>
  </si>
  <si>
    <t>Collateral swaps - borrowed assets re-used - Level 2B non-RMBS lent / non-HQLA assets borrowed (all transactions) - market value of collateral borrowed</t>
  </si>
  <si>
    <t>The market value of collateral borrowed in all transactions where Level 2B non-RMBS assets are lent and non-HQLA assets are borrowed, where the collateral borrowed is  re-used (rehypothecated) to cover the institution's outright short positions.</t>
  </si>
  <si>
    <t>Collateral swaps - borrowed assets re-used - non-HQLA assets lent / Level 1 borrowed (all transactions) - market value of collateral lent</t>
  </si>
  <si>
    <t>The market value of collateral lent in all transactions where non-HQLA assets are lent and non-cash Level 1 assets are borrowed, where the collateral borrowed is re-used (rehypothecated) to cover the institution's outright short positions.</t>
  </si>
  <si>
    <t>Collateral swaps - borrowed assets re-used - non-HQLA assets lent / Level 1 borrowed (all transactions) - market value of collateral borrowed</t>
  </si>
  <si>
    <t>The market value of collateral borrowed in all transactions where non-HQLA assets are lent and non-cash Level 1 assets are borrowed, where the collateral borrowed is  re-used (rehypothecated) to cover the institution's outright short positions.</t>
  </si>
  <si>
    <t>Collateral swaps - borrowed assets re-used - non-HQLA assets lent / Level 2A borrowed (all transactions) - market value of collateral lent</t>
  </si>
  <si>
    <t>The market value of collateral lent in all transactions where non-HQLA assets are lent and Level 2A assets are borrowed, where the collateral borrowed is re-used (rehypothecated) to cover the institution's outright short positions.</t>
  </si>
  <si>
    <t>Collateral swaps - borrowed assets re-used - non-HQLA assets lent / Level 2A borrowed (all transactions) - market value of collateral borrowed</t>
  </si>
  <si>
    <t>The market value of collateral borrowed in all transactions where non-HQLA assets are lent and Level 2A assets are borrowed, where the collateral borrowed is  re-used (rehypothecated) to cover the institution's outright short positions.</t>
  </si>
  <si>
    <t>Collateral swaps - borrowed assets re-used - non-HQLA assets lent / Level 2B RMBS borrowed (all transactions) - market value of collateral lent</t>
  </si>
  <si>
    <t>The market value of collateral lent in all transactions where non-HQLA assets are lent and Level 2B RMBS assets are borrowed, where the collateral borrowed is re-used (rehypothecated) to cover the institution's outright short positions.</t>
  </si>
  <si>
    <t>Collateral swaps - borrowed assets re-used - non-HQLA assets lent / Level 2B RMBS borrowed (all transactions) - market value of collateral borrowed</t>
  </si>
  <si>
    <t>The market value of collateral borrowed in all transactions where non-HQLA assets are lent and Level 2B RMBS assets are borrowed, where the collateral borrowed is  re-used (rehypothecated) to cover the institution's outright short positions.</t>
  </si>
  <si>
    <t>Collateral swaps - borrowed assets re-used - non-HQLA assets lent / Level 2B non-RMBS borrowed (all transactions) - market value of collateral lent</t>
  </si>
  <si>
    <t>Collateral swaps - borrowed assets re-used - non-HQLA assets lent / Level 2B non-RMBS borrowed (all transactions) - market value of collateral borrowed</t>
  </si>
  <si>
    <t>Collateral swaps - borrowed assets re-used - non-HQLA assets lent / non-HQLA assets borrowed (all transactions) - market value of collateral lent</t>
  </si>
  <si>
    <t>The market value of collateral lent in all transactions where non-HQLA assets are lent and non-HQLA assets are borrowed, where the collateral borrowed is re-used (rehypothecated) to cover the institution's outright short positions.</t>
  </si>
  <si>
    <t>Collateral swaps - borrowed assets re-used - non-HQLA assets lent / non-HQLA assets borrowed (all transactions) - market value of collateral borrowed</t>
  </si>
  <si>
    <t>The market value of collateral borrowed in all transactions where non-HQLA assets are lent and non-HQLA assets are borrowed, where the collateral borrowed is  re-used (rehypothecated) to cover the institution's outright short positions.</t>
  </si>
  <si>
    <t>The market value (pre-haircut) of qualifying debt securities issued by the domestic sovereign or central bank in foreign currencies (that are not eligible for inclusion under the classifications 11004 'Level 1 assets - 0% RW securities issued by sovereigns' or 11005 'Level 1 assets - 0% RW securities guaranteed by sovereigns' because of the non-0% risk weight of that country), up to the amount of the institution's stressed net cash outflows in that specific foreign currency stemming from the institution's operations in the jurisdiction where the institution's liquidity risk is being taken.</t>
  </si>
  <si>
    <t>The amount received from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</si>
  <si>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</si>
  <si>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The amount received from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</si>
  <si>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</si>
  <si>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The amount received from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</si>
  <si>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</si>
  <si>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The amount received from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</si>
  <si>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</si>
  <si>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The amount received from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</si>
  <si>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</si>
  <si>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The amount received from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</si>
  <si>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</si>
  <si>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The amount received from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</si>
  <si>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</si>
  <si>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The amount received from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</si>
  <si>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</si>
  <si>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The amount received from all secured funding or repo transactions with the institution's domestic central bank that mature within 30 days and are backed by non-HQLA assets.</t>
  </si>
  <si>
    <t>The market value of collateral extended in all secured funding or repo transactions with the institution's domestic central bank that mature within 30 days and are backed by non-HQLA assets.</t>
  </si>
  <si>
    <t>The amount received from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</si>
  <si>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</si>
  <si>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The amount received from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</si>
  <si>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</si>
  <si>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The amount received from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</si>
  <si>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</si>
  <si>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The amount received from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</si>
  <si>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</si>
  <si>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The amount received from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</si>
  <si>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The market value of collateral extended in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</si>
  <si>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The amount received from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</si>
  <si>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The market value of collateral extended in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</si>
  <si>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The amount of non-segregated collateral that the institution currently has received from counterparties but could under legal documentation be recalled because the collateral is in excess of that counterparty's current collateral requirements.</t>
  </si>
  <si>
    <t>The amount of HQLA collateral that can be substituted for non-HQLA without the institution's consent that has been received to secure transactions and that has not been segregated (e.g. otherwise included in HQLA, as secured funding collateral or in other institution operations).</t>
  </si>
  <si>
    <t>The amount of cash extended in only those reverse repo or securities borrowing transactions maturing within 30 days where the received collateral is of Level 1 quality and is reported in the institution's eligible Level 1 assets as the assets meet the operational requirements for HQLA ,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</si>
  <si>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1 quality and is reported in the institution's eligible Level 1 assets as the assets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</si>
  <si>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</si>
  <si>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t>
  </si>
  <si>
    <t>The amount of cash extended in only those reverse repo or securities borrowing transactions maturing within 30 days where the received collateral is of Level 2A quality and is not reported in the institution's eligible Level 2A assets as the assets do not meet the operational requirements for HQLA ,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</si>
  <si>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2A quality and is not reported in the institution's eligible Level 2A assets as the assets do not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</si>
  <si>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</si>
  <si>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</si>
  <si>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t>
  </si>
  <si>
    <t>The market value of collateral received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t>
  </si>
  <si>
    <t>The amount of cash extended in reverse repo or securities borrowing transactions maturing within 30 days where the received collateral is not of Level 1 or Level 2 quality and the received collateral has not been re-used (not rehypothecated) to cover the institution's outright short positions.</t>
  </si>
  <si>
    <t>The market value of collateral received in reverse repo or securities borrowing transactions maturing within 30 days where the received collateral is not of Level 1 or Level 2 quality and the received collateral has not been re-used (not rehypothecated) to cover the institution's outright short positions.</t>
  </si>
  <si>
    <t>The amount of cash extended in reverse repo or securities borrowing transactions maturing within 30 days where the received collateral is of Level 1 quality and the received collateral has been re-used (rehypothecated) to cover the institution's outright short positions.</t>
  </si>
  <si>
    <t>The market value of collateral received in reverse repo or securities borrowing transactions maturing within 30 days where the received collateral is of Level 1 quality and the received collateral has been re-used (rehypothecated) to cover the institution's outright short positions.</t>
  </si>
  <si>
    <t>The amount of cash extended in reverse repo or securities borrowing transactions maturing within 30 days where the received collateral is of Level 2A quality and the received collateral has been re-used (rehypothecated) to cover the institution's outright short positions.</t>
  </si>
  <si>
    <t>The market value of collateral received in reverse repo or securities borrowing transactions maturing within 30 days where the received collateral is of Level 2A quality and the received collateral has been re-used (rehypothecated) to cover the institution's outright short positions.</t>
  </si>
  <si>
    <t>The amount of cash extended in reverse repo or securities borrowing transactions maturing within 30 days where the received collateral is of Level 2B RMBS quality and the received collateral has been re-used (rehypothecated) to cover the institution's outright short positions.</t>
  </si>
  <si>
    <t>The market value of collateral received in reverse repo or securities borrowing transactions maturing within 30 days where the received collateral is of Level 2B RMBS quality and the received collateral has been re-used (rehypothecated) to cover the institution's outright short positions.</t>
  </si>
  <si>
    <t>The amount of cash extended in reverse repo or securities borrowing transactions maturing within 30 days where the received collateral is of Level 2B non-RMBS quality and the received collateral has been re-used (rehypothecated) to cover the institution's outright short positions.</t>
  </si>
  <si>
    <t>The market value of collateral received in reverse repo or securities borrowing transactions maturing within 30 days where the received collateral is of Level 2B non-RMBS quality and the received collateral has been re-used (rehypothecated) to cover the institution's outright short positions.</t>
  </si>
  <si>
    <t>The amount of cash extended in reverse repo or securities borrowing transactions maturing within 30 days where the received collateral is not of Level 1 or Level 2 quality and the received collateral has been re-used (rehypothecated) to cover the institution's outright short positions.</t>
  </si>
  <si>
    <t>The market value of collateral received in reverse repo or securities borrowing transactions maturing within 30 days where the received collateral is not of Level 1 or Level 2 quality and the received collateral has been re-used (rehypothecated) to cover the institution's outright short positions.</t>
  </si>
  <si>
    <t>Level 2A assets - 20% RW securities issued or guaranteed by PSEs</t>
  </si>
  <si>
    <t>The market value (pre-haircut) of qualifying marketable debt securities issued or guaranteed by PSEs, receiving a 20% risk weight under the standardised approach to credit risk.</t>
  </si>
  <si>
    <t>Level 2A assets - 20% RW securities issued or guaranteed by MDBs</t>
  </si>
  <si>
    <t>Level 2A assets - non-financial corporate bonds rated AA- or better</t>
  </si>
  <si>
    <t>The market value (pre-haircut) of qualifying non-financial corporate bonds (including commercial paper) rated AA- or better</t>
  </si>
  <si>
    <t>Level 2A assets - covered bonds rated AA- or better</t>
  </si>
  <si>
    <t>The market value (pre-haircut) of qualifying covered bonds, not self-issued, rated AA- or better</t>
  </si>
  <si>
    <t>The market value (pre-haircut) of qualifying RMBS rated AA or better</t>
  </si>
  <si>
    <t xml:space="preserve">Level 2B assets - non-financial corporate bonds rated BBB- to A+ </t>
  </si>
  <si>
    <t>Actifs de niveau 2B - RMBS cotés AA ou mieux</t>
  </si>
  <si>
    <t>The market value (pre-haircut) of qualifying non-financial corporate debt securities (including commercial paper) rated BBB- to A+</t>
  </si>
  <si>
    <t>Level 2B assets - sovereign or central bank debt securities, rated BBB- to BBB+</t>
  </si>
  <si>
    <t>The market value (pre-haircut) of qualifying sovereign or central bank debt securities, rated BBB- to BBB+ that are not already included under the classifications 11009 'Level 1 assets - non-0% RW securities issued in domestic currencies' or 11010 'Level 1 assets - non-0% RW securities issued in foreign currencies'.</t>
  </si>
  <si>
    <t>Retail deposits - insured, transactional 3% rate (Canada)</t>
  </si>
  <si>
    <t>Retail deposits - insured, transactional 3% rate (outside Canada)</t>
  </si>
  <si>
    <t>Total retail deposits that are fully insured by an effective deposit insurance scheme in transactional accounts in jurisdictions other than Canada, where the supervisor in that jurisdiction chooses to apply a 5% run-off rate to such retail deposits.</t>
  </si>
  <si>
    <t>Retail deposits - insured, non-transactional established relationship 3% rate (Canada)</t>
  </si>
  <si>
    <t>Total retail deposits that are fully insured by an effective deposit insurance scheme in non-transactional accounts with an established relationship in Canada.</t>
  </si>
  <si>
    <t>Retail deposits - insured, non-transactional established relationship 3% rate (outside Canada)</t>
  </si>
  <si>
    <t>Total retail deposits that are fully insured by an effective deposit insurance scheme in non-transactional accounts with an established relationship in a jurisdiction other than Canada, where the supervisor in that jurisdiction chooses to apply a 3% run-off rate to such retail deposits.</t>
  </si>
  <si>
    <t>Total retail deposits that are fully insured by an effective deposit insurance scheme in non-transactional accounts with an established relationship in a jurisdiction other than Canada, where the supervisor in that jurisdiction chooses to apply a 5% run-off rate to such retail deposits.</t>
  </si>
  <si>
    <t>Dépôts non assurés (y compris la portion d'un dépôt excédant la limite de la garantie d'assurance-dépôts et les dépôts qui ne satisfont pas aux critères de la garantie d'assurance-dépôts)</t>
  </si>
  <si>
    <t>Dépôts de détail – assurés, éligibles à un taux de retrait de 3 % sur comptes courants (Canada)</t>
  </si>
  <si>
    <t>Dépôts de détail – assurés, éligibles à un taux de retrait de 3 % sur comptes courants (à l’étranger)</t>
  </si>
  <si>
    <t xml:space="preserve">Dépôts de détail – assurés, éligibles à un taux de retrait de 5 % sur comptes courants </t>
  </si>
  <si>
    <t>Dépôts de détail – assurés, éligibles à un taux de retrait de 3 % sur comptes autres que courants – le déposant entretient des relations avec l’institution (Canada).</t>
  </si>
  <si>
    <t>Dépôts de détail – assurés, éligibles à un taux de retrait de 3 % sur comptes autres que courants - le déposant entretient des relations avec l’institution (à l’étranger).</t>
  </si>
  <si>
    <t>Dépôts de détail – assurés, éligibles à un taux de retrait de 5 % sur comptes autres que courants – le déposant entretient des relations avec l’institution.</t>
  </si>
  <si>
    <t>Dépôts de détail – assurés, sur comptes autres que courants – le déposant n’entretient pas de relations avec l’institution.</t>
  </si>
  <si>
    <t>Retail deposits - insured deposits in non-transactional and no established relationship</t>
  </si>
  <si>
    <t xml:space="preserve">Dépôts de détail garantis provenant d'un fonds ou d'une fiducie, à condition que le solde soit contrôlé uniquement par le client de détail sous-jacent, c'est-à-dire que le fonds ou la fiducie n'influence pas le solde placé ni l'institution dans laquelle ce solde est placé après le placement initial </t>
  </si>
  <si>
    <t xml:space="preserve">Total insured deposits  received from a fund or a trust provided the balance is controlled solely by the underlying retail customer, i.e. the fund or trust does not influence the balance placed or the institution where such balance are placed at after initial placement. </t>
  </si>
  <si>
    <t>Dépôts de détail – Dépôts assurés qui proviennent de fonds et de fiducies dont le solde est contrôlé uniquement par le client de détail sous-jacent</t>
  </si>
  <si>
    <t>Retail deposits - insured, deposits received from funds and trusts where the balance is controlled by underlying retail customer</t>
  </si>
  <si>
    <t>Retail deposits - uninsured (including the portion of a deposit in excess of the deposit insurance coverage limit and deposits not meeting the deposit insurance coverage criteria)</t>
  </si>
  <si>
    <t>Retail deposits - rate sensitive deposits directly managed by the client - established relationship or deposit in or the deposit is in a transactional account</t>
  </si>
  <si>
    <t>Dépôts de détail – Dépôts sensibles aux taux d'intérêt dont le client gère directement les fonds dans un compte transactionnel ou que le client a une relation durable avec l'institution</t>
  </si>
  <si>
    <t>Total des dépôts sensibles aux taux d'intérêt dont le client gère directement les fonds dans un compte transactionnel ou que le client a une relation durable avec l'institution, tel qu'il est défini au paragraphe 74.</t>
  </si>
  <si>
    <t xml:space="preserve">Total interest rate sensitive deposits directly managed by the client - established relationship or deposit in is in a transactional account, as defined in paragraph 74. </t>
  </si>
  <si>
    <t>Total des dépôts à vue gérés directement par un tiers non affilié, tel que défini au paragraphe 74.</t>
  </si>
  <si>
    <t>Total demand deposits managed by unaffiliated third-party, as defined in paragraph 74</t>
  </si>
  <si>
    <t>Total amount of retail term deposits directly managed by an unaffiliated third party, as defined in paragraph 74, that are maturing or that are cashable in the next 30 days.</t>
  </si>
  <si>
    <t>Total retail deposits sourced in Canada that are denominated in a foreign currency (i.e. deposits denominated in any other currency than the domestic currency in a jurisdiction in which the institution operates).</t>
  </si>
  <si>
    <t>Dépôts de détail – dépôts à terme – échéance résiduelle de &gt; 30 jours</t>
  </si>
  <si>
    <t>Small business deposits - insured, transactional 3% rate (Canada)</t>
  </si>
  <si>
    <t>Total des dépôts entièrement garanti par un dispositif efficace d'assurance-dépôts sur comptes transactionnels au Canada.</t>
  </si>
  <si>
    <t>Total small business deposits that are fully insured by an effective deposit insurance scheme in transactional accounts in Canada.</t>
  </si>
  <si>
    <t>Small business deposits - insured, transactional 3% rate (outside Canada)</t>
  </si>
  <si>
    <t>Dépôts garantis, taux de retrait de 3 % sur comptes transactionnels (à l’étranger)</t>
  </si>
  <si>
    <t>Total des dépôts entièrement garanti par un dispositif efficace d’assurance-dépôts sur des comptes transactionnels dans des pays autres que le Canada, dans la mesure où l’autorité de contrôle décide d’appliquer à ce financement un taux de retrait de 3 %.</t>
  </si>
  <si>
    <t>Dépôts assurés, taux de retrait de 3 % sur comptes transactionnels (Canada)</t>
  </si>
  <si>
    <t>Dépôts assurés, taux de retrait de 5 % sur comptes courants (à l’étranger)</t>
  </si>
  <si>
    <t>Small business deposits - insured, transactional 5% rate (outside Canada)</t>
  </si>
  <si>
    <t>Total des dépôts entièrement garanti par un dispositif efficace d’assurance-dépôts sur comptes transactionnels dans des pays autres que le Canada, dans la mesure où l’autorité de contrôle décide d’appliquer à ce financement un taux de retrait de 5 %.</t>
  </si>
  <si>
    <t>Small business deposits - insured, non-transactional established relationship 3% rate (Canada)</t>
  </si>
  <si>
    <t>Total small business deposits that are fully insured by an effective deposit insurance scheme in non-transactional accounts with an established relationship in Canada.</t>
  </si>
  <si>
    <t>Total des dépôts entièrement garanti par un dispositif efficace d’assurance-dépôts sur comptes autres que transactionnels – le déposant entretient des relations avec l’institution au Canada.</t>
  </si>
  <si>
    <t>Dépôts garanti, sur comptes autres que transactionnels – le déposant entretient des relations avec l’institution, taux de retrait de 3 % (à l’étranger)</t>
  </si>
  <si>
    <t>Small business deposits - insured, non-transactional established relationship 3% rate (outside Canada)</t>
  </si>
  <si>
    <t>Total small business deposits that are fully insured by an effective deposit insurance scheme in non-transactional accounts with an established relationship in a jurisdiction other than Canada, where the supervisor in that jurisdiction chooses to apply a 3% run-off rate to such small business deposits.</t>
  </si>
  <si>
    <t xml:space="preserve">Dépôts garantis, sur comptes autres que transactionnels – le déposant entretient une relation durable avec l’institution, taux de retrait de 5 % </t>
  </si>
  <si>
    <t>Dépôts assurés, sur comptes autres que transactionnels – le déposant entretient des relations avec l’institution, taux de retrait de 3 % (Canada)</t>
  </si>
  <si>
    <t>Small business deposits - insured deposits in non-transactional and no established relationship accounts</t>
  </si>
  <si>
    <t>Total small business deposits that are fully insured by an effective deposit insurance scheme in accounts that are not does not establish a long-term relationship with the financial institution, which makes deposit withdrawal highly unlikely</t>
  </si>
  <si>
    <t xml:space="preserve">Total insured small business deposits received from a fund or a trust provided the balance is controlled solely by the underlying retail customer, i.e. the fund or trust does not influence the balance placed or the institution where such balance are placed at after initial placement. </t>
  </si>
  <si>
    <t>Total small business deposits sourced in Canada that are denominated in a foreign currency (i.e. deposits denominated in any other currency than the domestic currency in a jurisdiction in which the institution operates).</t>
  </si>
  <si>
    <t xml:space="preserve">Total amount of rate sensitive small business deposits where the client directly manages the funds and where the client has an established relationship or the deposit is in a transactional account, as defined in paragraph 74. </t>
  </si>
  <si>
    <t xml:space="preserve">Total amount of rate sensitive small business deposits where the client directly manages the funds but where the client does not have an established relationship and the deposit is not in a transactional account, as defined in paragraph 74. </t>
  </si>
  <si>
    <t>Total amount of small business term deposits directly managed by an unaffiliated third party, as defined in paragraph 74, that are maturing or that are cashable in the next 30 days.</t>
  </si>
  <si>
    <t xml:space="preserve">Total amount of small business demand deposits directly managed by an unaffiliated third party, as defined in paragraph 74. </t>
  </si>
  <si>
    <t>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small business deposits (retail deposits are reported separately in Section 2.2,) should be reported here while a further breakdown is reported in Section 6.</t>
  </si>
  <si>
    <t>Total des dépôts d’entreprises non financières sur comptes transactionnels (découlant d’activités de compensation, de garde et de gestion de trésorerie) et qui sont entièrement sécurisés par un dispositif efficace d’assurance-dépôts, dans un pays où l’autorité de contrôle choisit un taux de retrait de 3 %.</t>
  </si>
  <si>
    <t>Dépôts provenant d’entreprises non financières – sur comptes transactionnels, garantis, à un taux de retrait de 5 %</t>
  </si>
  <si>
    <t>Dépôts provenant d'entreprises non-financières– sur comptes transactionnels, garantis, à un taux de retrait de 3 %</t>
  </si>
  <si>
    <t>Total des dépôts d’entreprises non financières sur comptes transactionnels (découlant d’activités de compensation, de garde et de gestion de trésorerie) et qui sont entièrement sécurisés par un dispositif efficace d’assurance-dépôts, dans un pays où l’autorité de contrôle choisit un taux de retrait de 5 %.</t>
  </si>
  <si>
    <t>Dépôts provenant d’entreprises non financières – sur comptes transactionnels, non garantis</t>
  </si>
  <si>
    <t>Total des dépôts d’entreprises non financières sur comptes transactionnels (découlant d’activités de compensation, de garde et de gestion de trésorerie) et qui ne sont pas entièrement sécurisés par un dispositif efficace d’assurance-dépôts.</t>
  </si>
  <si>
    <t>Dépôts d’entreprises non financières sur des comptes autres que transactionnels, dont le montant est entièrement sécurisé par l’assurance-dépôts</t>
  </si>
  <si>
    <t>Total des dépôts d’entreprises non financières sur des comptes autres que transactionels, dont le montant total est  entièrement sécurisé par un dispositif efficace d’assurance-dépôts.</t>
  </si>
  <si>
    <t>Dépôts d’entreprises non financières sur des comptes autres que transactionnels, dont le montant n’est pas entièrement sécurisé par l’assurance-dépôts</t>
  </si>
  <si>
    <t>Total des dépôts d’entreprises non financières sur des comptes autres que transactionnels dont le montant total n’est pas entièrement sécurisé par un dispositif efficace d’assurance-dépôts.</t>
  </si>
  <si>
    <t>Sovereign, central bank, PSEs, MDB deposits - operational, insured 3% rate</t>
  </si>
  <si>
    <t>Dépôts provenant d’entités souveraines, de banques centrales, d’organismes publics et de BMD – sur comptes transactionnels, garantis, à un taux de retrait de 3 %</t>
  </si>
  <si>
    <t>Total des dépôts sur comptes transactionnels (découlant d’activités de compensation, de garde et de gestion de trésorerie) provenant d’entités souveraines, de banques centrales, d’organismes publics et de BMD, qui sont entièrement sécurisés par un dispositif efficace d’assurance-dépôts, dans des pays où l’autorité de contrôle décide d’appliquer à ces dépôts un taux de retrait de 3 %.</t>
  </si>
  <si>
    <t>Total operational deposits (i.e. generated by clearing, custody and cash management activities) provided by sovereigns, central banks, PSEs and MDBs that are fully covered by an effective deposit insurance scheme and are in jurisdictions where the supervisor chooses to prescribe a 3% run-off rate.</t>
  </si>
  <si>
    <t>Sovereign, central bank, PSEs, MDB deposits - operational, insured 5% rate</t>
  </si>
  <si>
    <t>Total operational deposits (i.e. generated by clearing, custody and cash management activities) provided by sovereigns, central banks, PSEs and MDBs that are not fully covered by an effective deposit insurance scheme.</t>
  </si>
  <si>
    <t>Sovereign, central bank, PSEs, MDB deposits - operational, uninsured</t>
  </si>
  <si>
    <t>Dépôts sur comptes autres que transactionnels, provenant d’entités souveraines, de banques centrales, d’organismes publics et de BMD, montant entièrement sécurisé par un dispositif efficace d’assurance-dépôts</t>
  </si>
  <si>
    <t>Total non-operational deposits provided by sovereigns, central banks, PSEs and MDBs where the entire amount of the deposit is fully covered by an effective deposit insurance scheme.</t>
  </si>
  <si>
    <t>Total des dépôts sur comptes transactionnels (découlant d’activités de compensation, de garde et de gestion de trésorerie) provenant d’entités souveraines, de banques centrales, d’organismes publics et de BMD, qui ne sont pas entièrement garantis par un dispositif efficace d’assurance-dépôts.</t>
  </si>
  <si>
    <t>Total des dépôts sur comptes autres que transactionnels provenant d’entités souveraines, de banques centrales, d’organismes publics et de BMD, dont le montant intégral est entièrement garanti par un dispositif efficace d’assurance-dépôts.</t>
  </si>
  <si>
    <t>Dépôts sur comptes autres que transactionnels, provenant d’entités souveraines, de banques centrales, d’organismes publics et de BMD, montant non entièrement garanti par un dispositif efficace d’assurance-dépôts</t>
  </si>
  <si>
    <t>Total des dépôts sur comptes autres que transactionnels, provenant d’entités souveraines, de banques centrales, d’organismes publics et de BMD, dont le montant intégral n’est pas entièrement garanti par un dispositif efficace d’assurance-dépôts.
Dans le cas de projets d’infrastructure, lorsque les municipalités et administrations locales placent des fonds excédentaires résultant d’une émission d’obligations dans des contrats de placement garanti auprès d’une institution, l’institution doit considérer tout retrait prévu au cours de la prochaine période de 30 jours comme étant une sortie de trésorerie au titre du LCR, si le contrat est assorti d’un calendrier d’amortissement fixe. Si les retraits sont fonction des progrès du projet d’infrastructure (c. à d., le contrat est assorti d’un calendrier flexible), l’institution doit présumer une sortie de trésorerie qui est égale à sa prévision prudente de déboursement attendu au cours des 45 prochains jours.
Puisque l’APD 21221 est multipliée par une pondération de 40 %, l’institution doit majorer la somme non pondérée en conséquence.
Sur demande, l’institution doit pouvoir remettre à l'AMF une copie du contrat obligataire qui régit le placement des fonds excédentaires, ainsi que le contrat de placement. L’institution est tenue de suivre l’écart entre les déboursements prévus et réels, et d’effectuer un contrôle ex post de la justesse des prévisions. Elle doit aussi rendre compte à son chargé de surveillance de l'AMF tout cas de dépassement des déboursements prévus. Si ces prévisions s’avèrent peu fiables, l’institution sera tenue de considérer ces sorties comme étant du financement de gros fourni par des entreprises autres que financières, conformément au paragraphe 108 du chapitre 2 de la Ligne directrice</t>
  </si>
  <si>
    <t>Sovereign, central bank, PSEs, MDB deposits - non-operational, amount fully covered by deposit insurance</t>
  </si>
  <si>
    <t>Sovereign, central bank, PSEs, MDB deposits - non-operational, amount not fully covered by deposit insurance</t>
  </si>
  <si>
    <t>Dépôts provenant de banques, sur comptes transactionnels, assurés, à un taux de retrait de 3 %</t>
  </si>
  <si>
    <t>Dépôts provenant de banques, sur comptes transactionnels, assurés, à un taux de retrait de 5 %</t>
  </si>
  <si>
    <t>Total des dépôts sur comptes transactionnels (découlant d’activités de compensation, de garde et de gestion de trésorerie) provenant de banques, qui sont entièrement sécurisés par un dispositif efficace d’assurance-dépôts, dans la mesure où l’autorité de contrôle décide d’appliquer à ces dépôts un taux de retrait de 3%.</t>
  </si>
  <si>
    <t>Total des dépôts sur comptes transactionnels (découlant d’activités de compensation, de garde et de gestion de trésorerie) provenant de banques, qui ne sont pas entièrement garantis par un dispositif efficace d’assurance-dépôts.</t>
  </si>
  <si>
    <t>Total des dépôts sur comptes transactionnels (découlant d’activités de compensation, de garde et de gestion de trésorerie) provenant de banques, qui sont entièrement garantis par un dispositif efficace d’assurance-dépôts, dans la mesure où l’autorité de contrôle décide d’appliquer à ces dépôts un taux de retrait de 5%.</t>
  </si>
  <si>
    <t>Dépôts provenant de banques, sur comptes transactionnels, non garantis</t>
  </si>
  <si>
    <t>Dépôts provenant de banques, sur comptes autres que transactionnels</t>
  </si>
  <si>
    <t>Total des dépôts provenant d’autres banques, sur comptes autres que transactionnels.</t>
  </si>
  <si>
    <t>Dépôts provenant d’autres institutions financières et d’autres entités, sur comptestransactionnels, assurés, à un taux de retrait de 3 %</t>
  </si>
  <si>
    <t>Other FI and other legal entity deposits - operational, insured 3% rate</t>
  </si>
  <si>
    <t>Total des dépôts sur comptes transactionnels (découlant d’activités de compensation, de garde et de gestion de trésorerie) provenant d’institutions financières (sauf des banques) et d’autres entités juridiques, qui sont entièrement garantis par un dispositif efficace d’assurance-dépôts, dans la mesure où l’autorité de contrôle décide d’appliquer à ces dépôts un taux de retrait de 3 %.</t>
  </si>
  <si>
    <t>Other FI and other legal entity deposits - operational, insured 5% rate</t>
  </si>
  <si>
    <t>Total des dépôts sur comptes courants (découlant d’activités de compensation, de garde et de gestion de trésorerie) provenant d’institutions financières (sauf des banques) et d’autres entités juridiques, qui sont entièrement garantis par un dispositif efficace d’assurance-dépôts, dans la mesure où l’autorité de contrôle décide d’appliquer à ces dépôts un taux de retrait de 5 %.</t>
  </si>
  <si>
    <t>Other FI and other legal entity deposits - operational, uninsured</t>
  </si>
  <si>
    <t>Dépôts provenant d’autres institutions financières et d’autres entités, sur comptes transactionnels, non garantis</t>
  </si>
  <si>
    <t>Total des dépôts sur comptes transactionnels (découlant d’activités de compensation, de garde et de gestion de trésorerie) provenant d’institutions financières (sauf des banques) et d’autres entités juridiques, qui ne sont pas entièrement garantis par un dispositif efficace d’assurance-dépôts.</t>
  </si>
  <si>
    <t>Other FI and other legal entity deposits - non-operational</t>
  </si>
  <si>
    <t>Dépôts provenant d’autres institutions financières et d’autres entités, sur comptes autres que transactionnels</t>
  </si>
  <si>
    <t>Total des dépôts sur comptes autres que transactionnels provenant d’institutions financières (sauf des banques) et d’autres entités juridiques.</t>
  </si>
  <si>
    <t>Financements garantis, avec la banque centrale du pays de l’institution – Actifs de niveau 1 (opérations impliquant des ALHQ admissibles) – montant reçu</t>
  </si>
  <si>
    <t>Financements garantis, avec la banque centrale du pays de l’institution – Actifs de niveau 1 (opérations impliquant des ALHQ admissibles) – valeur marchande de la sûreté donnée</t>
  </si>
  <si>
    <t>Financements garantis, avec la banque centrale du pays de l’institution – Actifs de niveau 1 (opérations n'impliquant pas des ALHQ admissibles) – montant reçu</t>
  </si>
  <si>
    <t>Financements garantis, avec la banque centrale du pays de l’institution banque – Actifs de niveau 1 (opérations n'impliquant pas des ALHQ admissibles) - valeur marchande de la sûreté donnée</t>
  </si>
  <si>
    <t>Financements garantis, avec la banque centrale du pays de l’institution – Actifs de niveau 2A (opérations impliquant des ALHQ admissibles) – montant reçu</t>
  </si>
  <si>
    <t>Financements garantis, avec la banque centrale du pays de l’institution – Actifs de niveau 2A (opérations impliquant des ALHQ admissibles) – valeur marchande de la sûreté donnée</t>
  </si>
  <si>
    <t>Financements garantis, avec la banque centrale du pays de l’institution – Actifs de niveau 2A (opérations n'impliquant pas des ALHQ admissibles) – montant reçu</t>
  </si>
  <si>
    <t>Financements garantis, avec la banque centrale du pays de l’institution banque – Actifs de niveau 2A (opérations n'impliquant pas des ALHQ admissibles) - valeur marchande de la sûreté donnée</t>
  </si>
  <si>
    <t>Financements garantis, avec la banque centrale du pays de l’institution – Actifs de niveau 2B RMBS (opérations impliquant des ALHQ admissibles) – montant reçu</t>
  </si>
  <si>
    <t>Financements garantis, avec la banque centrale du pays de l’institution – Actifs de niveau 2B RMBS (opérations impliquant des ALHQ admissibles) – valeur marchande de la sûreté donnée</t>
  </si>
  <si>
    <t>Financements garantis, avec la banque centrale du pays de l’institution – Actifs de niveau 2B RMBS (opérations n'impliquant pas des ALHQ admissibles) – montant reçu</t>
  </si>
  <si>
    <t>Financements garantis, avec la banque centrale du pays de l’institution banque – Actifs de niveau 2B RMBS (opérations n'impliquant pas des ALHQ admissibles) - valeur marchande de la sûreté donnée</t>
  </si>
  <si>
    <t>Financements garantis, avec la banque centrale du pays de l’institution – Actifs de niveau 2B non RMBS (opérations impliquant des ALHQ admissibles) – montant reçu</t>
  </si>
  <si>
    <t>Financements garantis, avec la banque centrale du pays de l’institution – Actifs de niveau 2B non RMBS (opérations impliquant des ALHQ admissibles) -  valeur marchande de la sûreté donnée</t>
  </si>
  <si>
    <t>Financements garantis, avec la banque centrale du pays de l’institution – Actifs de niveau 2B non RMBS (opérations n'impliquant pas des ALHQ admissibles) – valeur marchande de la sûreté donnée</t>
  </si>
  <si>
    <t>Financements garantis, avec la banque centrale du pays de l’institution – Actifs de niveau 2B non RMBS (opérations n'impliquant pas des ALHQ admissibles) - valeur marchande de la sûreté donnée</t>
  </si>
  <si>
    <t>Financements garantis, non conclus avec la banque centrale du pays de l’institution – actifs de niveau 1 (opérations impliquant des ALHQ admissibles) – montant reçu</t>
  </si>
  <si>
    <t>Financements garantis, non conclus avec la banque centrale du pays de l’institution – actifs de niveau 1 (opérations impliquant des ALHQ admissibles) – valeur marchande de la sûreté donnée</t>
  </si>
  <si>
    <t>Financements garantis, non conclus avec la banque centrale du pays de l’institution – actifs de niveau 1 (opérations n'impliquant pas des ALHQ admissibles) – montant reçu</t>
  </si>
  <si>
    <t>Financements garantis, non conclus avec la banque centrale du pays de l’institution – actifs de niveau 1 (opérations n'impliquant pas sur des ALHQ admissibles) – valeur marchande de la sûreté donnée</t>
  </si>
  <si>
    <t>Financements garantis, non conclus avec la banque centrale du pays de l’institution – actifs de niveau 2A (opérations impliquant des ALHQ admissibles) – montant reçu</t>
  </si>
  <si>
    <t>Financements garantis, non conclus avec la banque centrale du pays de l’institution – actifs de niveau 2A (opérations impliquant sur des ALHQ admissibles) – valeur marchande de la sûreté donnée</t>
  </si>
  <si>
    <t>Financements garantis, non conclus avec la banque centrale du pays de l’institution – actifs de niveau 2A (opérations n'impliquant pas des ALHQ admissibles) – montant reçu</t>
  </si>
  <si>
    <t>Financements garantis, non conclus avec la banque centrale du pays de l’institution – actifs de niveau 2A (opérations n'impliquant pas sur des ALHQ admissibles) – valeur marchande de la sûreté donnée</t>
  </si>
  <si>
    <t>Financements garantis, non conclus avec la banque centrale du pays de l’institution – actifs de niveau 2B RMBS (opérations impliquant des ALHQ admissibles) – montant reçu</t>
  </si>
  <si>
    <t>Financements garantis, non conclus avec la banque centrale du pays de l’institution – actifs de niveau 2B RMBS (opérations impliquant des ALHQ admissibles) – valeur marchande de la sûreté donnée</t>
  </si>
  <si>
    <t>Financements garantis, non conclus avec la banque centrale du pays de l’institution – actifs de niveau 2B RMBS (opérations n'impliquant pas des ALHQ admissibles) – montant reçu</t>
  </si>
  <si>
    <t>Financements garantis, non conclus avec la banque centrale du pays de l’institution – actifs de niveau 2B RMBS (opérations n'impliquant pas des ALHQ admissibles) – valeur marchande de la sûreté donnée</t>
  </si>
  <si>
    <t>Financements garantis, conclus avec avec une entité souveraine, une BMD ou un organisme public du pays de l’institution, assujettis à une pondération de risque de 20 % – actifs de niveau 2B non RMBS (opérations impliquant des ALHQ admissibles) – montant reçu</t>
  </si>
  <si>
    <t>The amount of undrawn committed liquidity facilities should be the amount of currently outstanding debt (or proportionate share if a syndicated facility) issued by sovereigns, central banks, PSEs, or multilateral development banks maturing within a 30 day period that is backstopped by the facility.</t>
  </si>
  <si>
    <t>Total operational deposits (i.e. generated by clearing, custody and cash management activities) provided by sovereigns, central banks, PSEs and MDBs that are fully covered by an effective deposit insurance scheme and are in jurisdictions where the supervisor chooses to prescribe a 5% run-off rate.</t>
  </si>
  <si>
    <t>Secured funding - with domestic sovereign, MDB or domestic PSE with 20% RW - Level 2B non-RMBS assets (transactions using eligible HQLA) - amount received</t>
  </si>
  <si>
    <t>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</si>
  <si>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with domestic sovereign, MDB or domestic PSE with 20% RW - Level 2B non-RMBS assets (transactions using eligible HQLA) - market value of collateral extended</t>
  </si>
  <si>
    <t>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</si>
  <si>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with domestic sovereign, MDB or domestic PSE with 20% RW - Level 2B non-RMBS assets (transactions not using eligible HQLA) - amount received</t>
  </si>
  <si>
    <t>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</si>
  <si>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with domestic sovereign, MDB or domestic PSE with 20% RW - Level 2B non-RMBS assets (transactions not using eligible HQLA) - market value of collateral extended</t>
  </si>
  <si>
    <t>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</si>
  <si>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not with domestic sovereign, MDB or domestic PSE with 20% RW - Level 2B non-RMBS assets (transactions using eligible HQLA) - amount received</t>
  </si>
  <si>
    <t>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</si>
  <si>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not with domestic sovereign, MDB or domestic PSE with 20% RW - Level 2B non-RMBS assets (transactions using eligible HQLA) - market value of collateral extended</t>
  </si>
  <si>
    <t>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</si>
  <si>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not with domestic sovereign, MDB or domestic PSE with 20% RW - Level 2B non-RMBS assets (transactions not using eligible HQLA) - amount received</t>
  </si>
  <si>
    <t>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</si>
  <si>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not with domestic sovereign, MDB or domestic PSE with 20% RW - Level 2B non-RMBS assets (transactions not using eligible HQLA) - market value of collateral extended</t>
  </si>
  <si>
    <t>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</si>
  <si>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with domestic sovereign, MDB or domestic PSE with 20% RW - non-HQLA assets (all transactions) - amount received</t>
  </si>
  <si>
    <t>The amount received from all secured funding or repo transactions that are conducted with the institution's domestic sovereign, a MDB, or a domestic PSE with a 20% risk-weight that mature within 30 days and are backed by non-HQLA assets.</t>
  </si>
  <si>
    <t>Secured funding - with domestic sovereign, MDB or domestic PSE with 20% RW - non-HQLA assets (all transactions) - market value of collateral extended</t>
  </si>
  <si>
    <t>The market value of collateral extended in all secured funding or repo transactions that are conducted with the institution's domestic sovereign, a MDB, or a domestic PSE with a 20% risk-weight that mature within 30 days and are backed by non-HQLA assets.</t>
  </si>
  <si>
    <t>Secured funding - not with domestic sovereign, MDB or domestic PSE not with 20% RW - non-HQLA assets (all transactions) - amount received</t>
  </si>
  <si>
    <t>The amount received from all secured funding or repo transactions that are not conducted with the institution's domestic sovereign, a MDB, or a domestic PSE with a 20% risk-weight that mature within 30 days and are backed by non-HQLA assets.</t>
  </si>
  <si>
    <t>Secured funding - not with domestic sovereign, MDB or domestic PSE not with 20% RW - non-HQLA assets (all transactions) - market value of collateral extended</t>
  </si>
  <si>
    <t>The market value of collateral extended in all secured funding or repo transactions that are not conducted with the institution's domestic sovereign, a MDB, or a domestic PSE with a 20% risk-weight that mature within 30 days and are backed by non-HQLA assets.</t>
  </si>
  <si>
    <t>Undrawn committed credit facilities - sovereigns, central banks, PSEs, MDBs</t>
  </si>
  <si>
    <t>Financements garantis, conclus avec avec une entité souveraine, une BMD ou un organisme public du pays de l’institution, assujettis à une pondération de risque de 20 % – actifs de niveau 2B non RMBS (opérations impliquant des ALHQ admissibles) – valeur marchande de la sûreté donnée</t>
  </si>
  <si>
    <t>Financements garantis, conclus avec avec une entité souveraine, une BMD ou un organisme public du pays de l’institution, assujettis à une pondération de risque de 20 % – actifs de niveau 2B non RMBS (opérations n'impliquant pas des ALHQ admissibles) – montant reçu</t>
  </si>
  <si>
    <t>Financements garantis, conclus avec avec une entité souveraine, une BMD ou un organisme public du pays de l’institution, assujettis à une pondération de risque de 20 % – actifs de niveau 2B non RMBS (opérations n'impliquant pas des ALHQ admissibles) – valeur marchande de la sûreté donnée</t>
  </si>
  <si>
    <t>Financements garantis, non conclus avec avec une entité souveraine, une BMD ou un organisme public du pays de l’institution, assujettis à une pondération de risque de 20 % – actifs de niveau 2B non RMBS (opérations impliquant des ALHQ admissibles) – montant reçu</t>
  </si>
  <si>
    <t>Financements garantis, non conclus avec une entité souveraine, une BMD ou un organisme public du pays de l’institution, assujettis à une pondération de risque de 20 % – actifs de niveau 2B non RMBS (opérations impliquant des ALHQ admissibles) – valeur marchande de la sûreté donnée</t>
  </si>
  <si>
    <t>Financements garantis, non conclus avec avec une entité souveraine, une BMD ou un organisme public du pays de l’institution, assujettis à une pondération de risque de 20 % – actifs de niveau 2B non RMBS (opérations n'impliquant pas des ALHQ admissibles) – montant reçu</t>
  </si>
  <si>
    <t>Financements garantis, non conclus avec avec une entité souveraine, une BMD ou un organisme public du pays de l’institution, assujettis à une pondération de risque de 20 % – actifs de niveau 2B non RMBS (opérations n'impliquant pas des ALHQ admissibles) – valeur marchande de la sûreté donnée</t>
  </si>
  <si>
    <t>The amount of collateral that would need to be posted for or contractual cash outflows generated by any downgrade up to and including a 3-notch downgrade of the institution's long-term credit rating. Triggers linked to an institution's short-term rating should be assumed to be triggered at the corresponding long-term rating in accordance with published ratings criteria. The impact of the downgrade should consider impacts on all types of margin collateral and contractual triggers which change rehypothecation rights for non-segregated collateral.</t>
  </si>
  <si>
    <t>Valeur marchande actuelle des sûretés pertinentes couvrant les dérivés et autres opérations qui, si elles n’étaient pas grevées, auraient pu être incluses dans les ALHQ de niveau 1.</t>
  </si>
  <si>
    <t>Market valuation changes on derivatives and other transactions</t>
  </si>
  <si>
    <t>Any potential liquidity needs deriving from full collateralisation of mark-to-market exposures on derivative and other transactions. Institutions should calculate any outflow generated by increased needs related to market valuation changes by identifying the largest absolute net 30-day collateral flow realised during the preceding 24 months, where the absolute net collateral flow is based on both realised outflows and inflows. Inflows and outflows of transactions executed under the same master netting agreement can be treated on a net basis.</t>
  </si>
  <si>
    <t>Loss of funding - ABS and other structured financing instruments issued by the institution</t>
  </si>
  <si>
    <t>Balances of term asset-backed securities and other structured financing instruments, excluding covered bonds, issued by the institution that mature in 30 days or less. To the extent that sponsored conduits/SPVs are required to be consolidated under liquidity requirements, their assets and liabilities should be taken into account.</t>
  </si>
  <si>
    <t xml:space="preserve">Perte de financement sur papier commercial adossé à des actifs, structures, véhicules d’investissement ad hoc – titres de dette à échéance ≤ 30 jours </t>
  </si>
  <si>
    <t>Loss of funding - ABCP, conduits, SIVs - debt maturing ≤ 30 days</t>
  </si>
  <si>
    <t>Loss of funding - ABCP, conduits, SIVs - embedded options</t>
  </si>
  <si>
    <t>Loss of funding - ABCP, conduits, SIVs - other potential losses</t>
  </si>
  <si>
    <t>Balances of undrawn committed credit facilities extended by the institution to non-financial institution corporations (excluding small business customers). The amount reported should also include any ‘additional capacity’ of liquidity facilities provided to non-financial corporates.</t>
  </si>
  <si>
    <t>Balances of undrawn committed credit facilities extended by the institution to sovereigns, central banks, PSEs, and multilateral development banks. The amount reported should also include any ‘additional capacity’ of liquidity facilities provided to sovereigns, central banks, PSEs, and multilateral development banks.</t>
  </si>
  <si>
    <t>Engagements confirmés de liquidités pas encore décaissés - au bénéfice d’entités souveraines, de banques centrales, d’organismes publics et de BMD</t>
  </si>
  <si>
    <t>Undrawn committed liquidity facilities - sovereigns, central banks, PSEs, MDBs</t>
  </si>
  <si>
    <t>Undrawn committed credit facilities - other FIs</t>
  </si>
  <si>
    <t>Balances of undrawn committed credit facilities extended by the institution to other financial institutions (including securities firms, insurance companies, fiduciaries and beneficiaries). The amount reported should also include any ‘additional capacity’ of liquidity facilities provided to other financial institutions (including securities firms, insurance companies, fiduciaries and beneficiaries).</t>
  </si>
  <si>
    <t>Undrawn committed liquidity facilities - other FIs</t>
  </si>
  <si>
    <t>Other contractual obligations to extend funds - FIs</t>
  </si>
  <si>
    <t>Autres obligations contractuelles visant à octroyer des fonds - à des clients de détail (particuliers)</t>
  </si>
  <si>
    <t>Other contractual obligations to extend funds - retail customers (natural persons)</t>
  </si>
  <si>
    <t>Autres obligations contractuelles visant à octroyer des fonds - à des petites entreprises</t>
  </si>
  <si>
    <t xml:space="preserve">Other contractual obligations to extend funds - non-financial corporates </t>
  </si>
  <si>
    <t>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outflows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t>
  </si>
  <si>
    <t>Current market value of relevant collateral posted as margin for derivatives and other transactions other than those included under the classification 21403 'Valuation changes on posted collateral - cash and Level 1 collateral'. This amount should be calculated net of collateral received on a counterparty basis (provided that the collateral received is not subject to restrictions on reuse or rehypothecation). Any collateral that is in a segregated margin account can only be used to offset outflows that are associated with payments that are eligible to be offset from that same account.</t>
  </si>
  <si>
    <t>The full amount of contractual obligations to extend funds to retail clients within the next 30 calendar days (not netted for the assumed roll-over on the inflows that are reported under the classification 22201 'Contractual inflows - retail customers').  Unfunded commitments should be reported here only where i) the borrower has accepted the commitment extended by the institution and all conditions related to the commitments have been fully satisfied, and ii) the requirement to fund the commitment falls within the LCR's 30-day time horizon.</t>
  </si>
  <si>
    <t>The full amount of contractual obligations to extend funds to small business customers within the next 30 calendar days (not netted for the assumed roll-over on the inflows that are reported under the classification 22202 'Contractual inflows - small business customers').</t>
  </si>
  <si>
    <t>The full amount of contractual obligations to extend funds to non-financial corporate clients within the next 30 calendar days (not netted for the assumed roll-over on the inflows that are reported under the classification 22203 'Contractual inflows - non-financial corporate customers').</t>
  </si>
  <si>
    <t>The full amount of contractual obligations to extend funds to other clients within the next 30 calendar days (not netted for the assumed roll-over on the inflows that are reported under the classification 22208 'Contractual inflows - other entities').</t>
  </si>
  <si>
    <t xml:space="preserve">Trade finance instruments consist of trade-related obligations directly underpinned by the movement of goods or the provision of services.  Amounts to be reported include items such as outstanding documentary trade letters of credit, documentary and clean collection, import bills, and export bills; and outstanding guarantees directly related to trade finance obligations, such as shipping guarantees.  Lending commitments, such as direct import or export financing for non-financial corporate firms, should not be reported here, rather reported as committed facilities.
</t>
  </si>
  <si>
    <t>Structured products where customers anticipate ready marketability, such as adjustable rate notes and variable rate demand notes (VRDNs).</t>
  </si>
  <si>
    <t>Amount of contingent obligations related to instances where the institution has internally matched client assets against other clients' short positions where the collateral does not qualify as Level 1 or Level 2, and the institution may be obligated to find additional sources of funding for these positions in the event of client withdrawals.  Instances where the collateral qualifies as Level 1 or Level 2 assets should be reported in the appropriate secured funding category.</t>
  </si>
  <si>
    <t>Other contingent funding obligations - bank outright short positions covered by a collateralised SFT</t>
  </si>
  <si>
    <t>Amount of the institution's outright short positions that are being covered by collateralised securities financing transactions. such short positions are assumed to be maintained throughout the 30-day period and receive a 0% outflow. The corresponding collateralised securities financing transactions that are covering such short positions should be reported in the relevant secured lending or collateral swaps category.</t>
  </si>
  <si>
    <t>The amount of cash extended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t>
  </si>
  <si>
    <t>The amount of cash extended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t>
  </si>
  <si>
    <t>Prêts garantis – sûreté non réutilisée – Actifs de niveau 1 (opérations impliquant des ALHQ admissibles) – montant accordé</t>
  </si>
  <si>
    <t>Prêts garantis – sûreté non réutilisée – Actifs de niveau 1 (opérations impliquant des ALHQ admissibles) – valeur marchande des sûretés acceptées</t>
  </si>
  <si>
    <t>Prêts garantis – sûreté non réutilisée – Actifs de niveau 1 (opérations n'impliquant pas de ALHQ admissibles) – montant accordé</t>
  </si>
  <si>
    <t>Prêts garantis – sûreté non réutilisée – Actifs de niveau 1 (opérations n'impliquant pas de ALHQ admissibles) – valeur marchande des sûretés acceptées</t>
  </si>
  <si>
    <t xml:space="preserve">Prêts garantis – sûreté non réutilisée – Actifs de niveau 2A (opérations impliquant des ALHQ admissibles) – montant accordé </t>
  </si>
  <si>
    <t>Prêts garantis – sûreté non réutilisée – Actifs de niveau 2A (opérations impliquant des ALHQ admissibles) – valeur marchande des sûretés acceptées</t>
  </si>
  <si>
    <t>Prêts garantis – sûreté non réutilisée – Actifs de niveau 2A (opérations n'impliquant pas de ALHQ admissibles) – montant accordé</t>
  </si>
  <si>
    <t>Prêts garantis – sûreté non réutilisée – Actifs de niveau 2A (opérations n'impliquant pas de ALHQ admissibles) – valeur marchande des sûretés acceptées</t>
  </si>
  <si>
    <t xml:space="preserve">Prêts garantis – sûreté non réutilisée – Actifs de niveau 2B RMBS (opérations impliquant des ALHQ admissibles) – montant accordé </t>
  </si>
  <si>
    <t>The amount of cash extended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t>
  </si>
  <si>
    <t>Prêts garantis – sûreté non réutilisée – Actifs de niveau 2B RMBS (opérations impliquant des ALHQ admissibles) – valeur marchande des sûretés acceptées</t>
  </si>
  <si>
    <t>Prêts garantis – sûreté non réutilisée – Actifs de niveau 2B RMBS (opérations n'impliquant pas de ALHQ admissibles) – montant accordé</t>
  </si>
  <si>
    <t>The amount of cash extended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t>
  </si>
  <si>
    <t>Prêts garantis – sûreté non réutilisée – Actifs de niveau 2B RMBS (opérations n'impliquant pas de ALHQ admissibles) – valeur marchande des sûretés acceptées</t>
  </si>
  <si>
    <t xml:space="preserve">Prêts garantis – sûreté non réutilisée – Actifs de niveau 2B non RMBS (opérations impliquant des ALHQ admissibles) – montant accordé </t>
  </si>
  <si>
    <t>The amount of cash extended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t>
  </si>
  <si>
    <t>The amount of cash extended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t>
  </si>
  <si>
    <t>Prêts garantis – sûreté non réutilisée – Actifs de niveau 2B non RMBS (opérations impliquant des ALHQ admissibles) – valeur marchande des sûretés acceptées</t>
  </si>
  <si>
    <t>Prêts garantis – sûreté non réutilisée – Actifs de niveau 2B non RMBS (opérations n'impliquant pas de ALHQ admissibles) – montant accordé</t>
  </si>
  <si>
    <t>Prêts garantis – sûreté non réutilisée – Actifs de niveau 2B non RMBS (opérations n'impliquant pas de ALHQ admissibles) – valeur marchande des sûretés acceptées</t>
  </si>
  <si>
    <t xml:space="preserve">The amount of cash extended in collateralised loans extended to customers for the purpose of taking leveraged trading positions (“margin loans”) made against non-HQLA collateral, where the received collateral has not been re-used (not rehypothecated) to cover the institution’s outright short positions. </t>
  </si>
  <si>
    <t xml:space="preserve">The market value of collateral received in collateralised loans extended to customers for the purpose of taking leveraged trading positions (“margin loans”) made against non-HQLA collateral, where the received collateral has not been re-used (not rehypothecated) to cover the institution’s outright short positions. </t>
  </si>
  <si>
    <t xml:space="preserve">The amount of cash extended in collateralised loans extended to customers for the purpose of taking leveraged trading positions (“margin loans”) made against non-HQLA collateral, where the received collateral has been re-used (rehypothecated) to cover the institution’s outright short positions. </t>
  </si>
  <si>
    <t xml:space="preserve">The market value of collateral received in collateralised loans extended to customers for the purpose of taking leveraged trading positions (“margin loans”) made against non-HQLA collateral, where the received collateral has been re-used (rehypothecated) to cover the institution’s outright short positions. </t>
  </si>
  <si>
    <t>Entrées de trésorerie contractuelles – clientèle de détail (particuliers)</t>
  </si>
  <si>
    <t>Contractual inflows - retail customers (natural persons)</t>
  </si>
  <si>
    <t>Les institutions reçoivent de la clientèle de détail (particuliers) l’intégralité des versements (intérêts et principal) contractuellement exigibles dans les 30 jours au titre de prêts qui sont entièrement productifs. Seuls les versements contractuellement exigibles doivent être déclarés (p. ex. les sommes minimales à verser au titre du principal, des intérêts et des frais) et non le solde du prêt total à échéance indéterminée ou ouverte).</t>
  </si>
  <si>
    <t>Entrées de trésorerie contractuelles - petites entreprises</t>
  </si>
  <si>
    <t>All payments (including interest payments and instalments) from retail customers (natural persons) on fully performing loans that are contractually due within the 30-day horizon.  Only contractual payments due should be reported (e.g. required minimum payments of principal, fee or interest) and not total loan balances of undefined or open maturity.</t>
  </si>
  <si>
    <t>All payments (including interest payments and instalments) from small business customers on fully performing loans that are contractually due within the 30-day horizon.  Only contractual payments due should be reported (e.g. required minimum payments of principal, fee or interest) and not total loan balances of undefined or open maturity.</t>
  </si>
  <si>
    <t>Les institutions reçoivent de la clientèe des petites entreprises l’intégralité des versements (intérêts et principal) contractuellement exigibles dans les 30 jours au titre de prêts qui sont entièrement productifs. Seuls les versements contractuellement exigibles doivent être déclarés (p. ex. les sommes minimales à verser au titre du principal, des intérêts et des frais) et non le solde du prêt total à échéance indéterminée ou ouverte).</t>
  </si>
  <si>
    <t>All payments (including interest payments and instalments) from non-financial corporate customers on fully performing loans that are contractually due within the 30-day horizon.  Only contractual payments due should be reported (e.g. required minimum payments of principal, fee or interest) and not total loan balances of undefined or open maturity.</t>
  </si>
  <si>
    <t>All payments (including interest payments and instalments) from central banks on fully performing loans. Central bank reserves (including required reserves) including institutions' overnight deposits with the central bank and term deposits with the central bank that meet the criteria for inclusion in HQLA, should be reported as HQLA.  Amounts should also include other term deposits with a central bank (that do not meet the criteria for inclusion in HQLA) if the term of such deposits expires within 30 days.</t>
  </si>
  <si>
    <t>Contractual inflows - FIs - operational deposits related to clearing activities placed by indirect clearers with an AMF-regulated direct clearer</t>
  </si>
  <si>
    <t>For indirect clearers (that are not subsidiaries of a direct clearer), the amount of operational deposits held at an AMF-regulated direct clearer in respect of clearing-related activities. This classification is not applicable to direct clearers or their subisdiaries.</t>
  </si>
  <si>
    <t>AMF Note (paragraph 156)</t>
  </si>
  <si>
    <t>Contractual inflows - FIs - other operational deposits</t>
  </si>
  <si>
    <t>All deposits held at other financial institutions for operational activities, such as those related to clearing, custody, and cash management activities that are not included in the classification 22205 'Contractual inflows - FIs - operational deposits related to clearing activities for non-foreign indirect clearers'.</t>
  </si>
  <si>
    <t>Entrées de trésorerie contractuelles – IF - tous les paiements au titre d’autres prêts et dépôts dont l’échéance est dans ≤ 30 jours</t>
  </si>
  <si>
    <t>Contractual inflows - FI's - all payments on loans and other deposits due in ≤ 30 days</t>
  </si>
  <si>
    <t>Tous les paiements (y compris les paiements d’intérêts et les versements périodiques) d’institutions financières au titre de prêts garantis et non garantis parfaitement productifs, dont l’échéance contractuelle est dans ≤ 30 jours, et le montant des dépôts détenus par les institutions financières qui est ou deviendra disponible dans les 30 jours. Les dépôts à vue non opérationnels de non adhérents (qui ne correspondent pas à la définition de filiale d'un adhérent) auprès d'un adhérent réglementé par l'Autorité doivent être déclarés au poste 22210 - Entrées de trésorerie contractuelles – IF – dépôts  non opérationnels se rapportant aux activités de compensation de sous-adhérents auprès d'un adhérent inscrit à l'Autorité</t>
  </si>
  <si>
    <t>All payments (including interest payments and instalments) from financial institutions on secured and unsecure fully performing assets, with a contractual maturity of ≤ 30 days and the amount of deposits held available within 30 days. Non-operational demand deposits placed by non-participating Regulatory authority assets should be reported in Post 22210 'Contractual in related to clearing activities placed by indirect clearers with an authorized direct clearer'.</t>
  </si>
  <si>
    <t>All payments (including interest payments and instalments) from other entities (including sovereigns, multilateral development banks, and PSEs) on fully performing loans that are contractually due within 30 days.</t>
  </si>
  <si>
    <t>Tous les paiements (y compris les paiements d’intérêts et les versements périodiques) d’autres entités (notamment des entités souveraines, des banques multilatérales de développement et des organismes publics) au titre de prêts parfaitement productifs, dont l’échéance contractuelle est dans ≤ 30 jours.</t>
  </si>
  <si>
    <t xml:space="preserve">Contractual inflows - FIs - non-operational demand deposits placed by indirect clearers with an AMF-regulated direct clearer </t>
  </si>
  <si>
    <t>For indirect clearers (that are not subsidiaries of a direct clearer), the amount of demand deposits placed with an AMF-regulated direct clearer that are not considered as operational deposits.  Non-operational deposits where the term is within 30 days should not be reported here, rather they should be reported in classification 22207 'Contractual inflows - FIs - all payments on loans and other deposits due in ≤ 30 days'. This classification is not applicable to direct clearers or their subsidiaries.</t>
  </si>
  <si>
    <t xml:space="preserve">À l'égard des sous-adhérents (qui ne correspondent pas à la définition de filiale d'un adhérent), les montants confiés à un adhérent réglementé par l'Autorité sous forme de dépôts à vue qui ne sont pas réputés constituer des dépôts opérationnels.  Les dépôts non opérationnels assortis d'une échéance de 30 jours ou moins n'appartiennent pas à cette classification; il faut les déclarer au poste 22207 - Entrées de trésorerie contractuelles – IF - tous les paiements au titre d’autres prêts et dépôts dont l’échéance est dans ≤ 30 jours. Cette catégorie ne s'applique pas aux adhérents et à leurs filiales. </t>
  </si>
  <si>
    <t>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inflows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t>
  </si>
  <si>
    <t>Entrées de trésorerie contractuelles - titres à échéance ≤ 30 jours</t>
  </si>
  <si>
    <t>Entrées de trésorerie contractuelles provenant de titres, y compris des certifcats de dépôt, à échéance ≤ 30 jours, qui ne sont pas déjà comprises sous un autre code de classification, pourvu qu’elles soient entièrement productives (aucun défaut attendu). Les titres de niveau 1 et 2 à échéance de 30 jours doivent être inclus dans l’encours de ALHQ, pourvu qu’ils se conforment à toutes les exigences opérationnelles et de définition connexes.</t>
  </si>
  <si>
    <t>Contractual inflows from securities including certificates of deposit maturing ≤ 30 days that are not already classification code provided that they are fully performing (no default expected). Level 1 and Level 2 included in the stock of high quality liquid assets provided that they meet all related operational and definition requirements</t>
  </si>
  <si>
    <t xml:space="preserve">Autres entrées de trésorerie contractuelles à recevoir dans ≤ 30 jours et qui n’ont pas encore été prises en compte sous un autre code de classification. Les entrées de trésorerie se rapportant à des produits non financiers et les sorties de trésorerie contractuelles éventuelles ne doivent pas être prise en compte.
Dans le cas d’opérations sur contrats à terme d’actions couverts du portefeuille Delta One, l’institution peut (i) exclure des actions autres que financières relatives à ces opérations du calcul des actifs liquides de haute qualité (HQLA), et (ii) déclarer une entrée qui représente le montant notionnel futur sous « Autres entrées de trésorerie contractuelles » (APD 22303) au cours des mois où le financement à terme relatif à ces opérations arrive à son échéance résiduelle au cours de la période de 30 jours au titre du LCR.  En outre, afin de suivre l’ampleur de l’incidence du LCR relative au portefeuille Delta One, l'Autorité peut demander à l’institution à tout moment de lui remettre une ventilation des sorties et des entrées déclarées dans le gabarit du LCR au regard de ces opérations, ainsi que les actions non financières autrement admissibles aux HQLA qui couvrent ces opérations. </t>
  </si>
  <si>
    <t xml:space="preserve">Any other contractual cash inflows to be received ≤ 30 days that are not already included in any other classification code.  Cash inflows related to non-financial revenues and any non-contractual contingent outflows are not to be included. 
For Delta One hedged equity futures transactions, institution can (i) remove holdings of non-financial equities related to these transactions from HQLA, and (ii) report an inflow representing the future notional in the "other contractual cash inflow" (DPA 22303) during the months where the term funding related to these transactions has a residual maturity that falls within the LCR's 30-day window. In addition, in order to track the magnitude of the LCR impacts related to the Delta One portfolio, AMF may, upon request, require that the institution provide a breakdown of the inflow and outflow amounts reported in the LCR template in respect of these transactions, as well as the otherwise HQLA-eligible non-financial equities that are hedging these transactions. </t>
  </si>
  <si>
    <t>Section 4 - Swaps de sûretés</t>
  </si>
  <si>
    <t>4.1. Swaps de sûretés</t>
  </si>
  <si>
    <t>Valeur marchande de la sûreté
prêtée</t>
  </si>
  <si>
    <t>Valeur marchande de la sûreté empruntée</t>
  </si>
  <si>
    <t>Swaps de sûretés échéant dans les 30 jours :</t>
  </si>
  <si>
    <t>Section 4 - Total des sorties de trésorerie et des entrées de trésorerie provenant de swaps de sûretés</t>
  </si>
  <si>
    <t xml:space="preserve">Ajustements des actifs de niveau 1 attribuables aux swaps de sûretés </t>
  </si>
  <si>
    <t>Ajustements des actifs de niveau 2A attribuables aux swaps de sûretés</t>
  </si>
  <si>
    <t>Ajustements des actifs RMBS de niveau 2B attribuables aux swaps de sûretés</t>
  </si>
  <si>
    <t>Ajustements des actifs non RMBS de niveau 2B attribuables aux swaps de sûretés</t>
  </si>
  <si>
    <t>Swaps de sûretés – actifs empruntés non réutilisés – actifs de niveau 1 prêtés et actifs de niveau 1 empruntés (opérations impliquant des ALHQ admissibles) – valeur marchande de la sûreté empruntée</t>
  </si>
  <si>
    <t>Swaps de sûretés – actifs empruntés non réutilisés – actifs de niveau 1 prêtés et actifs de niveau 1 empruntés (opérations n'impliquant pas des ALHQ admissibles) – valeur marchande de la sûreté prêtée</t>
  </si>
  <si>
    <t>Swaps de sûretés – actifs empruntés non réutilisés – actifs de niveau 1 prêtés et actifs de niveau 1 empruntés (opérations impliquant des ALHQ admissibles) – valeur marchande de la sûreté prêtée</t>
  </si>
  <si>
    <t>Swaps de sûretés – actifs empruntés non réutilisés – actifs de niveau 1 prêtés et actifs de niveau 1 empruntés (opérations n'impliquant pas des ALHQ admissibles) – valeur marchande de la sûreté empruntée</t>
  </si>
  <si>
    <t>Swaps de sûretés – actifs empruntés non réutilisés – actifs de niveau 1 prêtés et actifs de niveau 2A empruntés (opérations impliquant des ALHQ admissibles) – valeur marchande de la sûreté prêtée</t>
  </si>
  <si>
    <t>Swaps de sûretés – actifs empruntés non réutilisés – actifs de niveau 1 prêtés et actifs de niveau 2A empruntés (opérations impliquant des ALHQ admissibles) – valeur marchande de la sûreté empruntée</t>
  </si>
  <si>
    <t>Swaps de sûretés – actifs empruntés non réutilisés – actifs de niveau 1 prêtés et actifs de niveau 2A empruntés (opérations n'impliquant pas des ALHQ admissibles) – valeur marchande de la sûreté prêtée</t>
  </si>
  <si>
    <t>Swaps de sûretés – actifs empruntés non réutilisés – actifs de niveau 1 prêtés et actifs de niveau 2A empruntés (opérations n'impliquant pas des ALHQ admissibles) – valeur marchande de la sûreté empruntée</t>
  </si>
  <si>
    <t>Swaps de sûretés – actifs empruntés non réutilisés – actifs de niveau 1 prêtés et actifs de niveau 2B RMBS empruntés (opérations n'impliquant pas des ALHQ admissibles) – valeur marchande de la sûreté prêtée</t>
  </si>
  <si>
    <t>Swaps de sûretés – actifs empruntés non réutilisés – actifs de niveau 1 prêtés et actifs de niveau 2B RMBS empruntés (opérations impliquant des ALHQ admissibles) – valeur marchande de la sûreté empruntée</t>
  </si>
  <si>
    <t>Swaps de sûretés – actifs empruntés non réutilisés – actifs de niveau 1 prêtés et actifs de niveau 2B RMBS empruntés (opérations n'impliquant pas des ALHQ admissibles) – valeur marchande de la sûreté empruntée</t>
  </si>
  <si>
    <t>Swaps de sûretés – actifs empruntés non réutilisés – actifs de niveau 1 prêtés et actifs de niveau 2B non RMBS empruntés (opérations impliquant des ALHQ admissibles) – valeur marchande de la sûreté prêtée</t>
  </si>
  <si>
    <t>Swaps de sûretés – actifs empruntés non réutilisés – actifs de niveau 1 prêtés et actifs de niveau 2B non RMBS empruntés (opérations impliquant des ALHQ admissibles) – valeur marchande de la sûreté empruntée</t>
  </si>
  <si>
    <t>Swaps de sûretés – actifs empruntés non réutilisés – actifs de niveau 1 prêtés et actifs de niveau 2B non RMBS empruntés (opérations n'impliquant pas des ALHQ admissibles) – valeur marchande de la sûreté prêtée</t>
  </si>
  <si>
    <t>Swaps de sûretés – actifs empruntés non réutilisés – actifs de niveau 1 prêtés et actifs de niveau 2B non RMBS empruntés (opérations n'impliquant pas des ALHQ admissibles) – valeur marchande de la sûreté empruntée</t>
  </si>
  <si>
    <t>Swaps de sûretés – actifs empruntés non réutilisés – actifs de niveau 1 prêtés et actifs non ALHQ empruntés (opérations impliquant des ALHQ admissibles) – valeur marchande de la sûreté prêtée</t>
  </si>
  <si>
    <t>Swaps de sûretés – actifs empruntés non réutilisés – actifs de niveau 1 prêtés et actifs non ALHQ empruntés (opérations impliquant des ALHQ admissibles) – valeur marchande de la sûreté empruntée</t>
  </si>
  <si>
    <t>Swaps de sûretés – actifs empruntés non réutilisés – actifs de niveau 1 prêtés et actifs non ALHQ empruntés (opérations n'impliquant pas des ALHQ admissibles) – valeur marchande de la sûreté prêtée</t>
  </si>
  <si>
    <t>Swaps de sûretés – actifs empruntés non réutilisés – actifs de niveau 1 prêtés et actifs non ALHQ empruntés (opérations n'impliquant pas des ALHQ admissibles) – valeur marchande de la sûreté empruntée</t>
  </si>
  <si>
    <t>Swaps de sûretés – actifs empruntés non réutilisés – actifs de niveau 2A prêtés et actifs de niveau 1 empruntés (opérations impliquant des ALHQ admissibles) – valeur marchande de la sûreté prêtée</t>
  </si>
  <si>
    <t>Swaps de sûretés – actifs empruntés non réutilisés – actifs de niveau 2A prêtés et actifs de niveau 1 empruntés (opérations impliquant des ALHQ admissibles) – valeur marchande de la sûreté empruntée</t>
  </si>
  <si>
    <t>Swaps de sûretés – actifs empruntés non réutilisés – actifs de niveau 2A prêtés et actifs de niveau 1 empruntés (opérations n'impliquant pas des ALHQ admissibles) – valeur marchande de la sûreté prêtée</t>
  </si>
  <si>
    <t>Swaps de sûretés – actifs empruntés non réutilisés – actifs de niveau 2A prêtés et actifs de niveau 1 empruntés (opérations n'impliquant pas des ALHQ admissibles) – valeur marchande de la sûreté empruntée</t>
  </si>
  <si>
    <t>Swaps de sûretés – actifs empruntés non réutilisés – actifs de niveau 2A prêtés et actifs de niveau 2A empruntés (opérations impliquant des ALHQ admissibles) – valeur marchande de la sûreté prêtée</t>
  </si>
  <si>
    <t>Swaps de sûretés – actifs empruntés non réutilisés – actifs de niveau 2A prêtés et actifs de niveau 2A empruntés (opérations impliquant des ALHQ admissibles) – valeur marchande de la sûreté empruntée</t>
  </si>
  <si>
    <t>Swaps de sûretés – actifs empruntés non réutilisés – actifs de niveau 2A prêtés et actifs de niveau 2A empruntés (opérations n'impliquant pas des ALHQ admissibles) – valeur marchande de la sûreté prêtée</t>
  </si>
  <si>
    <t>Swaps de sûretés – actifs empruntés non réutilisés – actifs de niveau 2A prêtés et actifs de niveau 2A empruntés (opérations n'impliquant pas des ALHQ admissibles) – valeur marchande de la sûreté empruntée</t>
  </si>
  <si>
    <t>Swaps de sûretés – actifs empruntés non réutilisés – actifs de niveau 2A prêtés et actifs de niveau 2B RMBS empruntés (opérations impliquant des ALHQ admissibles) – valeur marchande de la sûreté prêtée</t>
  </si>
  <si>
    <t>Swaps de sûretés – actifs empruntés non réutilisés – actifs de niveau 2A prêtés et actifs de niveau 2B RMBS empruntés (opérations impliquant des ALHQ admissibles) – valeur marchande de la sûreté empruntée</t>
  </si>
  <si>
    <t>Swaps de sûretés – actifs empruntés non réutilisés – actifs de niveau 2A prêtés et actifs de niveau 2B RMBS empruntés (opérations n'impliquant pas des ALHQ admissibles) – valeur marchande de la sûreté prêtée</t>
  </si>
  <si>
    <t>Swaps de sûretés – actifs empruntés non réutilisés – actifs de niveau 2A prêtés et actifs de niveau 2B RMBS empruntés (opérations n'impliquant pas des ALHQ admissibles) – valeur marchande de la sûreté empruntée</t>
  </si>
  <si>
    <t>Swaps de sûretés – actifs empruntés non réutilisés – actifs de niveau 2A prêtés et actifs de niveau 2B non RMBS empruntés (opérations impliquant des ALHQ admissibles) – valeur marchande de la sûreté prêtée</t>
  </si>
  <si>
    <t>Swaps de sûretés – actifs empruntés non réutilisés – actifs de niveau 2A prêtés et actifs de niveau 2B non RMBS empruntés (opérations impliquant des ALHQ admissibles) – valeur marchande de la sûreté empruntée</t>
  </si>
  <si>
    <t>Swaps de sûretés – actifs empruntés non réutilisés – actifs de niveau 2A prêtés et actifs de niveau 2B non RMBS empruntés (opérations n'impliquant pas des ALHQ admissibles) – valeur marchande de la sûreté prêtée</t>
  </si>
  <si>
    <t>Swaps de sûretés – actifs empruntés non réutilisés – actifs de niveau 2A prêtés et actifs de niveau 2B non RMBS empruntés (opérations n'impliquant pas des ALHQ admissibles) – valeur marchande de la sûreté empruntée</t>
  </si>
  <si>
    <t>Swaps de sûretés – actifs empruntés non réutilisés – actifs de niveau 2A prêtés et actifs non ALHQ empruntés (opérations n'impliquant pasdes ALHQ admissibles) – valeur marchande de la sûreté prêtée</t>
  </si>
  <si>
    <t>Swaps de sûretés – actifs empruntés non réutilisés – actifs de niveau 2A prêtés et actifs non ALHQ empruntés (opérations impliquant des ALHQ admissibles) – valeur marchande de la sûreté empruntée</t>
  </si>
  <si>
    <t>Swaps de sûretés – actifs empruntés non réutilisés – actifs de niveau 2A prêtés et actifs non ALHQ empruntés (opérations n'impliquant pas des ALHQ admissibles) – valeur marchande de la sûreté prêtée</t>
  </si>
  <si>
    <t>Swaps de sûretés – actifs empruntés non réutilisés – actifs de niveau 2A prêtés et actifs non ALHQ empruntés (opérations n'impliquant pas des ALHQ admissibles) – valeur marchande de la sûreté empruntée</t>
  </si>
  <si>
    <t>Swaps de sûretés – actifs empruntés non réutilisés – actifs de niveau 2B RMBS prêtés et actifs de niveau 1 empruntés (opérations impliquant des ALHQ admissibles) – valeur marchande de la sûreté prêtée</t>
  </si>
  <si>
    <t>Swaps de sûretés – actifs empruntés non réutilisés – actifs de niveau 2B RMBS prêtés et actifs de niveau 1 empruntés (opérations impliquant des ALHQ admissibles) – valeur marchande de la sûreté empruntée</t>
  </si>
  <si>
    <t>Swaps de sûretés – actifs empruntés non réutilisés – actifs de niveau 2B RMBS prêtés et actifs de niveau 1 empruntés (opérations n'impliquant pas des ALHQ admissibles) – valeur marchande de la sûreté prêtée</t>
  </si>
  <si>
    <t>Swaps de sûretés – actifs empruntés non réutilisés – actifs de niveau 2B RMBS prêtés et actifs de niveau 1 empruntés (opérations n'impliquant pas des ALHQ admissibles) – valeur marchande de la sûreté empruntée</t>
  </si>
  <si>
    <t>Swaps de sûretés – actifs empruntés non réutilisés – actifs de niveau 2B RMBS prêtés et actifs de niveau 2A empruntés (opérations impliquant  des ALHQ admissibles) – valeur marchande de la sûreté prêtée</t>
  </si>
  <si>
    <t>Swaps de sûretés – actifs empruntés non réutilisés – actifs de niveau 2B RMBS prêtés et actifs de niveau 2A empruntés (opérations impliquant des ALHQ admissibles) – valeur marchande de la sûreté empruntée</t>
  </si>
  <si>
    <t>Swaps de sûretés – actifs empruntés non réutilisés – actifs de niveau 2B RMBS prêtés et actifs de niveau 2A empruntés (opérations n'impliquant pas des ALHQ admissibles) – valeur marchande de la sûreté prêtée</t>
  </si>
  <si>
    <t>Swaps de sûretés – actifs empruntés non réutilisés – actifs de niveau 2B RMBS prêtés et actifs de niveau 2A empruntés (opérations n'impliquant pas des ALHQ admissibles) – valeur marchande de la sûreté empruntée</t>
  </si>
  <si>
    <t>Swaps de sûretés – actifs empruntés non réutilisés – actifs de niveau 2B RMBS prêtés et actifs de niveau 2B RMBS empruntés (opérations impliquant des ALHQ admissibles) – valeur marchande de la sûreté prêtée</t>
  </si>
  <si>
    <t>Swaps de sûretés – actifs empruntés non réutilisés – actifs de niveau 2B RMBS prêtés et actifs de niveau 2B RMBS empruntés (opérations impliquant des ALHQ admissibles) – valeur marchande de la sûreté empruntée</t>
  </si>
  <si>
    <t>Swaps de sûretés – actifs empruntés non réutilisés – actifs de niveau 2B RMBS prêtés et actifs de niveau 2B RMBS empruntés (opérations n'impliquant pas des ALHQ admissibles) – valeur marchande de la sûreté prêtée</t>
  </si>
  <si>
    <t>Swaps de sûretés – actifs empruntés non réutilisés – actifs de niveau 2B RMBS prêtés et actifs de niveau 2B RMBS empruntés (opérations n'impliquant pasdes ALHQ admissibles) – valeur marchande de la sûreté empruntée</t>
  </si>
  <si>
    <t>Swaps de sûretés – actifs empruntés non réutilisés – actifs de niveau 2B RMBS prêtés et actifs de niveau 2B non RMBS empruntés (opérations impliquant des ALHQ admissibles) – valeur marchande de la sûreté prêtée</t>
  </si>
  <si>
    <t>Swaps de sûretés – actifs empruntés non réutilisés – actifs de niveau 2B RMBS prêtés et actifs de niveau 2B non RMBS empruntés (opérations impliquant des ALHQ admissibles) – valeur marchande de la sûreté empruntée</t>
  </si>
  <si>
    <t>Swaps de sûretés – actifs empruntés non réutilisés – actifs de niveau 2B RMBS prêtés et actifs de niveau 2B non RMBS empruntés (opérations n'impliquant pas des ALHQ admissibles) – valeur marchande de la sûreté prêtée</t>
  </si>
  <si>
    <t>Swaps de sûretés – actifs empruntés non réutilisés – actifs de niveau 2B RMBS prêtés et actifs de niveau 2B non RMBS empruntés (opérations n'impliquant pas des ALHQ admissibles) – valeur marchande de la sûreté empruntée</t>
  </si>
  <si>
    <t>Swaps de sûretés – actifs empruntés non réutilisés – actifs de niveau 2B RMBS prêtés et actifs non ALHQ empruntés (opérations impliquant des ALHQ admissibles) – valeur marchande de la sûreté prêtée</t>
  </si>
  <si>
    <t>Swaps de sûretés – actifs empruntés non réutilisés – actifs de niveau 2B RMBS prêtés et actifs non ALHQ empruntés (opérations impliquant des ALHQ admissibles) – valeur marchande de la sûreté empruntée</t>
  </si>
  <si>
    <t>Swaps de sûretés – actifs empruntés non réutilisés – actifs de niveau 2B RMBS prêtés et actifs non ALHQ empruntés (opérations n'impliquant pas des ALHQ admissibles) – valeur marchande de la sûreté prêtée</t>
  </si>
  <si>
    <t>Swaps de sûretés – actifs empruntés non réutilisés – actifs de niveau 2B RMBS prêtés et actifs non ALHQ empruntés (opérations n'impliquant pas des ALHQ admissibles) – valeur marchande de la sûreté empruntée</t>
  </si>
  <si>
    <t>Swaps de sûretés – actifs empruntés non réutilisés – actifs de niveau 2B non RMBS prêtés et actifs de niveau 1 empruntés (opérations impliquant des ALHQ admissibles) – valeur marchande de la sûreté prêtée</t>
  </si>
  <si>
    <t>Swaps de sûretés – actifs empruntés non réutilisés – actifs de niveau 2B non RMBS prêtés et actifs de niveau 1 empruntés (opérations impliquant des ALHQ admissibles) – valeur marchande de la sûreté empruntée</t>
  </si>
  <si>
    <t>Swaps de sûretés – actifs empruntés non réutilisés – actifs de niveau 2B non RMBS prêtés et actifs de niveau 1 empruntés (opérations n'impliquant pas des ALHQ admissibles) – valeur marchande de la sûreté prêtée</t>
  </si>
  <si>
    <t>Swaps de sûretés – actifs empruntés non réutilisés – actifs de niveau 2B non RMBS prêtés et actifs de niveau 1 empruntés (opérations n'impliquant pas des ALHQ admissibles) – valeur marchande de la sûreté empruntée</t>
  </si>
  <si>
    <t>Swaps de sûretés – actifs empruntés non réutilisés – actifs de niveau 2B non RMBS prêtés et actifs de niveau 2A empruntés (opérations impliquant des ALHQ admissibles) – valeur marchande de la sûreté prêtée</t>
  </si>
  <si>
    <t>Swaps de sûretés – actifs empruntés non réutilisés – actifs de niveau 2B non RMBS prêtés et actifs de niveau 2A empruntés (opérations impliquant des ALHQ admissibles) – valeur marchande de la sûreté empruntée</t>
  </si>
  <si>
    <t>Swaps de sûretés – actifs empruntés non réutilisés – actifs de niveau 2B non RMBS prêtés et actifs de niveau 2A empruntés (opérations n'impliquant pas des ALHQ admissibles) – valeur marchande de la sûreté prêtée</t>
  </si>
  <si>
    <t>Swaps de sûretés – actifs empruntés non réutilisés – actifs de niveau 2B non RMBS prêtés et actifs de niveau 2A empruntés (opérations n'impliquant pas des ALHQ admissibles) – valeur marchande de la sûreté empruntée</t>
  </si>
  <si>
    <t>Swaps de sûretés – actifs empruntés non réutilisés – actifs de niveau 2B non RMBS prêtés et actifs de niveau 2B RMBS empruntés (opérations impliquant des ALHQ admissibles) – valeur marchande de la sûreté prêtée</t>
  </si>
  <si>
    <t>Swaps de sûretés – actifs empruntés non réutilisés – actifs de niveau 2B non RMBS prêtés et actifs de niveau 2B RMBS empruntés (opérations impliquant des ALHQ admissibles) – valeur marchande de la sûreté empruntée</t>
  </si>
  <si>
    <t>Swaps de sûretés – actifs empruntés non réutilisés – actifs de niveau 2B non RMBS prêtés et actifs de niveau 2B RMBS empruntés (opérations n'impliquant pas des ALHQ admissibles) – valeur marchande de la sûreté prêté</t>
  </si>
  <si>
    <t>Swaps de sûretés – actifs empruntés non réutilisés – actifs de niveau 2B non RMBS prêtés et actifs de niveau 2B RMBS empruntés (opérations n'impliquant pas des ALHQ admissibles) – valeur marchande de la sûreté empruntée</t>
  </si>
  <si>
    <t>Swaps de sûretés – actifs empruntés non réutilisés – actifs de niveau 2B non RMBS prêtés et actifs de niveau 2B non RMBS empruntés (opérations impliquant des ALHQ admissibles) – valeur marchande de la sûreté prêtée</t>
  </si>
  <si>
    <t>Swaps de sûretés – actifs empruntés non réutilisés – actifs de niveau 2B non RMBS prêtés et actifs de niveau 2B non RMBS empruntés (opérations impliquant des ALHQ admissibles) – valeur marchande de la sûreté empruntée</t>
  </si>
  <si>
    <t>Swaps de sûretés – actifs empruntés non réutilisés – actifs de niveau 2B non RMBS prêtés et actifs de niveau 2B non RMBS empruntés (opérations n'impliquant pas des ALHQ admissibles) – valeur marchande de la sûreté prêtée</t>
  </si>
  <si>
    <t>Swaps de sûretés – actifs empruntés non réutilisés – actifs de niveau 2B non RMBS prêtés et actifs de niveau 2B non RMBS empruntés (opérations n'impliquant pas des ALHQ admissibles) – valeur marchande de la sûreté empruntée</t>
  </si>
  <si>
    <t>Swaps de sûretés – actifs empruntés non réutilisés – actifs de niveau 2B non RMBS prêtés et actifs non ALHQ empruntés (opérations impliquant des ALHQ admissibles) – valeur marchande de la sûreté prêtée</t>
  </si>
  <si>
    <t>Swaps de sûretés – actifs empruntés non réutilisés – actifs de niveau 2B non RMBS prêtés et actifs non ALHQ empruntés (opérations impliquant des ALHQ admissibles) – valeur marchande de la sûreté empruntée</t>
  </si>
  <si>
    <t>Swaps de sûretés – actifs empruntés non réutilisés – actifs de niveau 2B non RMBS prêtés et actifs non ALHQ empruntés (opérations n'impliquant pas des ALHQ admissibles) – valeur marchande de la sûreté prêtée</t>
  </si>
  <si>
    <t>Swaps de sûretés – actifs empruntés non réutilisés – actifs de niveau 2B non RMBS prêtés et actifs non ALHQ empruntés (opérations n'impliquant pas des ALHQ admissibles) – valeur marchande de la sûreté empruntée</t>
  </si>
  <si>
    <t>Swaps de sûretés – actifs empruntés non réutilisés – actifs non ALHQ prêtés et actifs de niveau 1 empruntés (opérations impliquant des ALHQ admissibles) – valeur marchande de la sûreté prêtée</t>
  </si>
  <si>
    <t>Swaps de sûretés – actifs empruntés non réutilisés – actifs non ALHQ prêtés et actifs de niveau 1 empruntés (opérations impliquant des ALHQ admissibles) – valeur marchande de la sûreté empruntée</t>
  </si>
  <si>
    <t>Swaps de sûretés – actifs empruntés non réutilisés – actifs non ALHQ prêtés et actifs de niveau 1 empruntés (opérations n'impliquant pas des ALHQ admissibles) – valeur marchande de la sûreté prêtée</t>
  </si>
  <si>
    <t>Swaps de sûretés – actifs empruntés non réutilisés – actifs non ALHQ prêtés et actifs de niveau 1 empruntés (opérations n'impliquant pas des ALHQ admissibles) – valeur marchande de la sûreté empruntée</t>
  </si>
  <si>
    <t>Swaps de sûretés – actifs empruntés non réutilisés – actifs non ALHQ prêtés et actifs de niveau 2A empruntés (opérations impliquant des ALHQ admissibles) – valeur marchande de la sûreté prêtée</t>
  </si>
  <si>
    <t>Swaps de sûretés – actifs empruntés non réutilisés – actifs non ALHQ prêtés et actifs de niveau 2A empruntés (opérations impliquant des ALHQ admissibles) – valeur marchande de la sûreté empruntée.</t>
  </si>
  <si>
    <t>Swaps de sûretés – actifs empruntés non réutilisés – actifs non ALHQ prêtés et actifs de niveau 2A empruntés (opérations n'impliquant pas des ALHQ admissibles) – valeur marchande de la sûreté prêtée</t>
  </si>
  <si>
    <t>Swaps de sûretés – actifs empruntés non réutilisés – actifs non ALHQ prêtés et actifs de niveau 2B RMBS empruntés (opérations impliquant des ALHQ admissibles) – valeur marchande de la sûreté prêtée</t>
  </si>
  <si>
    <t>Swaps de sûretés – actifs empruntés non réutilisés – actifs non ALHQ prêtés et actifs de niveau 2B RMBS empruntés (opérations impliquant des ALHQ admissibles) – valeur marchande de la sûreté empruntée</t>
  </si>
  <si>
    <t>Swaps de sûretés – actifs empruntés non réutilisés – actifs non ALHQ prêtés et actifs de niveau 2B non RMBS empruntés (opérations impliquant des ALHQ admissibles) – valeur marchande de la sûreté prêtée</t>
  </si>
  <si>
    <t>Swaps de sûretés – actifs empruntés non réutilisés – actifs non ALHQ prêtés et actifs de niveau 2B non RMBS empruntés (opérations impliquant des ALHQ admissibles) – valeur marchande de la sûreté empruntée</t>
  </si>
  <si>
    <t>Swaps de sûretés – actifs empruntés non réutilisés – actifs non ALHQ prêtés et actifs de niveau 2A empruntés (opérations n'impliquant pas des ALHQ admissibles) – valeur marchande de la sûreté empruntée</t>
  </si>
  <si>
    <t>Swaps de sûretés – actifs empruntés non réutilisés – actifs non ALHQ prêtés et actifs de niveau 2B RMBS empruntés (opérations n'impliquant pas des ALHQ admissibles) – valeur marchande de la sûreté prêtée</t>
  </si>
  <si>
    <t>Swaps de sûretés – actifs empruntés non réutilisés – actifs non ALHQ prêtés et actifs de niveau 2B RMBS empruntés (opérations n'impliquant pas des ALHQ admissibles) – valeur marchande de la sûreté empruntée</t>
  </si>
  <si>
    <t>Swaps de sûretés – actifs empruntés non réutilisés – actifs non ALHQ prêtés et actifs de niveau 2B non RMBS empruntés (opérations n'impliquant pas des ALHQ admissibles) – valeur marchande de la sûreté prêtée</t>
  </si>
  <si>
    <t>Swaps de sûretés – actifs empruntés non réutilisés – actifs non ALHQ prêtés et actifs de niveau 2B non RMBS empruntés (opérations n'impliquant pas des ALHQ admissibles) – valeur marchande de la sûreté empruntée</t>
  </si>
  <si>
    <t>Level 1 assets - third-party issued NHA-MBS</t>
  </si>
  <si>
    <t>Level 1 assets - pooled and unsold NHA-MBS</t>
  </si>
  <si>
    <t>Level 1 assets - Canada mortgage bonds</t>
  </si>
  <si>
    <t>Dépôts de détail (particuliers) - Exigences de sortie de juridictions d'accueil</t>
  </si>
  <si>
    <t>Retail deposits (natural persons) - Host jurisdiction requirement outflows</t>
  </si>
  <si>
    <r>
      <t xml:space="preserve">Au moment de calculer le LCR consolidé, les institutions doivent appliquer les paramètres de liquidité de la </t>
    </r>
    <r>
      <rPr>
        <i/>
        <sz val="10"/>
        <color theme="1"/>
        <rFont val="Arial"/>
        <family val="2"/>
      </rPr>
      <t>Ligne directrice sur les normes relatives à la suffisance des liquidités</t>
    </r>
    <r>
      <rPr>
        <sz val="10"/>
        <color theme="1"/>
        <rFont val="Arial"/>
        <family val="2"/>
      </rPr>
      <t xml:space="preserve"> à toutes les entités consolidées, à l'exception des dépôts de détail et des dépôts fournis par des petites entreprises, pour lesquels elles doivent suivre les paramètres pertinents adoptés dans les juridictions d'accueil dans lesquelles elles exercent des activités. Les dépôts de détail soumis au traitement d'une juridiction d'accueil doivent être déclarés à la ligne appropriée de la section 6.2,en fonction de la pondération s'appliquant à la juridiction d'accueil. Les montants dont les pondérations ne sont pas spécifiées à la section 6.2 doivent être déclarés à la ligne Autres exigences, le montant pondéré doit égaler la moyenne pondérée des pondérations s'appliquant à ces dépôts non assignés. Le montant total et le montant pondéré total doivent être déclarés à la section 2.1. Retrait sur les dépôts de détail comme Dépôts dans les juridictions d'accueil.</t>
    </r>
  </si>
  <si>
    <t>Au moment de calculer le LCR consolidé, les institutions doivent appliquer les paramètres de liquidité de la  Ligne directrice sur les normes relatives à la suffisance des liquidités à toutes les entités consolidées, à l'exception des dépôts de détail et des dépôts fournis par des petites entreprises, pour lesquels elles doivent suivre les paramètres pertinents adoptés dans les juridictions d'accueil dans lesquelles elles exercent des activités. Les dépôts fournis par des petites entreprises qui sont soumis au traitement d'une juridiction d'accueil doivent être déclarés à la ligne appropriée de la section 6.2, en fonction de la pondération s'appliquant à la juridiction d'accueil.  Les montants dont les pondérations ne sont pas spécifiées à la section 6.2 doivent être déclarés à la ligne Autres exigences; le montant pondéré doit égaler la moyenne pondérée des pondérations s'appliquant à ces dépôts non assignés. Le montant total et le montant pondéré total doivent être déclarés à la section 2.2., Retraits applicables au financement de gros non garanti comme Dépôts dans les juridictions d'accueil.</t>
  </si>
  <si>
    <t xml:space="preserve">Dépôts fournis par des petites entreprises - Exigences de sortie de juridictions d'accueil </t>
  </si>
  <si>
    <t>Small business customers deposits - Host jurisdiction requirement outflows</t>
  </si>
  <si>
    <t>Dépôts garantis provenant d'un tiers affilié - clientèle de détail, compte transactionnel, admissible au taux de retrait de 3 %, au Canada</t>
  </si>
  <si>
    <t xml:space="preserve">Dépôts garantis provenant d'un tiers affilié - clientèle de détail, compte autre que transactionnel,  admissible au taux de retrait de 3 %, au Canada </t>
  </si>
  <si>
    <t xml:space="preserve">Dépôts garantis provenant d'un tiers affilié - petites entreprises, compte transactionnel, admissible au taux de retrait de 3 %, au Canada </t>
  </si>
  <si>
    <t>Insured deposits that are sourced from an affiliated party - retail deposits, transactional account, eligible for 3% run-off rate, in Canada</t>
  </si>
  <si>
    <t>Insured deposits that are sourced from an affiliated party - retail deposits, non-transactional account, eligible for 3% run-off rate, in Canada</t>
  </si>
  <si>
    <t>Insured deposits that are sourced from an affiliated party - small business, transactional account, eligible for 3% run-off rate, in Canada</t>
  </si>
  <si>
    <t>Insured deposits that are sourced from an affiliated party - small business, non-transactional account, eligible for 3% run-off rate, in Canada</t>
  </si>
  <si>
    <t>Amounts included in the LCR classification identifier 21101 that are sourced from an affiliated party. Placeholder - do not populate.</t>
  </si>
  <si>
    <t>Amounts included in the LCR classification identifier 21104 that are sourced from an affiliated party. Placeholder - do not populate.</t>
  </si>
  <si>
    <t>Amounts included in the LCR classification identifier 21201 that are sourced from an affiliated party. Placeholder - do not populate.</t>
  </si>
  <si>
    <t>Amounts included in the LCR classification identifier 21204 that are sourced from an affiliated party. Placeholder - do not populate.</t>
  </si>
  <si>
    <t>Once operational and non-operational balances are identified, LCR run-off factors are assigned based on insurance and counterparty profiles per the following table:</t>
  </si>
  <si>
    <t>Total non-operational deposits provided by sovereigns, central banks, PSEs and MDBs where the entire amount of the deposit is not fully covered by an effective deposit insurance scheme.
In relation to infrastructure projects, where municipalities and local governments place excess funds from bond issuances in guaranteed investment contracts with an institution, the institution should consider any scheduled withdrawals within the forthcoming 30-day period as LCR outflows where the contract has a fixed amortization schedule. where the withdrawals are tied to the underlying infrastructure project milestones (i.e. the contract has a flexible schedule), the institution should assume an outflow equal to its conservative forecast of expected disbursement in the next 45 days.
As DPA 21221 is multiplied by a 40% weight, institutions need to gross-up the unweighted amount accordingly.
Upon request, institutions should be able to provide AMF a copy of the bond indenture governing the investment of the excess funds and the investment contract. institutions are required to monitor and back-test the accuracy of the forecasted disbursements compared to real life experience. institutions must report to AMF any event in which actual disbursement exceeded their forecast. where these forecasts prove to be unreliable, institutions will be required to treat these outflows as wholesale funding provided by non-financial corporates as per paragraph 108 of chapter 2 of LAR.</t>
  </si>
  <si>
    <t>Détermination des soldes de dépôts opérationnels et non opérationnels</t>
  </si>
  <si>
    <t>Determination of operational versus non-operational deposit balances</t>
  </si>
  <si>
    <t>Le chapitre 2 de la Ligne directrice définit les soldes opérationnels selon trois critères principaux : 
- les dépôts utilisés pour des activités éligibles (paragraphes 93-94);
- les dépôts rémunérés de façon à ne pas donner au client une incitation économique à y laisser des fonds excédentaires (paragraphe 95);
- le solde est nécessaire pour satisfaire les besoins opérationnels d’un client (paragraphe 96).</t>
  </si>
  <si>
    <t>Chapter 2 of the LAR Guideline defines operational balances using three primary criteria:
- whether the deposits are used for qualifying activities (paragraphs 93-94);
- whether the deposits are priced not to give economic incentive to the customer to leave excess balances (paragraph 95); and,
- whether the balance is proven required to serve a customer's operational needs (paragraph 96).</t>
  </si>
  <si>
    <t>The following outlines additional guidance to assist institutions with distinguishing between operating and non-operating deposit balances under the LAR Guideline.  This guidance will form the basis of AMF's review of institutions' methodologies for identifying operational deposit balances.  Institutions that choose to deviate from this guidance must prove to AMF that their methodologies are also consistent with the intent of the requirements outlined in the LAR Guideline.</t>
  </si>
  <si>
    <r>
      <t xml:space="preserve">Le présent onglet renferme les éléments additionnelles qui aideront les institutions financières à établir leur distinction entre les soldes des dépôts opérationnels et non opérationnels en vertu de la </t>
    </r>
    <r>
      <rPr>
        <i/>
        <sz val="10"/>
        <color theme="1"/>
        <rFont val="Arial"/>
        <family val="2"/>
      </rPr>
      <t>Ligne directrice sur les normes  relatives à la suffisance des liquidités</t>
    </r>
    <r>
      <rPr>
        <sz val="10"/>
        <color theme="1"/>
        <rFont val="Arial"/>
        <family val="2"/>
      </rPr>
      <t>. Ces éléments constitueront la base de l’examen mené par l'Autorité au sujet des méthodes appliquées par les institutions pour calculer les soldes des dépôts opérationnels. 
Les institutions qui décident de ne pas appliquer ces éléments doivent faire la preuve à l'Autorité que leurs méthodes respectent l’esprit des exigences énoncées dans la présente Ligne directrice.</t>
    </r>
  </si>
  <si>
    <t>Operational</t>
  </si>
  <si>
    <t>Non-operational</t>
  </si>
  <si>
    <t>Fully insured</t>
  </si>
  <si>
    <t>Entièrement assurés</t>
  </si>
  <si>
    <t>Non-financial corporate</t>
  </si>
  <si>
    <t>Sovereigns, central banks, PSEs, MDBs</t>
  </si>
  <si>
    <t>Banks, other FIs and other legal entities</t>
  </si>
  <si>
    <t>The following deposit types are subject to analysis to determine operational balances: (a) demand deposits (interest bearing and non-interest bearing) and (b) term deposits with original term-to-maturity of less than or equal to 30 days. AMF recognizes that in the Canadian deposit market, less than or equal to 30 day wholesale term deposits are priced and managed as an alternative to demand deposits and are generally used as a cash management tool by wholesale customers. Additional criteria, outlined below and in chapter 2 of the LAR Guideline must also be met for deposit balances to be considered operational.</t>
  </si>
  <si>
    <t>Les types de dépôts qui suivent sont soumis à une analyse pour déterminer les soldes opérationnels : 
(a) les dépôts à vue (portant intérêt et ne portant pas intérêt) et 
(b) les dépôts à terme dont l’échéance initiale ne dépasse pas 30 jours. 
L'Autorité reconnait que sur le marché canadien des dépôts, les dépôts de gros à échéance d’au plus 30 jours sont rémunérés et gérés comme solution de rechange pour les dépôts à vue et, de façon générale, ils servent d’outil de gestion de caisse pour les clients de gros. D’autres critères énoncés ci-dessous et au chapitre 2 de la LD doivent également être respectés pour que les soldes de dépôts soient réputés opérationnels.</t>
  </si>
  <si>
    <t>The criteria related to "economic incentive" (chapter 2, paragraph 95) is represented in the assessment process as account pricing compared to the market rate.   in Canada, the appropriate market rate would be the Bank of Canada overnight rate.</t>
  </si>
  <si>
    <t xml:space="preserve">By definition, accounts priced at or below market rate offer minimum incentive to wholesale customers to hold balances in these accounts for yield purpose. in addition, AMF recognizes that Canadian banks typically offer bundled accounts to wholesale customers for maximum value proposition (e.g. a customer can have both non- or low-interest bearing and high-interest bearing accounts and freely transfer funds between them depending on account features they need to access at any given point). There is little barrier for a wholesale customer to transfer funds out of non- or low-interest bearing accounts unless he/she has to leave funds there to conduct operational activities.  It would thus be reasonable to assume that deposit balances in accounts paying at or below market rate should have a very high "operational" component and practically "nil" excess balance by default. </t>
  </si>
  <si>
    <t>The criteria related to account usage (Chapter 2, paragraph 96), is captured in the analysis of (a) operational use for accounts paying at- or below-market rate; and (b) operational use for accounts paying above-market rate, whereby excess balances are 'carved out'.
- For (a), a simplified FI assessment should be sufficient due to highly operational nature of the accounts. One approach could be to examine whether a client has the ability to transfer balances from at-or below-market rate paying accounts to above-market rating paying accounts. If he/she does, it is logical to assume that he/she has already swept all excess balances to the above market rate-paying alternative and the balances remaining in the at- or below-market rate paying accounts are held only for operational purposes. 
- For (b), approach to assessing "excess balance" is outlined below.</t>
  </si>
  <si>
    <t>Le critère relatif à l’utilisation du compte (chapitre 2, paragraphe 96) est pris en compte dans l’analyse (a) de l’utilisation opérationnelle de comptes prévoyant une rémunération non supérieure au taux du marché et (b) de l’utilisation opérationnelle des comptes dont la rémunération est supérieure au taux du marché, de sorte que l’excédent des soldes est exclu.
- Pour l’élément (a), une évaluation simplifiée de l'institution financière devrait suffir en raison de la nature hautement opérationnelle des comptes. Une solution possible pourrait consister à déterminer si un client est en mesure de transférer des soldes de comptes ne dépassant pas le taux du marché à des comptes à rendement supérieur à celui du marché. Dans l’affirmative, il est logique de supposer qu’il a déjà déplacé tous les soldes excédentaires vers des comptes à rendement supérieur au taux du marché et que les soldes restants des comptes offrant une rémunération non supérieure au taux du marché ne sont conservés qu’à des fins opérationnelles. 
- Pour l’élément (b), la méthode d’évaluation du solde excédentaire est énoncée ci-dessous.</t>
  </si>
  <si>
    <t>Accounts and balances that fall out of the determination steps outlined above will be considered "non-operational" including:
- demand and term (with original term-to-maturity of less than or equal to 30 days) deposit accounts with "qualifying activities" but accounts are priced above-market rate, with a portion of balance that is not actively used for qualifying activities ("excess balance" - see proposed approach below)
- deposit accounts without "qualifying activities" which are:
i) remaining demand and term (with original term-to-maturity of less than or equal to 30 days) deposit balances; and
ii) term deposits with original term-to-maturity of greater than 30 days.
Note that longer-term deposits are investment vehicles and would not be considered as qualifying activities because they are used to manage excess funds.</t>
  </si>
  <si>
    <t>4. Possible approach to assessing "Excess Balance"</t>
  </si>
  <si>
    <t xml:space="preserve">As chapter 2, paragraph 96, if FIs are unable to determine excess balance, the entire deposits will be assumed excess and thus non-operational. </t>
  </si>
  <si>
    <t>Thus, to estimate excess balance, FI could establish a minimum threshold either based on a notional amount, or a percentage based on average / minimum balance.  To calculate a percentage, FI could:
1) Observe at the client / account Level, the minimum and average balance in the month (e.g. 12 months'  history could be used to account for balance account seasonality and usage patterns).  The minimum balance will be interpreted as excess balance, such that the difference between the minimum and average balances represents the balance actively engaged in qualifying activities used to determine the ratio. 
2) Take the ratio of minimum to average balance and apply it to the current-month demand balance with qualifying activities that pay above market rates for LCR reporting.
Note that this assessment should be refreshed at least annually.</t>
  </si>
  <si>
    <t>FIs are permitted flexibility to customize the assessment to reflect their data and business configurations; however, per chapter 2, paragraph 93, this assessment will be reviewed by AMF.</t>
  </si>
  <si>
    <t>Dépôts sensibles aux taux d'intérêt dont le client gère directement les fonds, dans un compte transactionnel ou que le client a une relation durable avec l'institution</t>
  </si>
  <si>
    <t>Autres dépôts sensibles aux taux d'intérêt dont le client gère directement les fonds, qui ne sont pas dans un compte transactionnel ou que le client n'a pas une relation durable avec l'institution</t>
  </si>
  <si>
    <t>Dépôts de détail – Autres dépôts sensibles aux taux d'intérêt dont le client gère directement les fonds, qui ne sont pas dans un compte transactionnel ou que le client n'a pas une relation durable avec l'institution</t>
  </si>
  <si>
    <t>Total des autres dépôts sensibles aux taux d'intérêt dont le client gère directement les fonds, qui ne sont pas dans un compte transactionnel ou que le client n'a pas une relation durable avec l'institution</t>
  </si>
  <si>
    <t xml:space="preserve">Autres dépôts sensibles aux taux d'intérêt dont le client gère directement les fonds, qui ne sont pas dans un compte transactionnel ou que le client n'a pas une relation durable avec l'institution </t>
  </si>
  <si>
    <t>Dépôts provenant de petites entreprises - Autres dépôts sensibles aux taux d'intérêt dont le client gère directement les fonds, qui ne sont pas dans un compte transactionnel ou que le client n'a pas une relation durable avec l'institution</t>
  </si>
  <si>
    <t>Small business deposits - other interest rate sensitive deposits directly managed by the client - no established relationship and not in a transactional account</t>
  </si>
  <si>
    <t>Complete this form in Canadian Dollars (CAD) as well as a separate form for each significant currency. 
The data must be consolidated.
The references needed to complete the input fields on this form can be found in the Instruction-LCR tab.</t>
  </si>
  <si>
    <t>Blue tab: LCR-Disclosure (form)</t>
  </si>
  <si>
    <t>Pink tab: LCR-Instructions</t>
  </si>
  <si>
    <t>Yellow tab: LCR-Validation rule</t>
  </si>
  <si>
    <t>Note: The institution must file a separate form in Canadian dollars and in each significant currency.</t>
  </si>
  <si>
    <t>Sovereign or central bank debt securities issued in domestic currencies by the sovereign or central bank in the country in which the liquidity risk is being taken or in the FI's home country</t>
  </si>
  <si>
    <t>Domestic sovereign or central bank debt securities issued in foreign currencies, up to the amount of the FI's stressed net cash outflows in that specific foreign currency stemming from the FI's operations in the jurisdiction where the FI's liquidity risk is being taken</t>
  </si>
  <si>
    <t>Total funding provided by small business customers</t>
  </si>
  <si>
    <t>Total du financement fourni par des petites entreprises</t>
  </si>
  <si>
    <t>Stable deposits; of which:</t>
  </si>
  <si>
    <t>Insured deposits in non-transactional accounts with established relationships that make deposit withdrawal highly unlikely; of which:</t>
  </si>
  <si>
    <t>Dépôts assurés qui ne sont pas dans des comptes transactionnels avec des relations durables qui rendent un retrait très peu probable :</t>
  </si>
  <si>
    <t>Total non-operational deposits:</t>
  </si>
  <si>
    <t>Provided by non-financial corporates; of which:</t>
  </si>
  <si>
    <t>Transactions maturing ≤ 30 days conducted with the FI's domestic central bank:</t>
  </si>
  <si>
    <t>Transactions maturing ≤ 30 days not conducted with the FI's domestic central bank and backed by Level 1 assets; of which:</t>
  </si>
  <si>
    <t>Transactions maturing ≤ 30 days not conducted with the FI's domestic central bank and backed by Level 2A assets:</t>
  </si>
  <si>
    <t>Transactions maturing ≤ 30 days not conducted with the FI's domestic central bank and backed by Level 2B RMBS assets:</t>
  </si>
  <si>
    <t>Transactions maturing ≤ 30 days  not conducted with the FI's domestic central bank and backed by Level 2B non-RMBS assets:</t>
  </si>
  <si>
    <t>Transactions maturing ≤ 30 days not conducted with the FI's domestic central bank and backed by other assets (non-HQLA):</t>
  </si>
  <si>
    <t>Perte de financements sur les titres adossés à des actifs et d'autres instruments structurés émis par l'institution financière, à l'exception des obligations sécurisées</t>
  </si>
  <si>
    <t>Loss of funding on ABS and other structured financing instruments issued by the financial institution, excluding covered bonds</t>
  </si>
  <si>
    <t xml:space="preserve">Prises en pension et autres prêts garantis ou opérations d'emprunts de titres ayant une échéance ≤ 30 jours 
</t>
  </si>
  <si>
    <t>Reverse repo and other secured lending or securities borrowing transactions maturing ≤ 30 days</t>
  </si>
  <si>
    <t>Level 2B RMBS assets are lent and Level 1 assets are borrowed; of which:</t>
  </si>
  <si>
    <t>Level 2B non-RMBS assets are lent and Level 2B RMBS assets are borrowed; of which:</t>
  </si>
  <si>
    <t>Level 2B assets - RMBS rated AA or better</t>
  </si>
  <si>
    <t xml:space="preserve">Total of other rate sensitive deposits directly managed by the client - no established relationship and not in a transactional account, as defined in paragraph 74. </t>
  </si>
  <si>
    <t>Total amount held in central bank reserves and overnight and term deposits placed at a central bank which can be drawn down in times of stress.  Amounts required to be installed in the central bank reserves within 30 days should be reported under the classification 21231 'Additional balances required to be installed in central bank reserves'.</t>
  </si>
  <si>
    <t>Total amount held in central bank reserves including institutions' overnight and term deposits with a central bank, which cannot be drawn down in times of stress. For term deposits that do not qualify as eligible for the stock of HQLA, if the term expires within 30 days, the term deposit could be considered as an inflow (reported under the classification 22204 'Contractual inflows - central banks').</t>
  </si>
  <si>
    <t>Retail deposits - other rate sensitive deposits directly managed by the client - no established relationship and not in a transactional account</t>
  </si>
  <si>
    <t>Total small business deposits that are fully insured by an effective deposit insurance scheme in transactional accounts in jurisdictions other than Canada, where the supervisor in that jurisdiction chooses to apply a 5% run-off rate to such small business deposits.</t>
  </si>
  <si>
    <t>Insured deposits that are sourced from an affiliated party - retail, transactional account, eligible for 3% run-off rate, in Canada</t>
  </si>
  <si>
    <t>Insured deposits that are sourced from an affiliated party - retail, non-transactional account, eligible for 3% run-off rate, in Canada</t>
  </si>
  <si>
    <t>Total small business deposits that are fully insured by an effective deposit insurance scheme in transactional accounts in jurisdictions other than Canada, where the supervisor in that jurisdiction chooses to apply a 3% run-off rate to such small business deposits.</t>
  </si>
  <si>
    <t>Total small business deposits that are fully insured by an effective deposit insurance scheme in non-transactional accounts with an established relationship in a jurisdiction other than Canada, where the supervisor in that jurisdiction chooses to apply a 5% run-off rate to such small business deposits.</t>
  </si>
  <si>
    <t>The market value (pre-haircut) of qualifying Canada mortgage bonds included as Level 1 assets in LCR worksheet Section 1.1.</t>
  </si>
  <si>
    <t>Small business deposits - insured deposits received from funds and trusts where the balance is controlled by underlying retail customer</t>
  </si>
  <si>
    <r>
      <t xml:space="preserve">The market value (pre-haircut) of qualifying third-party issued </t>
    </r>
    <r>
      <rPr>
        <i/>
        <sz val="10"/>
        <color theme="1"/>
        <rFont val="Arial"/>
        <family val="2"/>
      </rPr>
      <t>National Housing Act</t>
    </r>
    <r>
      <rPr>
        <sz val="10"/>
        <color theme="1"/>
        <rFont val="Arial"/>
        <family val="2"/>
      </rPr>
      <t xml:space="preserve"> mortgage-backed securities (NHA-MBS) included as Level 1 assets in LCR worksheet Section 1.1.</t>
    </r>
  </si>
  <si>
    <r>
      <t xml:space="preserve">The market value (pre-haircut) of qualifying pooled and unsold </t>
    </r>
    <r>
      <rPr>
        <i/>
        <sz val="10"/>
        <color theme="1"/>
        <rFont val="Arial"/>
        <family val="2"/>
      </rPr>
      <t>National Housing Act</t>
    </r>
    <r>
      <rPr>
        <sz val="10"/>
        <color theme="1"/>
        <rFont val="Arial"/>
        <family val="2"/>
      </rPr>
      <t xml:space="preserve"> mortgage-backed securities (NHA-MBS) included as Level 1 assets in LCR worksheet Section 1.1.</t>
    </r>
  </si>
  <si>
    <r>
      <t xml:space="preserve">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2.1. </t>
    </r>
    <r>
      <rPr>
        <i/>
        <sz val="10"/>
        <color theme="1"/>
        <rFont val="Arial"/>
        <family val="2"/>
      </rPr>
      <t>Retail deposit run-offs as Deposits in host jurisdictions</t>
    </r>
    <r>
      <rPr>
        <sz val="10"/>
        <color theme="1"/>
        <rFont val="Arial"/>
        <family val="2"/>
      </rPr>
      <t>.</t>
    </r>
  </si>
  <si>
    <r>
      <t xml:space="preserve">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2.2. </t>
    </r>
    <r>
      <rPr>
        <i/>
        <sz val="10"/>
        <color theme="1"/>
        <rFont val="Arial"/>
        <family val="2"/>
      </rPr>
      <t>Retail deposit run-offs as Deposits in host jurisdictions</t>
    </r>
    <r>
      <rPr>
        <sz val="10"/>
        <color theme="1"/>
        <rFont val="Arial"/>
        <family val="2"/>
      </rPr>
      <t>.</t>
    </r>
  </si>
  <si>
    <t>Signature</t>
  </si>
  <si>
    <t>Auditeur  interne</t>
  </si>
  <si>
    <t>J'ai examiné l'efficacité des processus et des contrôles internes en place à l'égard du formulaire LCR, y compris les systèmes qui s’y rattachent, ainsi que le suivi de la conformité aux modèles applicables à l’institution financière. À mon avis, les processus et les contrôles internes à la date ci-dessous,  fonctionnent comme prévu et permettent de garantir l'exhaustivité et l'exactitude du formulaire.</t>
  </si>
  <si>
    <t>Opinion de l'auditeur interne ( à signer au moins une fois tous les trois ans)</t>
  </si>
  <si>
    <t>Attestation du représentant désigné</t>
  </si>
  <si>
    <t>Courriel :</t>
  </si>
  <si>
    <t>Poste :</t>
  </si>
  <si>
    <t>Téléphone :</t>
  </si>
  <si>
    <t xml:space="preserve">Fonction : </t>
  </si>
  <si>
    <t xml:space="preserve">Nom : </t>
  </si>
  <si>
    <t xml:space="preserve">Personne ressource : </t>
  </si>
  <si>
    <t xml:space="preserve">Date de fin de période : </t>
  </si>
  <si>
    <t>Nom de l'institution financière :</t>
  </si>
  <si>
    <t xml:space="preserve">Attestation d'assurance </t>
  </si>
  <si>
    <t>Ratio de liquidité à court terme (LCR)</t>
  </si>
  <si>
    <t>Confidentiel</t>
  </si>
  <si>
    <t>Confidential</t>
  </si>
  <si>
    <t>Ligne directrice sur les normes relatives à la suffisance des liquidités  (LDSL)</t>
  </si>
  <si>
    <t>Assurance Attestation</t>
  </si>
  <si>
    <t>Identification</t>
  </si>
  <si>
    <t>Financial Institution Name:</t>
  </si>
  <si>
    <t>Period Ending Date:</t>
  </si>
  <si>
    <t xml:space="preserve">Name: </t>
  </si>
  <si>
    <t>Function:</t>
  </si>
  <si>
    <t xml:space="preserve">Telephone: </t>
  </si>
  <si>
    <t>Extension:</t>
  </si>
  <si>
    <t xml:space="preserve">Email: </t>
  </si>
  <si>
    <t>Designated Senior Management Attestation</t>
  </si>
  <si>
    <t>Name</t>
  </si>
  <si>
    <t>Opinion of Internal Auditor (to be signed at a minimum once every three years)</t>
  </si>
  <si>
    <t>Date de l'audit interne :</t>
  </si>
  <si>
    <t>Internal Audit Date</t>
  </si>
  <si>
    <t>Internal Auditor</t>
  </si>
  <si>
    <t>I have reviewed the effectiveness of the processes and internal controls in place for the LCR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t>
  </si>
  <si>
    <t>Le représentant désigné de la haute direction de l'institution financière ne doit pas participer directement à la préparation du formulaire LCR.</t>
  </si>
  <si>
    <t>The financial institution's designated senior management representative must not be directly involved in preparing the LCR form.</t>
  </si>
  <si>
    <t>Liquidity Adequacy Guideline</t>
  </si>
  <si>
    <t>Contact person:</t>
  </si>
  <si>
    <t xml:space="preserve">Les obligations d'entreprises non financière cotées entre BBB- à A+ </t>
  </si>
  <si>
    <t>Contreparties sont des entités souveraines, BMD or OP domestiques affectées d'une pondération de risque de 20% :</t>
  </si>
  <si>
    <t>Encaisse et actifs de niveau 1</t>
  </si>
  <si>
    <t>dont les actifs empruntés sont réutilisés (c.-à-d., sont réhypothéqués) dans des opérations visant à couvrir des positions courtes :</t>
  </si>
  <si>
    <t>Coins and banknotes</t>
  </si>
  <si>
    <t>2.6. Other contractual funding obligations:</t>
  </si>
  <si>
    <t>Divulgation</t>
  </si>
  <si>
    <t>Liquidity Coverage Ratio (LCR)</t>
  </si>
  <si>
    <r>
      <t>1</t>
    </r>
    <r>
      <rPr>
        <b/>
        <vertAlign val="superscript"/>
        <sz val="11"/>
        <color theme="1"/>
        <rFont val="Calibri"/>
        <family val="2"/>
        <scheme val="minor"/>
      </rPr>
      <t>er</t>
    </r>
    <r>
      <rPr>
        <b/>
        <sz val="11"/>
        <color theme="1"/>
        <rFont val="Calibri"/>
        <family val="2"/>
        <scheme val="minor"/>
      </rPr>
      <t xml:space="preserve"> Janvier 2026 (January 1, 2026)</t>
    </r>
  </si>
  <si>
    <t>Reporting</t>
  </si>
  <si>
    <t>Date de divulgation (aaaa-mm-jj) :</t>
  </si>
  <si>
    <t>Reporting date (yyyy-mm-dd):</t>
  </si>
  <si>
    <r>
      <t xml:space="preserve">I hereby confirm that I have read and understand Chapter 1 and 2, as well as Annex 2-I of the </t>
    </r>
    <r>
      <rPr>
        <i/>
        <sz val="11"/>
        <color theme="1"/>
        <rFont val="Arial"/>
        <family val="2"/>
      </rPr>
      <t xml:space="preserve">Liquidity Adequacy Guideline, </t>
    </r>
    <r>
      <rPr>
        <sz val="11"/>
        <color theme="1"/>
        <rFont val="Arial"/>
        <family val="2"/>
      </rPr>
      <t>and any relevant instructions issued by the Autorité des marchés financiers (the "AMF"), that the form is completed in accordance with these documents and that it is accurate and complete.</t>
    </r>
  </si>
  <si>
    <r>
      <t xml:space="preserve">Je confirme avoir lu et compris les chapitres 1 et 2, ainsi que l’Annexe 2-I de la </t>
    </r>
    <r>
      <rPr>
        <i/>
        <sz val="11"/>
        <color theme="1"/>
        <rFont val="Arial"/>
        <family val="2"/>
      </rPr>
      <t>Ligne directrice sur les normes relatives à la suffisance des liquidités</t>
    </r>
    <r>
      <rPr>
        <sz val="11"/>
        <color theme="1"/>
        <rFont val="Arial"/>
        <family val="2"/>
      </rPr>
      <t xml:space="preserve"> ainsi que toute instruction pertinente émise par l'Autorité des marchés financiers (l'« Autorité »), que le formulaire est rempli conformément à ces documents et qu'il est exact et complet.</t>
    </r>
  </si>
  <si>
    <t>LCR!A1</t>
  </si>
  <si>
    <t>LCR!A3</t>
  </si>
  <si>
    <t>LCR!A5</t>
  </si>
  <si>
    <t>LCR!A22</t>
  </si>
  <si>
    <t>LCR!A2</t>
  </si>
  <si>
    <t>LCR!A4</t>
  </si>
  <si>
    <t>LCR!A6</t>
  </si>
  <si>
    <t>LCR!A7</t>
  </si>
  <si>
    <t>LCR!A9</t>
  </si>
  <si>
    <t>LCR!D9</t>
  </si>
  <si>
    <t>LCR!J9</t>
  </si>
  <si>
    <t>LCR!L9</t>
  </si>
  <si>
    <t>LCR!B12</t>
  </si>
  <si>
    <t>LCR!A13</t>
  </si>
  <si>
    <t>LCR!B14</t>
  </si>
  <si>
    <t>LCR!B15</t>
  </si>
  <si>
    <t>LCR!A16</t>
  </si>
  <si>
    <t>LCR!B17</t>
  </si>
  <si>
    <t>LCR!B18</t>
  </si>
  <si>
    <t>LCR!B19</t>
  </si>
  <si>
    <t>LCR!B20</t>
  </si>
  <si>
    <t>LCR!B21</t>
  </si>
  <si>
    <t>LCR!B23</t>
  </si>
  <si>
    <t>LCR!B24</t>
  </si>
  <si>
    <t>LCR!A25</t>
  </si>
  <si>
    <t>LCR!B26</t>
  </si>
  <si>
    <t>LCR!B27</t>
  </si>
  <si>
    <t>LCR!A28</t>
  </si>
  <si>
    <t>LCR!D28</t>
  </si>
  <si>
    <t>LCR!J28</t>
  </si>
  <si>
    <t>LCR!L28</t>
  </si>
  <si>
    <t>LCR!A30</t>
  </si>
  <si>
    <t>LCR!B31</t>
  </si>
  <si>
    <t>LCR!B32</t>
  </si>
  <si>
    <t>LCR!B33</t>
  </si>
  <si>
    <t>LCR!B34</t>
  </si>
  <si>
    <t>LCR!B35</t>
  </si>
  <si>
    <t>LCR!B36</t>
  </si>
  <si>
    <t>LCR!B37</t>
  </si>
  <si>
    <t>LCR!A38</t>
  </si>
  <si>
    <t>LCR!B39</t>
  </si>
  <si>
    <t>LCR!B40</t>
  </si>
  <si>
    <t>LCR!A41</t>
  </si>
  <si>
    <t>LCR!D41</t>
  </si>
  <si>
    <t>LCR!J41</t>
  </si>
  <si>
    <t>LCR!L41</t>
  </si>
  <si>
    <t>LCR!B43</t>
  </si>
  <si>
    <t>LCR!B44</t>
  </si>
  <si>
    <t>LCR!B45</t>
  </si>
  <si>
    <t>LCR!B46</t>
  </si>
  <si>
    <t>LCR!A47</t>
  </si>
  <si>
    <t>LCR!B48</t>
  </si>
  <si>
    <t>LCR!B49</t>
  </si>
  <si>
    <t>LCR!A50</t>
  </si>
  <si>
    <t>LCR!B51</t>
  </si>
  <si>
    <t>LCR!B52</t>
  </si>
  <si>
    <t>LCR!B53</t>
  </si>
  <si>
    <t>LCR!B55</t>
  </si>
  <si>
    <t>LCR!B56</t>
  </si>
  <si>
    <t>LCR!A57</t>
  </si>
  <si>
    <t>LCR!A61</t>
  </si>
  <si>
    <t>LCR!D61</t>
  </si>
  <si>
    <t>LCR!D62</t>
  </si>
  <si>
    <t>LCR!F62</t>
  </si>
  <si>
    <t>LCR!H62</t>
  </si>
  <si>
    <t>LCR!J62</t>
  </si>
  <si>
    <t>LCR!B64</t>
  </si>
  <si>
    <t>LCR!B65</t>
  </si>
  <si>
    <t>LCR!A67</t>
  </si>
  <si>
    <t>LCR!D67</t>
  </si>
  <si>
    <t>LCR!J67</t>
  </si>
  <si>
    <t>LCR!L67</t>
  </si>
  <si>
    <t>LCR!B69</t>
  </si>
  <si>
    <t>LCR!A71</t>
  </si>
  <si>
    <t>LCR!B72</t>
  </si>
  <si>
    <t>LCR!A74</t>
  </si>
  <si>
    <t>LCR!A76</t>
  </si>
  <si>
    <t>LCR!A77</t>
  </si>
  <si>
    <t>LCR!D77</t>
  </si>
  <si>
    <t>LCR!J77</t>
  </si>
  <si>
    <t>LCR!L77</t>
  </si>
  <si>
    <t>LCR!A80</t>
  </si>
  <si>
    <t>LCR!A81</t>
  </si>
  <si>
    <t>LCR!A82</t>
  </si>
  <si>
    <t>LCR!A84</t>
  </si>
  <si>
    <t>LCR!B85</t>
  </si>
  <si>
    <t>LCR!B86</t>
  </si>
  <si>
    <t>LCR!B87</t>
  </si>
  <si>
    <t>LCR!A88</t>
  </si>
  <si>
    <t>LCR!A89</t>
  </si>
  <si>
    <t>LCR!B90</t>
  </si>
  <si>
    <t>LCR!B91</t>
  </si>
  <si>
    <t>LCR!B92</t>
  </si>
  <si>
    <t>LCR!A93</t>
  </si>
  <si>
    <t>LCR!B94</t>
  </si>
  <si>
    <t>LCR!B95</t>
  </si>
  <si>
    <t>LCR!B96</t>
  </si>
  <si>
    <t>LCR!B97</t>
  </si>
  <si>
    <t>LCR!B98</t>
  </si>
  <si>
    <t>LCR!B99</t>
  </si>
  <si>
    <t>LCR!B100</t>
  </si>
  <si>
    <t>LCR!B101</t>
  </si>
  <si>
    <t>LCR!B102</t>
  </si>
  <si>
    <t>LCR!B103</t>
  </si>
  <si>
    <t>LCR!J103</t>
  </si>
  <si>
    <t>LCR!A104</t>
  </si>
  <si>
    <t>LCR!A105</t>
  </si>
  <si>
    <t>LCR!D105</t>
  </si>
  <si>
    <t>LCR!J105</t>
  </si>
  <si>
    <t>LCR!L105</t>
  </si>
  <si>
    <t>LCR!A107</t>
  </si>
  <si>
    <t>LCR!A108</t>
  </si>
  <si>
    <t>LCR!A109</t>
  </si>
  <si>
    <t>LCR!B114</t>
  </si>
  <si>
    <t>LCR!B115</t>
  </si>
  <si>
    <t>LCR!A117</t>
  </si>
  <si>
    <t>LCR!B116</t>
  </si>
  <si>
    <t>Présentation!A1</t>
  </si>
  <si>
    <t>Présentation!A3</t>
  </si>
  <si>
    <t>Présentation!A5</t>
  </si>
  <si>
    <t>Présentation!G5</t>
  </si>
  <si>
    <t>Présentation!A8</t>
  </si>
  <si>
    <t>Présentation!G8</t>
  </si>
  <si>
    <t>Présentation!A11</t>
  </si>
  <si>
    <t>Présentation!G11</t>
  </si>
  <si>
    <t>Présentation!A14</t>
  </si>
  <si>
    <t>Présentation!G14</t>
  </si>
  <si>
    <t>Présentation!A17</t>
  </si>
  <si>
    <t>Présentation!A19</t>
  </si>
  <si>
    <t>Présentation!A20</t>
  </si>
  <si>
    <t>Présentation!A21</t>
  </si>
  <si>
    <t>Présentation!A22</t>
  </si>
  <si>
    <t>Classification!A1</t>
  </si>
  <si>
    <t>ChampCalcule!A1</t>
  </si>
  <si>
    <t>LCR!A110</t>
  </si>
  <si>
    <t>LCR!A113</t>
  </si>
  <si>
    <t>Emplacement utilisé</t>
  </si>
  <si>
    <t>Validation français</t>
  </si>
  <si>
    <t>Validation anglais</t>
  </si>
  <si>
    <t>Référence emplacement</t>
  </si>
  <si>
    <t>'Page Titre'!A34</t>
  </si>
  <si>
    <t>'Page Titre'!A38</t>
  </si>
  <si>
    <t>LCR!A118</t>
  </si>
  <si>
    <t>LCR!B119</t>
  </si>
  <si>
    <t>LCR!B120</t>
  </si>
  <si>
    <t>LCR!B121</t>
  </si>
  <si>
    <t>LCR!A122</t>
  </si>
  <si>
    <t>LCR!B123</t>
  </si>
  <si>
    <t>LCR!B124</t>
  </si>
  <si>
    <t>LCR!B125</t>
  </si>
  <si>
    <t>LCR!B126</t>
  </si>
  <si>
    <t>LCR!B127</t>
  </si>
  <si>
    <t>LCR!B128</t>
  </si>
  <si>
    <t>LCR!B129</t>
  </si>
  <si>
    <t>LCR!B130</t>
  </si>
  <si>
    <t>LCR!B131</t>
  </si>
  <si>
    <t>LCR!J131</t>
  </si>
  <si>
    <t>LCR!B132</t>
  </si>
  <si>
    <t>LCR!A133</t>
  </si>
  <si>
    <t>LCR!A134</t>
  </si>
  <si>
    <t>LCR!B135</t>
  </si>
  <si>
    <t>LCR!B136</t>
  </si>
  <si>
    <t>LCR!B137</t>
  </si>
  <si>
    <t>LCR!A138</t>
  </si>
  <si>
    <t>LCR!B139</t>
  </si>
  <si>
    <t>LCR!B140</t>
  </si>
  <si>
    <t>LCR!B141</t>
  </si>
  <si>
    <t>LCR!A142</t>
  </si>
  <si>
    <t>LCR!B143</t>
  </si>
  <si>
    <t>LCR!B144</t>
  </si>
  <si>
    <t>LCR!B145</t>
  </si>
  <si>
    <t>LCR!A146</t>
  </si>
  <si>
    <t>LCR!B147</t>
  </si>
  <si>
    <t>LCR!B148</t>
  </si>
  <si>
    <t>LCR!B149</t>
  </si>
  <si>
    <t>LCR!A150</t>
  </si>
  <si>
    <t>LCR!A151</t>
  </si>
  <si>
    <t>LCR!B152</t>
  </si>
  <si>
    <t>LCR!B153</t>
  </si>
  <si>
    <t>LCR!A154</t>
  </si>
  <si>
    <t>LCR!B155</t>
  </si>
  <si>
    <t>LCR!B156</t>
  </si>
  <si>
    <t>LCR!B157</t>
  </si>
  <si>
    <t>LCR!B158</t>
  </si>
  <si>
    <t>LCR!B159</t>
  </si>
  <si>
    <t>LCR!B160</t>
  </si>
  <si>
    <t>LCR!A161</t>
  </si>
  <si>
    <t>LCR!A162</t>
  </si>
  <si>
    <t>LCR!D162</t>
  </si>
  <si>
    <t>LCR!F162</t>
  </si>
  <si>
    <t>LCR!J162</t>
  </si>
  <si>
    <t>LCR!L162</t>
  </si>
  <si>
    <t>LCR!A165</t>
  </si>
  <si>
    <t>LCR!A166</t>
  </si>
  <si>
    <t>LCR!B167</t>
  </si>
  <si>
    <t>LCR!B168</t>
  </si>
  <si>
    <t>LCR!A169</t>
  </si>
  <si>
    <t>LCR!B170</t>
  </si>
  <si>
    <t>LCR!B171</t>
  </si>
  <si>
    <t>LCR!A172</t>
  </si>
  <si>
    <t>LCR!B173</t>
  </si>
  <si>
    <t>LCR!B174</t>
  </si>
  <si>
    <t>LCR!A175</t>
  </si>
  <si>
    <t>LCR!B176</t>
  </si>
  <si>
    <t>LCR!B177</t>
  </si>
  <si>
    <t>LCR!A178</t>
  </si>
  <si>
    <t>LCR!A179</t>
  </si>
  <si>
    <t>LCR!B180</t>
  </si>
  <si>
    <t>LCR!B181</t>
  </si>
  <si>
    <t>LCR!A182</t>
  </si>
  <si>
    <t>LCR!B183</t>
  </si>
  <si>
    <t>LCR!B184</t>
  </si>
  <si>
    <t>LCR!A185</t>
  </si>
  <si>
    <t>LCR!B186</t>
  </si>
  <si>
    <t>LCR!B187</t>
  </si>
  <si>
    <t>LCR!A188</t>
  </si>
  <si>
    <t>LCR!A189</t>
  </si>
  <si>
    <t>LCR!B190</t>
  </si>
  <si>
    <t>LCR!B191</t>
  </si>
  <si>
    <t>LCR!A192</t>
  </si>
  <si>
    <t>LCR!B193</t>
  </si>
  <si>
    <t>LCR!B194</t>
  </si>
  <si>
    <t>LCR!A195</t>
  </si>
  <si>
    <t>LCR!B196</t>
  </si>
  <si>
    <t>LCR!B197</t>
  </si>
  <si>
    <t>LCR!A198</t>
  </si>
  <si>
    <t>LCR!A199</t>
  </si>
  <si>
    <t>LCR!D199</t>
  </si>
  <si>
    <t>LCR!J199</t>
  </si>
  <si>
    <t>LCR!L199</t>
  </si>
  <si>
    <t>LCR!B202</t>
  </si>
  <si>
    <t>LCR!B203</t>
  </si>
  <si>
    <t>LCR!A204</t>
  </si>
  <si>
    <t>LCR!B205</t>
  </si>
  <si>
    <t>LCR!B206</t>
  </si>
  <si>
    <t>LCR!B207</t>
  </si>
  <si>
    <t>LCR!B208</t>
  </si>
  <si>
    <t>LCR!B209</t>
  </si>
  <si>
    <t>LCR!B210</t>
  </si>
  <si>
    <t>LCR!B211</t>
  </si>
  <si>
    <t>LCR!B212</t>
  </si>
  <si>
    <t>LCR!A213</t>
  </si>
  <si>
    <t>LCR!B214</t>
  </si>
  <si>
    <t>LCR!B215</t>
  </si>
  <si>
    <t>LCR!B216</t>
  </si>
  <si>
    <t>LCR!B217</t>
  </si>
  <si>
    <t>LCR!A218</t>
  </si>
  <si>
    <t>LCR!B219</t>
  </si>
  <si>
    <t>LCR!B220</t>
  </si>
  <si>
    <t>LCR!A221</t>
  </si>
  <si>
    <t>LCR!B222</t>
  </si>
  <si>
    <t>LCR!B223</t>
  </si>
  <si>
    <t>LCR!B224</t>
  </si>
  <si>
    <t>LCR!B225</t>
  </si>
  <si>
    <t>LCR!B226</t>
  </si>
  <si>
    <t>LCR!B227</t>
  </si>
  <si>
    <t>LCR!A228</t>
  </si>
  <si>
    <t>LCR!D228</t>
  </si>
  <si>
    <t>LCR!F228</t>
  </si>
  <si>
    <t>LCR!H228</t>
  </si>
  <si>
    <t>LCR!J228</t>
  </si>
  <si>
    <t>LCR!L228</t>
  </si>
  <si>
    <t>LCR!B231</t>
  </si>
  <si>
    <t>LCR!B232</t>
  </si>
  <si>
    <t>LCR!B233</t>
  </si>
  <si>
    <t>LCR!B234</t>
  </si>
  <si>
    <t>LCR!B235</t>
  </si>
  <si>
    <t>LCR!B236</t>
  </si>
  <si>
    <t>LCR!A237</t>
  </si>
  <si>
    <t>LCR!A239</t>
  </si>
  <si>
    <t>LCR!K239</t>
  </si>
  <si>
    <t>LCR!A241</t>
  </si>
  <si>
    <t>LCR!D241</t>
  </si>
  <si>
    <t>LCR!J241</t>
  </si>
  <si>
    <t>LCR!L241</t>
  </si>
  <si>
    <t>LCR!B244</t>
  </si>
  <si>
    <t>LCR!B245</t>
  </si>
  <si>
    <t>LCR!B246</t>
  </si>
  <si>
    <t>LCR!B247</t>
  </si>
  <si>
    <t>LCR!B248</t>
  </si>
  <si>
    <t>LCR!A249</t>
  </si>
  <si>
    <t>LCR!B250</t>
  </si>
  <si>
    <t>LCR!B251</t>
  </si>
  <si>
    <t>LCR!B252</t>
  </si>
  <si>
    <t>LCR!B253</t>
  </si>
  <si>
    <t>LCR!B254</t>
  </si>
  <si>
    <t>LCR!B255</t>
  </si>
  <si>
    <t>LCR!B256</t>
  </si>
  <si>
    <t>LCR!B257</t>
  </si>
  <si>
    <t>LCR!A258</t>
  </si>
  <si>
    <t>LCR!A261</t>
  </si>
  <si>
    <t>LCR!A263</t>
  </si>
  <si>
    <t>LCR!A265</t>
  </si>
  <si>
    <t>LCR!A266</t>
  </si>
  <si>
    <t>LCR!D266</t>
  </si>
  <si>
    <t>LCR!F266</t>
  </si>
  <si>
    <t>LCR!J266</t>
  </si>
  <si>
    <t>LCR!L266</t>
  </si>
  <si>
    <t>LCR!A269</t>
  </si>
  <si>
    <t>LCR!A270</t>
  </si>
  <si>
    <t>LCR!A271</t>
  </si>
  <si>
    <t>LCR!B272</t>
  </si>
  <si>
    <t>LCR!B273</t>
  </si>
  <si>
    <t>LCR!A274</t>
  </si>
  <si>
    <t>LCR!B275</t>
  </si>
  <si>
    <t>LCR!B276</t>
  </si>
  <si>
    <t>LCR!A277</t>
  </si>
  <si>
    <t>LCR!B278</t>
  </si>
  <si>
    <t>LCR!B279</t>
  </si>
  <si>
    <t>LCR!A280</t>
  </si>
  <si>
    <t>LCR!B281</t>
  </si>
  <si>
    <t>LCR!B282</t>
  </si>
  <si>
    <t>LCR!B283</t>
  </si>
  <si>
    <t>LCR!B284</t>
  </si>
  <si>
    <t>LCR!A285</t>
  </si>
  <si>
    <t>LCR!B286</t>
  </si>
  <si>
    <t>LCR!B287</t>
  </si>
  <si>
    <t>LCR!B288</t>
  </si>
  <si>
    <t>LCR!B289</t>
  </si>
  <si>
    <t>LCR!B290</t>
  </si>
  <si>
    <t>LCR!B291</t>
  </si>
  <si>
    <t>LCR!A292</t>
  </si>
  <si>
    <t>LCR!A293</t>
  </si>
  <si>
    <t>LCR!D293</t>
  </si>
  <si>
    <t>LCR!J293</t>
  </si>
  <si>
    <t>LCR!L293</t>
  </si>
  <si>
    <t>LCR!A295</t>
  </si>
  <si>
    <t>LCR!B296</t>
  </si>
  <si>
    <t>LCR!B297</t>
  </si>
  <si>
    <t>LCR!B298</t>
  </si>
  <si>
    <t>LCR!B299</t>
  </si>
  <si>
    <t>LCR!A300</t>
  </si>
  <si>
    <t>LCR!B301</t>
  </si>
  <si>
    <t>LCR!B302</t>
  </si>
  <si>
    <t>LCR!B303</t>
  </si>
  <si>
    <t>LCR!B304</t>
  </si>
  <si>
    <t>LCR!A305</t>
  </si>
  <si>
    <t>LCR!A306</t>
  </si>
  <si>
    <t>LCR!D306</t>
  </si>
  <si>
    <t>LCR!J306</t>
  </si>
  <si>
    <t>LCR!L306</t>
  </si>
  <si>
    <t>LCR!A308</t>
  </si>
  <si>
    <t>LCR!B309</t>
  </si>
  <si>
    <t>LCR!B310</t>
  </si>
  <si>
    <t>LCR!B311</t>
  </si>
  <si>
    <t>LCR!A312</t>
  </si>
  <si>
    <t>LCR!A313</t>
  </si>
  <si>
    <t>LCR!D313</t>
  </si>
  <si>
    <t>LCR!J313</t>
  </si>
  <si>
    <t>LCR!L313</t>
  </si>
  <si>
    <t>LCR!B315</t>
  </si>
  <si>
    <t>LCR!B316</t>
  </si>
  <si>
    <t>LCR!B317</t>
  </si>
  <si>
    <t>LCR!A320</t>
  </si>
  <si>
    <t>LCR!A321</t>
  </si>
  <si>
    <t>LCR!D321</t>
  </si>
  <si>
    <t>LCR!F321</t>
  </si>
  <si>
    <t>LCR!J321</t>
  </si>
  <si>
    <t>LCR!L321</t>
  </si>
  <si>
    <t>LCR!M321</t>
  </si>
  <si>
    <t>LCR!O321</t>
  </si>
  <si>
    <t>LCR!A323</t>
  </si>
  <si>
    <t>LCR!A324</t>
  </si>
  <si>
    <t>LCR!A325</t>
  </si>
  <si>
    <t>LCR!B326</t>
  </si>
  <si>
    <t>LCR!B327</t>
  </si>
  <si>
    <t>LCR!A328</t>
  </si>
  <si>
    <t>LCR!B329</t>
  </si>
  <si>
    <t>LCR!B330</t>
  </si>
  <si>
    <t>LCR!A331</t>
  </si>
  <si>
    <t>LCR!B332</t>
  </si>
  <si>
    <t>LCR!B333</t>
  </si>
  <si>
    <t>LCR!A334</t>
  </si>
  <si>
    <t>LCR!B335</t>
  </si>
  <si>
    <t>LCR!B336</t>
  </si>
  <si>
    <t>LCR!A337</t>
  </si>
  <si>
    <t>LCR!B338</t>
  </si>
  <si>
    <t>LCR!B339</t>
  </si>
  <si>
    <t>LCR!A340</t>
  </si>
  <si>
    <t>LCR!B341</t>
  </si>
  <si>
    <t>LCR!B342</t>
  </si>
  <si>
    <t>LCR!A343</t>
  </si>
  <si>
    <t>LCR!B344</t>
  </si>
  <si>
    <t>LCR!B345</t>
  </si>
  <si>
    <t>LCR!A346</t>
  </si>
  <si>
    <t>LCR!B347</t>
  </si>
  <si>
    <t>LCR!B348</t>
  </si>
  <si>
    <t>LCR!A349</t>
  </si>
  <si>
    <t>LCR!B350</t>
  </si>
  <si>
    <t>LCR!B351</t>
  </si>
  <si>
    <t>LCR!A352</t>
  </si>
  <si>
    <t>LCR!B353</t>
  </si>
  <si>
    <t>LCR!B354</t>
  </si>
  <si>
    <t>LCR!A355</t>
  </si>
  <si>
    <t>LCR!B356</t>
  </si>
  <si>
    <t>LCR!B357</t>
  </si>
  <si>
    <t>LCR!A358</t>
  </si>
  <si>
    <t>LCR!B359</t>
  </si>
  <si>
    <t>LCR!B360</t>
  </si>
  <si>
    <t>LCR!A361</t>
  </si>
  <si>
    <t>LCR!B362</t>
  </si>
  <si>
    <t>LCR!B363</t>
  </si>
  <si>
    <t>LCR!A364</t>
  </si>
  <si>
    <t>LCR!B365</t>
  </si>
  <si>
    <t>LCR!B366</t>
  </si>
  <si>
    <t>LCR!A367</t>
  </si>
  <si>
    <t>LCR!B368</t>
  </si>
  <si>
    <t>LCR!B369</t>
  </si>
  <si>
    <t>LCR!A370</t>
  </si>
  <si>
    <t>LCR!B371</t>
  </si>
  <si>
    <t>LCR!B372</t>
  </si>
  <si>
    <t>LCR!A373</t>
  </si>
  <si>
    <t>LCR!B374</t>
  </si>
  <si>
    <t>LCR!B375</t>
  </si>
  <si>
    <t>LCR!A376</t>
  </si>
  <si>
    <t>LCR!B377</t>
  </si>
  <si>
    <t>LCR!B378</t>
  </si>
  <si>
    <t>LCR!A379</t>
  </si>
  <si>
    <t>LCR!B380</t>
  </si>
  <si>
    <t>LCR!B381</t>
  </si>
  <si>
    <t>LCR!A382</t>
  </si>
  <si>
    <t>LCR!B383</t>
  </si>
  <si>
    <t>LCR!B384</t>
  </si>
  <si>
    <t>LCR!A385</t>
  </si>
  <si>
    <t>LCR!B386</t>
  </si>
  <si>
    <t>LCR!B387</t>
  </si>
  <si>
    <t>LCR!A388</t>
  </si>
  <si>
    <t>LCR!B389</t>
  </si>
  <si>
    <t>LCR!B390</t>
  </si>
  <si>
    <t>LCR!A391</t>
  </si>
  <si>
    <t>LCR!B392</t>
  </si>
  <si>
    <t>LCR!B393</t>
  </si>
  <si>
    <t>LCR!A394</t>
  </si>
  <si>
    <t>LCR!B395</t>
  </si>
  <si>
    <t>LCR!B396</t>
  </si>
  <si>
    <t>LCR!A397</t>
  </si>
  <si>
    <t>LCR!A398</t>
  </si>
  <si>
    <t>LCR!B399</t>
  </si>
  <si>
    <t>LCR!B400</t>
  </si>
  <si>
    <t>LCR!B401</t>
  </si>
  <si>
    <t>LCR!B402</t>
  </si>
  <si>
    <t>LCR!B403</t>
  </si>
  <si>
    <t>LCR!B404</t>
  </si>
  <si>
    <t>LCR!B405</t>
  </si>
  <si>
    <t>LCR!B406</t>
  </si>
  <si>
    <t>LCR!B407</t>
  </si>
  <si>
    <t>LCR!B408</t>
  </si>
  <si>
    <t>LCR!B409</t>
  </si>
  <si>
    <t>LCR!B410</t>
  </si>
  <si>
    <t>LCR!B411</t>
  </si>
  <si>
    <t>LCR!B412</t>
  </si>
  <si>
    <t>LCR!B413</t>
  </si>
  <si>
    <t>LCR!B414</t>
  </si>
  <si>
    <t>LCR!B415</t>
  </si>
  <si>
    <t>LCR!B416</t>
  </si>
  <si>
    <t>LCR!B417</t>
  </si>
  <si>
    <t>LCR!B418</t>
  </si>
  <si>
    <t>LCR!B419</t>
  </si>
  <si>
    <t>LCR!B420</t>
  </si>
  <si>
    <t>LCR!B421</t>
  </si>
  <si>
    <t>LCR!B422</t>
  </si>
  <si>
    <t>LCR!B423</t>
  </si>
  <si>
    <t>LCR!B424</t>
  </si>
  <si>
    <t>LCR!A425</t>
  </si>
  <si>
    <t>LCR!D425</t>
  </si>
  <si>
    <t>LCR!F425</t>
  </si>
  <si>
    <t>LCR!B427</t>
  </si>
  <si>
    <t>LCR!B428</t>
  </si>
  <si>
    <t>LCR!B429</t>
  </si>
  <si>
    <t>LCR!B430</t>
  </si>
  <si>
    <t>LCR!A432</t>
  </si>
  <si>
    <t>LCR!B435</t>
  </si>
  <si>
    <t>LCR!B436</t>
  </si>
  <si>
    <t>LCR!B437</t>
  </si>
  <si>
    <t>LCR!B438</t>
  </si>
  <si>
    <t>LCR!B439</t>
  </si>
  <si>
    <t>LCR!A441</t>
  </si>
  <si>
    <t>LCR!A442</t>
  </si>
  <si>
    <t>LCR!D442</t>
  </si>
  <si>
    <t>LCR!B444</t>
  </si>
  <si>
    <t>LCR!B445</t>
  </si>
  <si>
    <t>LCR!B446</t>
  </si>
  <si>
    <t>LCR!B447</t>
  </si>
  <si>
    <t>LCR!A449</t>
  </si>
  <si>
    <t>LCR!D449</t>
  </si>
  <si>
    <t>LCR!F449</t>
  </si>
  <si>
    <t>LCR!H449</t>
  </si>
  <si>
    <t>LCR!B451</t>
  </si>
  <si>
    <t>LCR!B452</t>
  </si>
  <si>
    <t>LCR!B453</t>
  </si>
  <si>
    <t>LCR!B454</t>
  </si>
  <si>
    <t>LCR!B455</t>
  </si>
  <si>
    <t>LCR!B456</t>
  </si>
  <si>
    <t>LCR!B457</t>
  </si>
  <si>
    <t>LCR!B458</t>
  </si>
  <si>
    <t>LCR!B459</t>
  </si>
  <si>
    <t>LCR!B460</t>
  </si>
  <si>
    <t>LCR!B462</t>
  </si>
  <si>
    <t>LCR!B463</t>
  </si>
  <si>
    <t>LCR!B464</t>
  </si>
  <si>
    <t>LCR!B465</t>
  </si>
  <si>
    <t>LCR!B466</t>
  </si>
  <si>
    <t>LCR!B467</t>
  </si>
  <si>
    <t>LCR!B468</t>
  </si>
  <si>
    <t>LCR!B469</t>
  </si>
  <si>
    <t>LCR!B470</t>
  </si>
  <si>
    <t>LCR!B471</t>
  </si>
  <si>
    <t>LCR!B473</t>
  </si>
  <si>
    <t>LCR!D473</t>
  </si>
  <si>
    <t>LCR!B474</t>
  </si>
  <si>
    <t>LCR!D474</t>
  </si>
  <si>
    <t>LCR!B475</t>
  </si>
  <si>
    <t>LCR!B476</t>
  </si>
  <si>
    <t>LCR!D476</t>
  </si>
  <si>
    <t>LCR!B477</t>
  </si>
  <si>
    <t>'Instructions-LCR'!A1</t>
  </si>
  <si>
    <t>'Instructions-LCR'!A3</t>
  </si>
  <si>
    <t>'Instructions-LCR'!B3</t>
  </si>
  <si>
    <t>'Instructions-LCR'!C3</t>
  </si>
  <si>
    <t>'Instructions-LCR'!D3</t>
  </si>
  <si>
    <t>'Instructions-LCR'!B4</t>
  </si>
  <si>
    <t>'Instructions-LCR'!C4</t>
  </si>
  <si>
    <t>'Instructions-LCR'!D4</t>
  </si>
  <si>
    <t>'Instructions-LCR'!B5</t>
  </si>
  <si>
    <t>'Instructions-LCR'!C5</t>
  </si>
  <si>
    <t>'Instructions-LCR'!D5</t>
  </si>
  <si>
    <t>'Instructions-LCR'!B6</t>
  </si>
  <si>
    <t>'Instructions-LCR'!C6</t>
  </si>
  <si>
    <t>'Instructions-LCR'!D6</t>
  </si>
  <si>
    <t>'Instructions-LCR'!B7</t>
  </si>
  <si>
    <t>'Instructions-LCR'!C7</t>
  </si>
  <si>
    <t>'Instructions-LCR'!D7</t>
  </si>
  <si>
    <t>'Instructions-LCR'!B8</t>
  </si>
  <si>
    <t>'Instructions-LCR'!C8</t>
  </si>
  <si>
    <t>'Instructions-LCR'!D8</t>
  </si>
  <si>
    <t>'Instructions-LCR'!B9</t>
  </si>
  <si>
    <t>'Instructions-LCR'!C9</t>
  </si>
  <si>
    <t>'Instructions-LCR'!D9</t>
  </si>
  <si>
    <t>'Instructions-LCR'!B10</t>
  </si>
  <si>
    <t>'Instructions-LCR'!C10</t>
  </si>
  <si>
    <t>'Instructions-LCR'!D10</t>
  </si>
  <si>
    <t>'Instructions-LCR'!B11</t>
  </si>
  <si>
    <t>'Instructions-LCR'!C11</t>
  </si>
  <si>
    <t>'Instructions-LCR'!D11</t>
  </si>
  <si>
    <t>'Instructions-LCR'!B12</t>
  </si>
  <si>
    <t>'Instructions-LCR'!C12</t>
  </si>
  <si>
    <t>'Instructions-LCR'!D12</t>
  </si>
  <si>
    <t>'Instructions-LCR'!B13</t>
  </si>
  <si>
    <t>'Instructions-LCR'!C13</t>
  </si>
  <si>
    <t>'Instructions-LCR'!D13</t>
  </si>
  <si>
    <t>'Instructions-LCR'!B14</t>
  </si>
  <si>
    <t>'Instructions-LCR'!C14</t>
  </si>
  <si>
    <t>'Instructions-LCR'!D14</t>
  </si>
  <si>
    <t>'Instructions-LCR'!B15</t>
  </si>
  <si>
    <t>'Instructions-LCR'!C15</t>
  </si>
  <si>
    <t>'Instructions-LCR'!D15</t>
  </si>
  <si>
    <t>'Instructions-LCR'!B16</t>
  </si>
  <si>
    <t>'Instructions-LCR'!C16</t>
  </si>
  <si>
    <t>'Instructions-LCR'!D16</t>
  </si>
  <si>
    <t>'Instructions-LCR'!B17</t>
  </si>
  <si>
    <t>'Instructions-LCR'!C17</t>
  </si>
  <si>
    <t>'Instructions-LCR'!D17</t>
  </si>
  <si>
    <t>'Instructions-LCR'!B18</t>
  </si>
  <si>
    <t>'Instructions-LCR'!C18</t>
  </si>
  <si>
    <t>'Instructions-LCR'!D18</t>
  </si>
  <si>
    <t>'Instructions-LCR'!B19</t>
  </si>
  <si>
    <t>'Instructions-LCR'!C19</t>
  </si>
  <si>
    <t>'Instructions-LCR'!D19</t>
  </si>
  <si>
    <t>'Instructions-LCR'!B20</t>
  </si>
  <si>
    <t>'Instructions-LCR'!C20</t>
  </si>
  <si>
    <t>'Instructions-LCR'!D20</t>
  </si>
  <si>
    <t>'Instructions-LCR'!B21</t>
  </si>
  <si>
    <t>'Instructions-LCR'!C21</t>
  </si>
  <si>
    <t>'Instructions-LCR'!D21</t>
  </si>
  <si>
    <t>'Instructions-LCR'!B22</t>
  </si>
  <si>
    <t>'Instructions-LCR'!C22</t>
  </si>
  <si>
    <t>'Instructions-LCR'!D22</t>
  </si>
  <si>
    <t>'Instructions-LCR'!B23</t>
  </si>
  <si>
    <t>'Instructions-LCR'!C23</t>
  </si>
  <si>
    <t>'Instructions-LCR'!D23</t>
  </si>
  <si>
    <t>'Instructions-LCR'!B24</t>
  </si>
  <si>
    <t>'Instructions-LCR'!C24</t>
  </si>
  <si>
    <t>'Instructions-LCR'!D24</t>
  </si>
  <si>
    <t>'Instructions-LCR'!B25</t>
  </si>
  <si>
    <t>'Instructions-LCR'!C25</t>
  </si>
  <si>
    <t>'Instructions-LCR'!D25</t>
  </si>
  <si>
    <t>'Instructions-LCR'!B26</t>
  </si>
  <si>
    <t>'Instructions-LCR'!C26</t>
  </si>
  <si>
    <t>'Instructions-LCR'!D26</t>
  </si>
  <si>
    <t>'Instructions-LCR'!B27</t>
  </si>
  <si>
    <t>'Instructions-LCR'!C27</t>
  </si>
  <si>
    <t>'Instructions-LCR'!D27</t>
  </si>
  <si>
    <t>'Instructions-LCR'!B28</t>
  </si>
  <si>
    <t>'Instructions-LCR'!C28</t>
  </si>
  <si>
    <t>'Instructions-LCR'!D28</t>
  </si>
  <si>
    <t>'Instructions-LCR'!B29</t>
  </si>
  <si>
    <t>'Instructions-LCR'!C29</t>
  </si>
  <si>
    <t>'Instructions-LCR'!D29</t>
  </si>
  <si>
    <t>'Instructions-LCR'!B30</t>
  </si>
  <si>
    <t>'Instructions-LCR'!C30</t>
  </si>
  <si>
    <t>'Instructions-LCR'!D30</t>
  </si>
  <si>
    <t>'Instructions-LCR'!B31</t>
  </si>
  <si>
    <t>'Instructions-LCR'!C31</t>
  </si>
  <si>
    <t>'Instructions-LCR'!D31</t>
  </si>
  <si>
    <t>'Instructions-LCR'!B32</t>
  </si>
  <si>
    <t>'Instructions-LCR'!C32</t>
  </si>
  <si>
    <t>'Instructions-LCR'!D32</t>
  </si>
  <si>
    <t>'Instructions-LCR'!B33</t>
  </si>
  <si>
    <t>'Instructions-LCR'!C33</t>
  </si>
  <si>
    <t>'Instructions-LCR'!B34</t>
  </si>
  <si>
    <t>'Instructions-LCR'!C34</t>
  </si>
  <si>
    <t>'Instructions-LCR'!B35</t>
  </si>
  <si>
    <t>'Instructions-LCR'!C35</t>
  </si>
  <si>
    <t>'Instructions-LCR'!B36</t>
  </si>
  <si>
    <t>'Instructions-LCR'!C36</t>
  </si>
  <si>
    <t>'Instructions-LCR'!B37</t>
  </si>
  <si>
    <t>'Instructions-LCR'!C37</t>
  </si>
  <si>
    <t>'Instructions-LCR'!B38</t>
  </si>
  <si>
    <t>'Instructions-LCR'!C38</t>
  </si>
  <si>
    <t>'Instructions-LCR'!B39</t>
  </si>
  <si>
    <t>'Instructions-LCR'!C39</t>
  </si>
  <si>
    <t>'Instructions-LCR'!B40</t>
  </si>
  <si>
    <t>'Instructions-LCR'!C40</t>
  </si>
  <si>
    <t>'Instructions-LCR'!B41</t>
  </si>
  <si>
    <t>'Instructions-LCR'!C41</t>
  </si>
  <si>
    <t>'Instructions-LCR'!B43</t>
  </si>
  <si>
    <t>'Instructions-LCR'!C43</t>
  </si>
  <si>
    <t>'Instructions-LCR'!B44</t>
  </si>
  <si>
    <t>'Instructions-LCR'!C44</t>
  </si>
  <si>
    <t>'Instructions-LCR'!B45</t>
  </si>
  <si>
    <t>'Instructions-LCR'!C45</t>
  </si>
  <si>
    <t>'Instructions-LCR'!B42</t>
  </si>
  <si>
    <t>'Instructions-LCR'!C42</t>
  </si>
  <si>
    <t>'Instructions-LCR'!B46</t>
  </si>
  <si>
    <t>'Instructions-LCR'!C46</t>
  </si>
  <si>
    <t>'Instructions-LCR'!B47</t>
  </si>
  <si>
    <t>'Instructions-LCR'!C47</t>
  </si>
  <si>
    <t>'Instructions-LCR'!B48</t>
  </si>
  <si>
    <t>'Instructions-LCR'!C48</t>
  </si>
  <si>
    <t>'Instructions-LCR'!B49</t>
  </si>
  <si>
    <t>'Instructions-LCR'!C49</t>
  </si>
  <si>
    <t>'Instructions-LCR'!B50</t>
  </si>
  <si>
    <t>'Instructions-LCR'!C50</t>
  </si>
  <si>
    <t>'Instructions-LCR'!B51</t>
  </si>
  <si>
    <t>'Instructions-LCR'!C51</t>
  </si>
  <si>
    <t>'Instructions-LCR'!B52</t>
  </si>
  <si>
    <t>'Instructions-LCR'!C52</t>
  </si>
  <si>
    <t>'Instructions-LCR'!B53</t>
  </si>
  <si>
    <t>'Instructions-LCR'!C53</t>
  </si>
  <si>
    <t>'Instructions-LCR'!B54</t>
  </si>
  <si>
    <t>'Instructions-LCR'!C54</t>
  </si>
  <si>
    <t>'Instructions-LCR'!B55</t>
  </si>
  <si>
    <t>'Instructions-LCR'!C55</t>
  </si>
  <si>
    <t>'Instructions-LCR'!B56</t>
  </si>
  <si>
    <t>'Instructions-LCR'!C56</t>
  </si>
  <si>
    <t>'Instructions-LCR'!B57</t>
  </si>
  <si>
    <t>'Instructions-LCR'!C57</t>
  </si>
  <si>
    <t>'Instructions-LCR'!B58</t>
  </si>
  <si>
    <t>'Instructions-LCR'!C58</t>
  </si>
  <si>
    <t>'Instructions-LCR'!D58</t>
  </si>
  <si>
    <t>'Instructions-LCR'!B59</t>
  </si>
  <si>
    <t>'Instructions-LCR'!C59</t>
  </si>
  <si>
    <t>'Instructions-LCR'!B60</t>
  </si>
  <si>
    <t>'Instructions-LCR'!C60</t>
  </si>
  <si>
    <t>'Instructions-LCR'!B61</t>
  </si>
  <si>
    <t>'Instructions-LCR'!C61</t>
  </si>
  <si>
    <t>'Instructions-LCR'!B62</t>
  </si>
  <si>
    <t>'Instructions-LCR'!C62</t>
  </si>
  <si>
    <t>'Instructions-LCR'!B63</t>
  </si>
  <si>
    <t>'Instructions-LCR'!C63</t>
  </si>
  <si>
    <t>'Instructions-LCR'!B64</t>
  </si>
  <si>
    <t>'Instructions-LCR'!C64</t>
  </si>
  <si>
    <t>'Instructions-LCR'!D64</t>
  </si>
  <si>
    <t>'Instructions-LCR'!B65</t>
  </si>
  <si>
    <t>'Instructions-LCR'!C65</t>
  </si>
  <si>
    <t>'Instructions-LCR'!B66</t>
  </si>
  <si>
    <t>'Instructions-LCR'!C66</t>
  </si>
  <si>
    <t>'Instructions-LCR'!B67</t>
  </si>
  <si>
    <t>'Instructions-LCR'!C67</t>
  </si>
  <si>
    <t>'Instructions-LCR'!D67</t>
  </si>
  <si>
    <t>'Instructions-LCR'!B68</t>
  </si>
  <si>
    <t>'Instructions-LCR'!C68</t>
  </si>
  <si>
    <t>'Instructions-LCR'!B69</t>
  </si>
  <si>
    <t>'Instructions-LCR'!C69</t>
  </si>
  <si>
    <t>'Instructions-LCR'!B70</t>
  </si>
  <si>
    <t>'Instructions-LCR'!C70</t>
  </si>
  <si>
    <t>'Instructions-LCR'!B71</t>
  </si>
  <si>
    <t>'Instructions-LCR'!C71</t>
  </si>
  <si>
    <t>'Instructions-LCR'!B72</t>
  </si>
  <si>
    <t>'Instructions-LCR'!C72</t>
  </si>
  <si>
    <t>'Instructions-LCR'!D72</t>
  </si>
  <si>
    <t>'Instructions-LCR'!B73</t>
  </si>
  <si>
    <t>'Instructions-LCR'!C73</t>
  </si>
  <si>
    <t>'Instructions-LCR'!B74</t>
  </si>
  <si>
    <t>'Instructions-LCR'!C74</t>
  </si>
  <si>
    <t>'Instructions-LCR'!B75</t>
  </si>
  <si>
    <t>'Instructions-LCR'!C75</t>
  </si>
  <si>
    <t>'Instructions-LCR'!B76</t>
  </si>
  <si>
    <t>'Instructions-LCR'!C76</t>
  </si>
  <si>
    <t>'Instructions-LCR'!B77</t>
  </si>
  <si>
    <t>'Instructions-LCR'!C77</t>
  </si>
  <si>
    <t>'Instructions-LCR'!D77</t>
  </si>
  <si>
    <t>'Instructions-LCR'!B78</t>
  </si>
  <si>
    <t>'Instructions-LCR'!C78</t>
  </si>
  <si>
    <t>'Instructions-LCR'!B79</t>
  </si>
  <si>
    <t>'Instructions-LCR'!C79</t>
  </si>
  <si>
    <t>'Instructions-LCR'!B80</t>
  </si>
  <si>
    <t>'Instructions-LCR'!C80</t>
  </si>
  <si>
    <t>'Instructions-LCR'!B81</t>
  </si>
  <si>
    <t>'Instructions-LCR'!C81</t>
  </si>
  <si>
    <t>'Instructions-LCR'!D81</t>
  </si>
  <si>
    <t>'Instructions-LCR'!B82</t>
  </si>
  <si>
    <t>'Instructions-LCR'!C82</t>
  </si>
  <si>
    <t>'Instructions-LCR'!B83</t>
  </si>
  <si>
    <t>'Instructions-LCR'!C83</t>
  </si>
  <si>
    <t>'Instructions-LCR'!B84</t>
  </si>
  <si>
    <t>'Instructions-LCR'!C84</t>
  </si>
  <si>
    <t>'Instructions-LCR'!D84</t>
  </si>
  <si>
    <t>'Instructions-LCR'!B85</t>
  </si>
  <si>
    <t>'Instructions-LCR'!C85</t>
  </si>
  <si>
    <t>'Instructions-LCR'!D86</t>
  </si>
  <si>
    <t>'Instructions-LCR'!B86</t>
  </si>
  <si>
    <t>'Instructions-LCR'!C86</t>
  </si>
  <si>
    <t>'Instructions-LCR'!D87</t>
  </si>
  <si>
    <t>'Instructions-LCR'!B87</t>
  </si>
  <si>
    <t>'Instructions-LCR'!C87</t>
  </si>
  <si>
    <t>'Instructions-LCR'!D88</t>
  </si>
  <si>
    <t>'Instructions-LCR'!B88</t>
  </si>
  <si>
    <t>'Instructions-LCR'!C88</t>
  </si>
  <si>
    <t>'Instructions-LCR'!D89</t>
  </si>
  <si>
    <t>'Instructions-LCR'!B89</t>
  </si>
  <si>
    <t>'Instructions-LCR'!C89</t>
  </si>
  <si>
    <t>'Instructions-LCR'!D90</t>
  </si>
  <si>
    <t>'Instructions-LCR'!B90</t>
  </si>
  <si>
    <t>'Instructions-LCR'!C90</t>
  </si>
  <si>
    <t>'Instructions-LCR'!D91</t>
  </si>
  <si>
    <t>'Instructions-LCR'!B91</t>
  </si>
  <si>
    <t>'Instructions-LCR'!C91</t>
  </si>
  <si>
    <t>'Instructions-LCR'!D92</t>
  </si>
  <si>
    <t>'Instructions-LCR'!B92</t>
  </si>
  <si>
    <t>'Instructions-LCR'!C92</t>
  </si>
  <si>
    <t>'Instructions-LCR'!D93</t>
  </si>
  <si>
    <t>'Instructions-LCR'!B93</t>
  </si>
  <si>
    <t>'Instructions-LCR'!C93</t>
  </si>
  <si>
    <t>'Instructions-LCR'!D94</t>
  </si>
  <si>
    <t>'Instructions-LCR'!B94</t>
  </si>
  <si>
    <t>'Instructions-LCR'!C94</t>
  </si>
  <si>
    <t>'Instructions-LCR'!D95</t>
  </si>
  <si>
    <t>'Instructions-LCR'!B95</t>
  </si>
  <si>
    <t>'Instructions-LCR'!C95</t>
  </si>
  <si>
    <t>'Instructions-LCR'!D96</t>
  </si>
  <si>
    <t>'Instructions-LCR'!B96</t>
  </si>
  <si>
    <t>'Instructions-LCR'!C96</t>
  </si>
  <si>
    <t>'Instructions-LCR'!D97</t>
  </si>
  <si>
    <t>'Instructions-LCR'!B97</t>
  </si>
  <si>
    <t>'Instructions-LCR'!C97</t>
  </si>
  <si>
    <t>'Instructions-LCR'!D98</t>
  </si>
  <si>
    <t>'Instructions-LCR'!B98</t>
  </si>
  <si>
    <t>'Instructions-LCR'!C98</t>
  </si>
  <si>
    <t>'Instructions-LCR'!D99</t>
  </si>
  <si>
    <t>'Instructions-LCR'!B99</t>
  </si>
  <si>
    <t>'Instructions-LCR'!C99</t>
  </si>
  <si>
    <t>'Instructions-LCR'!D100</t>
  </si>
  <si>
    <t>'Instructions-LCR'!B100</t>
  </si>
  <si>
    <t>'Instructions-LCR'!C100</t>
  </si>
  <si>
    <t>'Instructions-LCR'!D101</t>
  </si>
  <si>
    <t>'Instructions-LCR'!B101</t>
  </si>
  <si>
    <t>'Instructions-LCR'!C101</t>
  </si>
  <si>
    <t>'Instructions-LCR'!D102</t>
  </si>
  <si>
    <t>'Instructions-LCR'!B102</t>
  </si>
  <si>
    <t>'Instructions-LCR'!C102</t>
  </si>
  <si>
    <t>'Instructions-LCR'!D103</t>
  </si>
  <si>
    <t>'Instructions-LCR'!B103</t>
  </si>
  <si>
    <t>'Instructions-LCR'!C103</t>
  </si>
  <si>
    <t>'Instructions-LCR'!D104</t>
  </si>
  <si>
    <t>'Instructions-LCR'!B104</t>
  </si>
  <si>
    <t>'Instructions-LCR'!C104</t>
  </si>
  <si>
    <t>'Instructions-LCR'!D105</t>
  </si>
  <si>
    <t>'Instructions-LCR'!B105</t>
  </si>
  <si>
    <t>'Instructions-LCR'!C105</t>
  </si>
  <si>
    <t>'Instructions-LCR'!D106</t>
  </si>
  <si>
    <t>'Instructions-LCR'!B106</t>
  </si>
  <si>
    <t>'Instructions-LCR'!C106</t>
  </si>
  <si>
    <t>'Instructions-LCR'!D107</t>
  </si>
  <si>
    <t>'Instructions-LCR'!B107</t>
  </si>
  <si>
    <t>'Instructions-LCR'!C107</t>
  </si>
  <si>
    <t>'Instructions-LCR'!D108</t>
  </si>
  <si>
    <t>'Instructions-LCR'!B108</t>
  </si>
  <si>
    <t>'Instructions-LCR'!C108</t>
  </si>
  <si>
    <t>'Instructions-LCR'!D109</t>
  </si>
  <si>
    <t>'Instructions-LCR'!B109</t>
  </si>
  <si>
    <t>'Instructions-LCR'!C109</t>
  </si>
  <si>
    <t>'Instructions-LCR'!D110</t>
  </si>
  <si>
    <t>'Instructions-LCR'!B110</t>
  </si>
  <si>
    <t>'Instructions-LCR'!C110</t>
  </si>
  <si>
    <t>'Instructions-LCR'!D111</t>
  </si>
  <si>
    <t>'Instructions-LCR'!B111</t>
  </si>
  <si>
    <t>'Instructions-LCR'!C111</t>
  </si>
  <si>
    <t>'Instructions-LCR'!D112</t>
  </si>
  <si>
    <t>'Instructions-LCR'!B112</t>
  </si>
  <si>
    <t>'Instructions-LCR'!C112</t>
  </si>
  <si>
    <t>'Instructions-LCR'!D113</t>
  </si>
  <si>
    <t>'Instructions-LCR'!B113</t>
  </si>
  <si>
    <t>'Instructions-LCR'!C113</t>
  </si>
  <si>
    <t>'Instructions-LCR'!D114</t>
  </si>
  <si>
    <t>'Instructions-LCR'!B114</t>
  </si>
  <si>
    <t>'Instructions-LCR'!C114</t>
  </si>
  <si>
    <t>'Instructions-LCR'!D115</t>
  </si>
  <si>
    <t>'Instructions-LCR'!B115</t>
  </si>
  <si>
    <t>'Instructions-LCR'!C115</t>
  </si>
  <si>
    <t>'Instructions-LCR'!D116</t>
  </si>
  <si>
    <t>'Instructions-LCR'!B116</t>
  </si>
  <si>
    <t>'Instructions-LCR'!C116</t>
  </si>
  <si>
    <t>'Instructions-LCR'!D117</t>
  </si>
  <si>
    <t>'Instructions-LCR'!B117</t>
  </si>
  <si>
    <t>'Instructions-LCR'!C117</t>
  </si>
  <si>
    <t>'Instructions-LCR'!D118</t>
  </si>
  <si>
    <t>'Instructions-LCR'!B118</t>
  </si>
  <si>
    <t>'Instructions-LCR'!C118</t>
  </si>
  <si>
    <t>'Instructions-LCR'!D119</t>
  </si>
  <si>
    <t>'Instructions-LCR'!B119</t>
  </si>
  <si>
    <t>'Instructions-LCR'!C119</t>
  </si>
  <si>
    <t>'Instructions-LCR'!D120</t>
  </si>
  <si>
    <t>'Instructions-LCR'!B120</t>
  </si>
  <si>
    <t>'Instructions-LCR'!C120</t>
  </si>
  <si>
    <t>'Instructions-LCR'!D121</t>
  </si>
  <si>
    <t>'Instructions-LCR'!B121</t>
  </si>
  <si>
    <t>'Instructions-LCR'!C121</t>
  </si>
  <si>
    <t>'Instructions-LCR'!D122</t>
  </si>
  <si>
    <t>'Instructions-LCR'!B122</t>
  </si>
  <si>
    <t>'Instructions-LCR'!C122</t>
  </si>
  <si>
    <t>'Instructions-LCR'!D123</t>
  </si>
  <si>
    <t>'Instructions-LCR'!B123</t>
  </si>
  <si>
    <t>'Instructions-LCR'!C123</t>
  </si>
  <si>
    <t>'Instructions-LCR'!D124</t>
  </si>
  <si>
    <t>'Instructions-LCR'!B124</t>
  </si>
  <si>
    <t>'Instructions-LCR'!C124</t>
  </si>
  <si>
    <t>'Instructions-LCR'!D125</t>
  </si>
  <si>
    <t>'Instructions-LCR'!B125</t>
  </si>
  <si>
    <t>'Instructions-LCR'!C125</t>
  </si>
  <si>
    <t>'Instructions-LCR'!D126</t>
  </si>
  <si>
    <t>'Instructions-LCR'!B126</t>
  </si>
  <si>
    <t>'Instructions-LCR'!C126</t>
  </si>
  <si>
    <t>'Instructions-LCR'!B127</t>
  </si>
  <si>
    <t>'Instructions-LCR'!C127</t>
  </si>
  <si>
    <t>'Instructions-LCR'!D127</t>
  </si>
  <si>
    <t>'Instructions-LCR'!B128</t>
  </si>
  <si>
    <t>'Instructions-LCR'!C128</t>
  </si>
  <si>
    <t>'Instructions-LCR'!B129</t>
  </si>
  <si>
    <t>'Instructions-LCR'!C129</t>
  </si>
  <si>
    <t>'Instructions-LCR'!B130</t>
  </si>
  <si>
    <t>'Instructions-LCR'!C130</t>
  </si>
  <si>
    <t>'Instructions-LCR'!B131</t>
  </si>
  <si>
    <t>'Instructions-LCR'!C131</t>
  </si>
  <si>
    <t>'Instructions-LCR'!B132</t>
  </si>
  <si>
    <t>'Instructions-LCR'!C132</t>
  </si>
  <si>
    <t>'Instructions-LCR'!B133</t>
  </si>
  <si>
    <t>'Instructions-LCR'!C133</t>
  </si>
  <si>
    <t>'Instructions-LCR'!B134</t>
  </si>
  <si>
    <t>'Instructions-LCR'!C134</t>
  </si>
  <si>
    <t>'Instructions-LCR'!B135</t>
  </si>
  <si>
    <t>'Instructions-LCR'!C135</t>
  </si>
  <si>
    <t>'Instructions-LCR'!B136</t>
  </si>
  <si>
    <t>'Instructions-LCR'!C136</t>
  </si>
  <si>
    <t>'Instructions-LCR'!B137</t>
  </si>
  <si>
    <t>'Instructions-LCR'!C137</t>
  </si>
  <si>
    <t>'Instructions-LCR'!B138</t>
  </si>
  <si>
    <t>'Instructions-LCR'!C138</t>
  </si>
  <si>
    <t>'Instructions-LCR'!B139</t>
  </si>
  <si>
    <t>'Instructions-LCR'!C139</t>
  </si>
  <si>
    <t>'Instructions-LCR'!B140</t>
  </si>
  <si>
    <t>'Instructions-LCR'!C140</t>
  </si>
  <si>
    <t>'Instructions-LCR'!D140</t>
  </si>
  <si>
    <t>'Instructions-LCR'!B141</t>
  </si>
  <si>
    <t>'Instructions-LCR'!C141</t>
  </si>
  <si>
    <t>'Instructions-LCR'!D141</t>
  </si>
  <si>
    <t>'Instructions-LCR'!B142</t>
  </si>
  <si>
    <t>'Instructions-LCR'!C142</t>
  </si>
  <si>
    <t>'Instructions-LCR'!D142</t>
  </si>
  <si>
    <t>'Instructions-LCR'!B143</t>
  </si>
  <si>
    <t>'Instructions-LCR'!C143</t>
  </si>
  <si>
    <t>'Instructions-LCR'!D143</t>
  </si>
  <si>
    <t>'Instructions-LCR'!B144</t>
  </si>
  <si>
    <t>'Instructions-LCR'!C144</t>
  </si>
  <si>
    <t>'Instructions-LCR'!D144</t>
  </si>
  <si>
    <t>'Instructions-LCR'!B145</t>
  </si>
  <si>
    <t>'Instructions-LCR'!C145</t>
  </si>
  <si>
    <t>'Instructions-LCR'!D145</t>
  </si>
  <si>
    <t>'Instructions-LCR'!B146</t>
  </si>
  <si>
    <t>'Instructions-LCR'!C146</t>
  </si>
  <si>
    <t>'Instructions-LCR'!D146</t>
  </si>
  <si>
    <t>'Instructions-LCR'!B147</t>
  </si>
  <si>
    <t>'Instructions-LCR'!C147</t>
  </si>
  <si>
    <t>'Instructions-LCR'!D147</t>
  </si>
  <si>
    <t>'Instructions-LCR'!B148</t>
  </si>
  <si>
    <t>'Instructions-LCR'!C148</t>
  </si>
  <si>
    <t>'Instructions-LCR'!D148</t>
  </si>
  <si>
    <t>'Instructions-LCR'!B149</t>
  </si>
  <si>
    <t>'Instructions-LCR'!C149</t>
  </si>
  <si>
    <t>'Instructions-LCR'!B150</t>
  </si>
  <si>
    <t>'Instructions-LCR'!C150</t>
  </si>
  <si>
    <t>'Instructions-LCR'!B151</t>
  </si>
  <si>
    <t>'Instructions-LCR'!C151</t>
  </si>
  <si>
    <t>'Instructions-LCR'!B152</t>
  </si>
  <si>
    <t>'Instructions-LCR'!C152</t>
  </si>
  <si>
    <t>'Instructions-LCR'!B153</t>
  </si>
  <si>
    <t>'Instructions-LCR'!C153</t>
  </si>
  <si>
    <t>'Instructions-LCR'!B154</t>
  </si>
  <si>
    <t>'Instructions-LCR'!C154</t>
  </si>
  <si>
    <t>'Instructions-LCR'!B155</t>
  </si>
  <si>
    <t>'Instructions-LCR'!C155</t>
  </si>
  <si>
    <t>'Instructions-LCR'!B156</t>
  </si>
  <si>
    <t>'Instructions-LCR'!C156</t>
  </si>
  <si>
    <t>'Instructions-LCR'!B157</t>
  </si>
  <si>
    <t>'Instructions-LCR'!C157</t>
  </si>
  <si>
    <t>'Instructions-LCR'!D157</t>
  </si>
  <si>
    <t>'Instructions-LCR'!B158</t>
  </si>
  <si>
    <t>'Instructions-LCR'!C158</t>
  </si>
  <si>
    <t>'Instructions-LCR'!B159</t>
  </si>
  <si>
    <t>'Instructions-LCR'!C159</t>
  </si>
  <si>
    <t>'Instructions-LCR'!B160</t>
  </si>
  <si>
    <t>'Instructions-LCR'!C160</t>
  </si>
  <si>
    <t>'Instructions-LCR'!B161</t>
  </si>
  <si>
    <t>'Instructions-LCR'!C161</t>
  </si>
  <si>
    <t>'Instructions-LCR'!B162</t>
  </si>
  <si>
    <t>'Instructions-LCR'!C162</t>
  </si>
  <si>
    <t>'Instructions-LCR'!B163</t>
  </si>
  <si>
    <t>'Instructions-LCR'!C163</t>
  </si>
  <si>
    <t>'Instructions-LCR'!B164</t>
  </si>
  <si>
    <t>'Instructions-LCR'!C164</t>
  </si>
  <si>
    <t>'Instructions-LCR'!B165</t>
  </si>
  <si>
    <t>'Instructions-LCR'!C165</t>
  </si>
  <si>
    <t>'Instructions-LCR'!B166</t>
  </si>
  <si>
    <t>'Instructions-LCR'!C166</t>
  </si>
  <si>
    <t>'Instructions-LCR'!B167</t>
  </si>
  <si>
    <t>'Instructions-LCR'!C167</t>
  </si>
  <si>
    <t>'Instructions-LCR'!D168</t>
  </si>
  <si>
    <t>'Instructions-LCR'!B168</t>
  </si>
  <si>
    <t>'Instructions-LCR'!C168</t>
  </si>
  <si>
    <t>'Instructions-LCR'!D169</t>
  </si>
  <si>
    <t>'Instructions-LCR'!B169</t>
  </si>
  <si>
    <t>'Instructions-LCR'!C169</t>
  </si>
  <si>
    <t>'Instructions-LCR'!D170</t>
  </si>
  <si>
    <t>'Instructions-LCR'!B170</t>
  </si>
  <si>
    <t>'Instructions-LCR'!C170</t>
  </si>
  <si>
    <t>'Instructions-LCR'!D171</t>
  </si>
  <si>
    <t>'Instructions-LCR'!B171</t>
  </si>
  <si>
    <t>'Instructions-LCR'!C171</t>
  </si>
  <si>
    <t>'Instructions-LCR'!D172</t>
  </si>
  <si>
    <t>'Instructions-LCR'!B172</t>
  </si>
  <si>
    <t>'Instructions-LCR'!C172</t>
  </si>
  <si>
    <t>'Instructions-LCR'!D173</t>
  </si>
  <si>
    <t>'Instructions-LCR'!B173</t>
  </si>
  <si>
    <t>'Instructions-LCR'!C173</t>
  </si>
  <si>
    <t>'Instructions-LCR'!D174</t>
  </si>
  <si>
    <t>'Instructions-LCR'!B174</t>
  </si>
  <si>
    <t>'Instructions-LCR'!C174</t>
  </si>
  <si>
    <t>'Instructions-LCR'!D175</t>
  </si>
  <si>
    <t>'Instructions-LCR'!B175</t>
  </si>
  <si>
    <t>'Instructions-LCR'!C175</t>
  </si>
  <si>
    <t>'Instructions-LCR'!D176</t>
  </si>
  <si>
    <t>'Instructions-LCR'!B176</t>
  </si>
  <si>
    <t>'Instructions-LCR'!C176</t>
  </si>
  <si>
    <t>'Instructions-LCR'!D177</t>
  </si>
  <si>
    <t>'Instructions-LCR'!B177</t>
  </si>
  <si>
    <t>'Instructions-LCR'!C177</t>
  </si>
  <si>
    <t>'Instructions-LCR'!D178</t>
  </si>
  <si>
    <t>'Instructions-LCR'!B178</t>
  </si>
  <si>
    <t>'Instructions-LCR'!C178</t>
  </si>
  <si>
    <t>'Instructions-LCR'!D179</t>
  </si>
  <si>
    <t>'Instructions-LCR'!B179</t>
  </si>
  <si>
    <t>'Instructions-LCR'!C179</t>
  </si>
  <si>
    <t>'Instructions-LCR'!D180</t>
  </si>
  <si>
    <t>'Instructions-LCR'!B180</t>
  </si>
  <si>
    <t>'Instructions-LCR'!C180</t>
  </si>
  <si>
    <t>'Instructions-LCR'!D181</t>
  </si>
  <si>
    <t>'Instructions-LCR'!B181</t>
  </si>
  <si>
    <t>'Instructions-LCR'!C181</t>
  </si>
  <si>
    <t>'Instructions-LCR'!D182</t>
  </si>
  <si>
    <t>'Instructions-LCR'!B182</t>
  </si>
  <si>
    <t>'Instructions-LCR'!C182</t>
  </si>
  <si>
    <t>'Instructions-LCR'!D183</t>
  </si>
  <si>
    <t>'Instructions-LCR'!B183</t>
  </si>
  <si>
    <t>'Instructions-LCR'!C183</t>
  </si>
  <si>
    <t>'Instructions-LCR'!D184</t>
  </si>
  <si>
    <t>'Instructions-LCR'!B184</t>
  </si>
  <si>
    <t>'Instructions-LCR'!C184</t>
  </si>
  <si>
    <t>'Instructions-LCR'!D185</t>
  </si>
  <si>
    <t>'Instructions-LCR'!B185</t>
  </si>
  <si>
    <t>'Instructions-LCR'!C185</t>
  </si>
  <si>
    <t>'Instructions-LCR'!D186</t>
  </si>
  <si>
    <t>'Instructions-LCR'!B186</t>
  </si>
  <si>
    <t>'Instructions-LCR'!C186</t>
  </si>
  <si>
    <t>'Instructions-LCR'!D187</t>
  </si>
  <si>
    <t>'Instructions-LCR'!B187</t>
  </si>
  <si>
    <t>'Instructions-LCR'!C187</t>
  </si>
  <si>
    <t>'Instructions-LCR'!D188</t>
  </si>
  <si>
    <t>'Instructions-LCR'!B188</t>
  </si>
  <si>
    <t>'Instructions-LCR'!C188</t>
  </si>
  <si>
    <t>'Instructions-LCR'!D189</t>
  </si>
  <si>
    <t>'Instructions-LCR'!B189</t>
  </si>
  <si>
    <t>'Instructions-LCR'!C189</t>
  </si>
  <si>
    <t>'Instructions-LCR'!D190</t>
  </si>
  <si>
    <t>'Instructions-LCR'!B190</t>
  </si>
  <si>
    <t>'Instructions-LCR'!C190</t>
  </si>
  <si>
    <t>'Instructions-LCR'!D191</t>
  </si>
  <si>
    <t>'Instructions-LCR'!B191</t>
  </si>
  <si>
    <t>'Instructions-LCR'!C191</t>
  </si>
  <si>
    <t>'Instructions-LCR'!D192</t>
  </si>
  <si>
    <t>'Instructions-LCR'!B192</t>
  </si>
  <si>
    <t>'Instructions-LCR'!C192</t>
  </si>
  <si>
    <t>'Instructions-LCR'!D193</t>
  </si>
  <si>
    <t>'Instructions-LCR'!B193</t>
  </si>
  <si>
    <t>'Instructions-LCR'!C193</t>
  </si>
  <si>
    <t>'Instructions-LCR'!D194</t>
  </si>
  <si>
    <t>'Instructions-LCR'!B194</t>
  </si>
  <si>
    <t>'Instructions-LCR'!C194</t>
  </si>
  <si>
    <t>'Instructions-LCR'!D195</t>
  </si>
  <si>
    <t>'Instructions-LCR'!B195</t>
  </si>
  <si>
    <t>'Instructions-LCR'!C195</t>
  </si>
  <si>
    <t>'Instructions-LCR'!D196</t>
  </si>
  <si>
    <t>'Instructions-LCR'!B196</t>
  </si>
  <si>
    <t>'Instructions-LCR'!C196</t>
  </si>
  <si>
    <t>'Instructions-LCR'!D197</t>
  </si>
  <si>
    <t>'Instructions-LCR'!B197</t>
  </si>
  <si>
    <t>'Instructions-LCR'!C197</t>
  </si>
  <si>
    <t>'Instructions-LCR'!D198</t>
  </si>
  <si>
    <t>'Instructions-LCR'!B198</t>
  </si>
  <si>
    <t>'Instructions-LCR'!C198</t>
  </si>
  <si>
    <t>'Instructions-LCR'!B199</t>
  </si>
  <si>
    <t>'Instructions-LCR'!C199</t>
  </si>
  <si>
    <t>'Instructions-LCR'!B200</t>
  </si>
  <si>
    <t>'Instructions-LCR'!C200</t>
  </si>
  <si>
    <t>'Instructions-LCR'!B201</t>
  </si>
  <si>
    <t>'Instructions-LCR'!C201</t>
  </si>
  <si>
    <t>'Instructions-LCR'!B202</t>
  </si>
  <si>
    <t>'Instructions-LCR'!C202</t>
  </si>
  <si>
    <t>'Instructions-LCR'!B203</t>
  </si>
  <si>
    <t>'Instructions-LCR'!C203</t>
  </si>
  <si>
    <t>'Instructions-LCR'!D203</t>
  </si>
  <si>
    <t>'Instructions-LCR'!B204</t>
  </si>
  <si>
    <t>'Instructions-LCR'!C204</t>
  </si>
  <si>
    <t>'Instructions-LCR'!B205</t>
  </si>
  <si>
    <t>'Instructions-LCR'!C205</t>
  </si>
  <si>
    <t>'Instructions-LCR'!B206</t>
  </si>
  <si>
    <t>'Instructions-LCR'!C206</t>
  </si>
  <si>
    <t>'Instructions-LCR'!B207</t>
  </si>
  <si>
    <t>'Instructions-LCR'!C207</t>
  </si>
  <si>
    <t>'Instructions-LCR'!B208</t>
  </si>
  <si>
    <t>'Instructions-LCR'!C208</t>
  </si>
  <si>
    <t>'Instructions-LCR'!B209</t>
  </si>
  <si>
    <t>'Instructions-LCR'!C209</t>
  </si>
  <si>
    <t>'Instructions-LCR'!B210</t>
  </si>
  <si>
    <t>'Instructions-LCR'!C210</t>
  </si>
  <si>
    <t>'Instructions-LCR'!B211</t>
  </si>
  <si>
    <t>'Instructions-LCR'!C211</t>
  </si>
  <si>
    <t>'Instructions-LCR'!D212</t>
  </si>
  <si>
    <t>'Instructions-LCR'!B212</t>
  </si>
  <si>
    <t>'Instructions-LCR'!C212</t>
  </si>
  <si>
    <t>'Instructions-LCR'!D213</t>
  </si>
  <si>
    <t>'Instructions-LCR'!B213</t>
  </si>
  <si>
    <t>'Instructions-LCR'!C213</t>
  </si>
  <si>
    <t>'Instructions-LCR'!D214</t>
  </si>
  <si>
    <t>'Instructions-LCR'!B214</t>
  </si>
  <si>
    <t>'Instructions-LCR'!C214</t>
  </si>
  <si>
    <t>'Instructions-LCR'!D215</t>
  </si>
  <si>
    <t>'Instructions-LCR'!B215</t>
  </si>
  <si>
    <t>'Instructions-LCR'!C215</t>
  </si>
  <si>
    <t>'Instructions-LCR'!D216</t>
  </si>
  <si>
    <t>'Instructions-LCR'!B216</t>
  </si>
  <si>
    <t>'Instructions-LCR'!C216</t>
  </si>
  <si>
    <t>'Instructions-LCR'!D217</t>
  </si>
  <si>
    <t>'Instructions-LCR'!B217</t>
  </si>
  <si>
    <t>'Instructions-LCR'!C217</t>
  </si>
  <si>
    <t>'Instructions-LCR'!D218</t>
  </si>
  <si>
    <t>'Instructions-LCR'!B218</t>
  </si>
  <si>
    <t>'Instructions-LCR'!C218</t>
  </si>
  <si>
    <t>'Instructions-LCR'!D219</t>
  </si>
  <si>
    <t>'Instructions-LCR'!B219</t>
  </si>
  <si>
    <t>'Instructions-LCR'!C219</t>
  </si>
  <si>
    <t>'Instructions-LCR'!D220</t>
  </si>
  <si>
    <t>'Instructions-LCR'!B220</t>
  </si>
  <si>
    <t>'Instructions-LCR'!C220</t>
  </si>
  <si>
    <t>'Instructions-LCR'!D221</t>
  </si>
  <si>
    <t>'Instructions-LCR'!B221</t>
  </si>
  <si>
    <t>'Instructions-LCR'!C221</t>
  </si>
  <si>
    <t>'Instructions-LCR'!D222</t>
  </si>
  <si>
    <t>'Instructions-LCR'!B222</t>
  </si>
  <si>
    <t>'Instructions-LCR'!C222</t>
  </si>
  <si>
    <t>'Instructions-LCR'!D223</t>
  </si>
  <si>
    <t>'Instructions-LCR'!B223</t>
  </si>
  <si>
    <t>'Instructions-LCR'!C223</t>
  </si>
  <si>
    <t>'Instructions-LCR'!D224</t>
  </si>
  <si>
    <t>'Instructions-LCR'!B224</t>
  </si>
  <si>
    <t>'Instructions-LCR'!C224</t>
  </si>
  <si>
    <t>'Instructions-LCR'!D225</t>
  </si>
  <si>
    <t>'Instructions-LCR'!B225</t>
  </si>
  <si>
    <t>'Instructions-LCR'!C225</t>
  </si>
  <si>
    <t>'Instructions-LCR'!D226</t>
  </si>
  <si>
    <t>'Instructions-LCR'!B226</t>
  </si>
  <si>
    <t>'Instructions-LCR'!C226</t>
  </si>
  <si>
    <t>'Instructions-LCR'!D227</t>
  </si>
  <si>
    <t>'Instructions-LCR'!B227</t>
  </si>
  <si>
    <t>'Instructions-LCR'!C227</t>
  </si>
  <si>
    <t>'Instructions-LCR'!D228</t>
  </si>
  <si>
    <t>'Instructions-LCR'!B228</t>
  </si>
  <si>
    <t>'Instructions-LCR'!C228</t>
  </si>
  <si>
    <t>'Instructions-LCR'!D229</t>
  </si>
  <si>
    <t>'Instructions-LCR'!B229</t>
  </si>
  <si>
    <t>'Instructions-LCR'!C229</t>
  </si>
  <si>
    <t>'Instructions-LCR'!D230</t>
  </si>
  <si>
    <t>'Instructions-LCR'!B230</t>
  </si>
  <si>
    <t>'Instructions-LCR'!C230</t>
  </si>
  <si>
    <t>'Instructions-LCR'!D231</t>
  </si>
  <si>
    <t>'Instructions-LCR'!B231</t>
  </si>
  <si>
    <t>'Instructions-LCR'!C231</t>
  </si>
  <si>
    <t>'Instructions-LCR'!D232</t>
  </si>
  <si>
    <t>'Instructions-LCR'!B232</t>
  </si>
  <si>
    <t>'Instructions-LCR'!C232</t>
  </si>
  <si>
    <t>'Instructions-LCR'!D233</t>
  </si>
  <si>
    <t>'Instructions-LCR'!B233</t>
  </si>
  <si>
    <t>'Instructions-LCR'!C233</t>
  </si>
  <si>
    <t>'Instructions-LCR'!D234</t>
  </si>
  <si>
    <t>'Instructions-LCR'!B234</t>
  </si>
  <si>
    <t>'Instructions-LCR'!C234</t>
  </si>
  <si>
    <t>'Instructions-LCR'!D235</t>
  </si>
  <si>
    <t>'Instructions-LCR'!B235</t>
  </si>
  <si>
    <t>'Instructions-LCR'!C235</t>
  </si>
  <si>
    <t>'Instructions-LCR'!D236</t>
  </si>
  <si>
    <t>'Instructions-LCR'!B236</t>
  </si>
  <si>
    <t>'Instructions-LCR'!C236</t>
  </si>
  <si>
    <t>'Instructions-LCR'!D237</t>
  </si>
  <si>
    <t>'Instructions-LCR'!B237</t>
  </si>
  <si>
    <t>'Instructions-LCR'!C237</t>
  </si>
  <si>
    <t>'Instructions-LCR'!D238</t>
  </si>
  <si>
    <t>'Instructions-LCR'!B238</t>
  </si>
  <si>
    <t>'Instructions-LCR'!C238</t>
  </si>
  <si>
    <t>'Instructions-LCR'!D239</t>
  </si>
  <si>
    <t>'Instructions-LCR'!B239</t>
  </si>
  <si>
    <t>'Instructions-LCR'!C239</t>
  </si>
  <si>
    <t>'Instructions-LCR'!D240</t>
  </si>
  <si>
    <t>'Instructions-LCR'!B240</t>
  </si>
  <si>
    <t>'Instructions-LCR'!C240</t>
  </si>
  <si>
    <t>'Instructions-LCR'!D241</t>
  </si>
  <si>
    <t>'Instructions-LCR'!B241</t>
  </si>
  <si>
    <t>'Instructions-LCR'!C241</t>
  </si>
  <si>
    <t>'Instructions-LCR'!D242</t>
  </si>
  <si>
    <t>'Instructions-LCR'!B242</t>
  </si>
  <si>
    <t>'Instructions-LCR'!C242</t>
  </si>
  <si>
    <t>'Instructions-LCR'!D243</t>
  </si>
  <si>
    <t>'Instructions-LCR'!B243</t>
  </si>
  <si>
    <t>'Instructions-LCR'!C243</t>
  </si>
  <si>
    <t>'Instructions-LCR'!D244</t>
  </si>
  <si>
    <t>'Instructions-LCR'!B244</t>
  </si>
  <si>
    <t>'Instructions-LCR'!C244</t>
  </si>
  <si>
    <t>'Instructions-LCR'!D245</t>
  </si>
  <si>
    <t>'Instructions-LCR'!B245</t>
  </si>
  <si>
    <t>'Instructions-LCR'!C245</t>
  </si>
  <si>
    <t>'Instructions-LCR'!D246</t>
  </si>
  <si>
    <t>'Instructions-LCR'!B246</t>
  </si>
  <si>
    <t>'Instructions-LCR'!C246</t>
  </si>
  <si>
    <t>'Instructions-LCR'!D247</t>
  </si>
  <si>
    <t>'Instructions-LCR'!B247</t>
  </si>
  <si>
    <t>'Instructions-LCR'!C247</t>
  </si>
  <si>
    <t>'Instructions-LCR'!D248</t>
  </si>
  <si>
    <t>'Instructions-LCR'!B248</t>
  </si>
  <si>
    <t>'Instructions-LCR'!C248</t>
  </si>
  <si>
    <t>'Instructions-LCR'!D249</t>
  </si>
  <si>
    <t>'Instructions-LCR'!B249</t>
  </si>
  <si>
    <t>'Instructions-LCR'!C249</t>
  </si>
  <si>
    <t>'Instructions-LCR'!D250</t>
  </si>
  <si>
    <t>'Instructions-LCR'!B250</t>
  </si>
  <si>
    <t>'Instructions-LCR'!C250</t>
  </si>
  <si>
    <t>'Instructions-LCR'!D251</t>
  </si>
  <si>
    <t>'Instructions-LCR'!B251</t>
  </si>
  <si>
    <t>'Instructions-LCR'!C251</t>
  </si>
  <si>
    <t>'Instructions-LCR'!D252</t>
  </si>
  <si>
    <t>'Instructions-LCR'!B252</t>
  </si>
  <si>
    <t>'Instructions-LCR'!C252</t>
  </si>
  <si>
    <t>'Instructions-LCR'!D253</t>
  </si>
  <si>
    <t>'Instructions-LCR'!B253</t>
  </si>
  <si>
    <t>'Instructions-LCR'!C253</t>
  </si>
  <si>
    <t>'Instructions-LCR'!D254</t>
  </si>
  <si>
    <t>'Instructions-LCR'!B254</t>
  </si>
  <si>
    <t>'Instructions-LCR'!C254</t>
  </si>
  <si>
    <t>'Instructions-LCR'!D255</t>
  </si>
  <si>
    <t>'Instructions-LCR'!B255</t>
  </si>
  <si>
    <t>'Instructions-LCR'!C255</t>
  </si>
  <si>
    <t>'Instructions-LCR'!D256</t>
  </si>
  <si>
    <t>'Instructions-LCR'!B256</t>
  </si>
  <si>
    <t>'Instructions-LCR'!C256</t>
  </si>
  <si>
    <t>'Instructions-LCR'!D257</t>
  </si>
  <si>
    <t>'Instructions-LCR'!B257</t>
  </si>
  <si>
    <t>'Instructions-LCR'!C257</t>
  </si>
  <si>
    <t>'Instructions-LCR'!D258</t>
  </si>
  <si>
    <t>'Instructions-LCR'!B258</t>
  </si>
  <si>
    <t>'Instructions-LCR'!C258</t>
  </si>
  <si>
    <t>'Instructions-LCR'!D259</t>
  </si>
  <si>
    <t>'Instructions-LCR'!B259</t>
  </si>
  <si>
    <t>'Instructions-LCR'!C259</t>
  </si>
  <si>
    <t>'Instructions-LCR'!D260</t>
  </si>
  <si>
    <t>'Instructions-LCR'!B260</t>
  </si>
  <si>
    <t>'Instructions-LCR'!C260</t>
  </si>
  <si>
    <t>'Instructions-LCR'!D261</t>
  </si>
  <si>
    <t>'Instructions-LCR'!B261</t>
  </si>
  <si>
    <t>'Instructions-LCR'!C261</t>
  </si>
  <si>
    <t>'Instructions-LCR'!D262</t>
  </si>
  <si>
    <t>'Instructions-LCR'!B262</t>
  </si>
  <si>
    <t>'Instructions-LCR'!C262</t>
  </si>
  <si>
    <t>'Instructions-LCR'!D263</t>
  </si>
  <si>
    <t>'Instructions-LCR'!B263</t>
  </si>
  <si>
    <t>'Instructions-LCR'!C263</t>
  </si>
  <si>
    <t>'Instructions-LCR'!D264</t>
  </si>
  <si>
    <t>'Instructions-LCR'!B264</t>
  </si>
  <si>
    <t>'Instructions-LCR'!C264</t>
  </si>
  <si>
    <t>'Instructions-LCR'!D265</t>
  </si>
  <si>
    <t>'Instructions-LCR'!B265</t>
  </si>
  <si>
    <t>'Instructions-LCR'!C265</t>
  </si>
  <si>
    <t>'Instructions-LCR'!D266</t>
  </si>
  <si>
    <t>'Instructions-LCR'!B266</t>
  </si>
  <si>
    <t>'Instructions-LCR'!C266</t>
  </si>
  <si>
    <t>'Instructions-LCR'!D267</t>
  </si>
  <si>
    <t>'Instructions-LCR'!B267</t>
  </si>
  <si>
    <t>'Instructions-LCR'!C267</t>
  </si>
  <si>
    <t>'Instructions-LCR'!D268</t>
  </si>
  <si>
    <t>'Instructions-LCR'!B268</t>
  </si>
  <si>
    <t>'Instructions-LCR'!C268</t>
  </si>
  <si>
    <t>'Instructions-LCR'!D269</t>
  </si>
  <si>
    <t>'Instructions-LCR'!B269</t>
  </si>
  <si>
    <t>'Instructions-LCR'!C269</t>
  </si>
  <si>
    <t>'Instructions-LCR'!D270</t>
  </si>
  <si>
    <t>'Instructions-LCR'!B270</t>
  </si>
  <si>
    <t>'Instructions-LCR'!C270</t>
  </si>
  <si>
    <t>'Instructions-LCR'!D271</t>
  </si>
  <si>
    <t>'Instructions-LCR'!B271</t>
  </si>
  <si>
    <t>'Instructions-LCR'!C271</t>
  </si>
  <si>
    <t>'Instructions-LCR'!D272</t>
  </si>
  <si>
    <t>'Instructions-LCR'!B272</t>
  </si>
  <si>
    <t>'Instructions-LCR'!C272</t>
  </si>
  <si>
    <t>'Instructions-LCR'!D273</t>
  </si>
  <si>
    <t>'Instructions-LCR'!B273</t>
  </si>
  <si>
    <t>'Instructions-LCR'!C273</t>
  </si>
  <si>
    <t>'Instructions-LCR'!D274</t>
  </si>
  <si>
    <t>'Instructions-LCR'!B274</t>
  </si>
  <si>
    <t>'Instructions-LCR'!C274</t>
  </si>
  <si>
    <t>'Instructions-LCR'!D275</t>
  </si>
  <si>
    <t>'Instructions-LCR'!B275</t>
  </si>
  <si>
    <t>'Instructions-LCR'!C275</t>
  </si>
  <si>
    <t>'Instructions-LCR'!D276</t>
  </si>
  <si>
    <t>'Instructions-LCR'!B276</t>
  </si>
  <si>
    <t>'Instructions-LCR'!C276</t>
  </si>
  <si>
    <t>'Instructions-LCR'!D277</t>
  </si>
  <si>
    <t>'Instructions-LCR'!B277</t>
  </si>
  <si>
    <t>'Instructions-LCR'!C277</t>
  </si>
  <si>
    <t>'Instructions-LCR'!D278</t>
  </si>
  <si>
    <t>'Instructions-LCR'!B278</t>
  </si>
  <si>
    <t>'Instructions-LCR'!C278</t>
  </si>
  <si>
    <t>'Instructions-LCR'!D279</t>
  </si>
  <si>
    <t>'Instructions-LCR'!B279</t>
  </si>
  <si>
    <t>'Instructions-LCR'!C279</t>
  </si>
  <si>
    <t>'Instructions-LCR'!D280</t>
  </si>
  <si>
    <t>'Instructions-LCR'!B280</t>
  </si>
  <si>
    <t>'Instructions-LCR'!C280</t>
  </si>
  <si>
    <t>'Instructions-LCR'!D281</t>
  </si>
  <si>
    <t>'Instructions-LCR'!B281</t>
  </si>
  <si>
    <t>'Instructions-LCR'!C281</t>
  </si>
  <si>
    <t>'Instructions-LCR'!D282</t>
  </si>
  <si>
    <t>'Instructions-LCR'!B282</t>
  </si>
  <si>
    <t>'Instructions-LCR'!C282</t>
  </si>
  <si>
    <t>'Instructions-LCR'!D283</t>
  </si>
  <si>
    <t>'Instructions-LCR'!B283</t>
  </si>
  <si>
    <t>'Instructions-LCR'!C283</t>
  </si>
  <si>
    <t>'Instructions-LCR'!D284</t>
  </si>
  <si>
    <t>'Instructions-LCR'!B284</t>
  </si>
  <si>
    <t>'Instructions-LCR'!C284</t>
  </si>
  <si>
    <t>'Instructions-LCR'!D285</t>
  </si>
  <si>
    <t>'Instructions-LCR'!B285</t>
  </si>
  <si>
    <t>'Instructions-LCR'!C285</t>
  </si>
  <si>
    <t>'Instructions-LCR'!D286</t>
  </si>
  <si>
    <t>'Instructions-LCR'!B286</t>
  </si>
  <si>
    <t>'Instructions-LCR'!C286</t>
  </si>
  <si>
    <t>'Instructions-LCR'!D287</t>
  </si>
  <si>
    <t>'Instructions-LCR'!B287</t>
  </si>
  <si>
    <t>'Instructions-LCR'!C287</t>
  </si>
  <si>
    <t>'Instructions-LCR'!D288</t>
  </si>
  <si>
    <t>'Instructions-LCR'!B288</t>
  </si>
  <si>
    <t>'Instructions-LCR'!C288</t>
  </si>
  <si>
    <t>'Instructions-LCR'!D289</t>
  </si>
  <si>
    <t>'Instructions-LCR'!B289</t>
  </si>
  <si>
    <t>'Instructions-LCR'!C289</t>
  </si>
  <si>
    <t>'Instructions-LCR'!D290</t>
  </si>
  <si>
    <t>'Instructions-LCR'!B290</t>
  </si>
  <si>
    <t>'Instructions-LCR'!C290</t>
  </si>
  <si>
    <t>'Instructions-LCR'!D291</t>
  </si>
  <si>
    <t>'Instructions-LCR'!B291</t>
  </si>
  <si>
    <t>'Instructions-LCR'!C291</t>
  </si>
  <si>
    <t>'Instructions-LCR'!D292</t>
  </si>
  <si>
    <t>'Instructions-LCR'!B292</t>
  </si>
  <si>
    <t>'Instructions-LCR'!C292</t>
  </si>
  <si>
    <t>'Instructions-LCR'!D293</t>
  </si>
  <si>
    <t>'Instructions-LCR'!B293</t>
  </si>
  <si>
    <t>'Instructions-LCR'!C293</t>
  </si>
  <si>
    <t>'Instructions-LCR'!D294</t>
  </si>
  <si>
    <t>'Instructions-LCR'!B294</t>
  </si>
  <si>
    <t>'Instructions-LCR'!C294</t>
  </si>
  <si>
    <t>'Instructions-LCR'!D295</t>
  </si>
  <si>
    <t>'Instructions-LCR'!B295</t>
  </si>
  <si>
    <t>'Instructions-LCR'!C295</t>
  </si>
  <si>
    <t>'Instructions-LCR'!D296</t>
  </si>
  <si>
    <t>'Instructions-LCR'!B296</t>
  </si>
  <si>
    <t>'Instructions-LCR'!C296</t>
  </si>
  <si>
    <t>'Instructions-LCR'!D297</t>
  </si>
  <si>
    <t>'Instructions-LCR'!B297</t>
  </si>
  <si>
    <t>'Instructions-LCR'!C297</t>
  </si>
  <si>
    <t>'Instructions-LCR'!D298</t>
  </si>
  <si>
    <t>'Instructions-LCR'!B298</t>
  </si>
  <si>
    <t>'Instructions-LCR'!C298</t>
  </si>
  <si>
    <t>'Instructions-LCR'!D299</t>
  </si>
  <si>
    <t>'Instructions-LCR'!B299</t>
  </si>
  <si>
    <t>'Instructions-LCR'!C299</t>
  </si>
  <si>
    <t>'Instructions-LCR'!D300</t>
  </si>
  <si>
    <t>'Instructions-LCR'!B300</t>
  </si>
  <si>
    <t>'Instructions-LCR'!C300</t>
  </si>
  <si>
    <t>'Instructions-LCR'!D301</t>
  </si>
  <si>
    <t>'Instructions-LCR'!B301</t>
  </si>
  <si>
    <t>'Instructions-LCR'!C301</t>
  </si>
  <si>
    <t>'Instructions-LCR'!D302</t>
  </si>
  <si>
    <t>'Instructions-LCR'!B302</t>
  </si>
  <si>
    <t>'Instructions-LCR'!C302</t>
  </si>
  <si>
    <t>'Instructions-LCR'!D303</t>
  </si>
  <si>
    <t>'Instructions-LCR'!B303</t>
  </si>
  <si>
    <t>'Instructions-LCR'!C303</t>
  </si>
  <si>
    <t>'Instructions-LCR'!D304</t>
  </si>
  <si>
    <t>'Instructions-LCR'!B304</t>
  </si>
  <si>
    <t>'Instructions-LCR'!C304</t>
  </si>
  <si>
    <t>'Instructions-LCR'!D305</t>
  </si>
  <si>
    <t>'Instructions-LCR'!B305</t>
  </si>
  <si>
    <t>'Instructions-LCR'!C305</t>
  </si>
  <si>
    <t>'Instructions-LCR'!D306</t>
  </si>
  <si>
    <t>'Instructions-LCR'!B306</t>
  </si>
  <si>
    <t>'Instructions-LCR'!C306</t>
  </si>
  <si>
    <t>'Instructions-LCR'!D307</t>
  </si>
  <si>
    <t>'Instructions-LCR'!B307</t>
  </si>
  <si>
    <t>'Instructions-LCR'!C307</t>
  </si>
  <si>
    <t>'Instructions-LCR'!D308</t>
  </si>
  <si>
    <t>'Instructions-LCR'!B308</t>
  </si>
  <si>
    <t>'Instructions-LCR'!C308</t>
  </si>
  <si>
    <t>'Instructions-LCR'!D309</t>
  </si>
  <si>
    <t>'Instructions-LCR'!B309</t>
  </si>
  <si>
    <t>'Instructions-LCR'!C309</t>
  </si>
  <si>
    <t>'Instructions-LCR'!D310</t>
  </si>
  <si>
    <t>'Instructions-LCR'!B310</t>
  </si>
  <si>
    <t>'Instructions-LCR'!C310</t>
  </si>
  <si>
    <t>'Instructions-LCR'!D311</t>
  </si>
  <si>
    <t>'Instructions-LCR'!B311</t>
  </si>
  <si>
    <t>'Instructions-LCR'!C311</t>
  </si>
  <si>
    <t>'Instructions-LCR'!D312</t>
  </si>
  <si>
    <t>'Instructions-LCR'!B312</t>
  </si>
  <si>
    <t>'Instructions-LCR'!C312</t>
  </si>
  <si>
    <t>'Instructions-LCR'!D313</t>
  </si>
  <si>
    <t>'Instructions-LCR'!B313</t>
  </si>
  <si>
    <t>'Instructions-LCR'!C313</t>
  </si>
  <si>
    <t>'Instructions-LCR'!D314</t>
  </si>
  <si>
    <t>'Instructions-LCR'!B314</t>
  </si>
  <si>
    <t>'Instructions-LCR'!C314</t>
  </si>
  <si>
    <t>'Instructions-LCR'!D315</t>
  </si>
  <si>
    <t>'Instructions-LCR'!B315</t>
  </si>
  <si>
    <t>'Instructions-LCR'!C315</t>
  </si>
  <si>
    <t>'Instructions-LCR'!D316</t>
  </si>
  <si>
    <t>'Instructions-LCR'!B316</t>
  </si>
  <si>
    <t>'Instructions-LCR'!C316</t>
  </si>
  <si>
    <t>'Instructions-LCR'!D317</t>
  </si>
  <si>
    <t>'Instructions-LCR'!B317</t>
  </si>
  <si>
    <t>'Instructions-LCR'!C317</t>
  </si>
  <si>
    <t>'Instructions-LCR'!D318</t>
  </si>
  <si>
    <t>'Instructions-LCR'!B318</t>
  </si>
  <si>
    <t>'Instructions-LCR'!C318</t>
  </si>
  <si>
    <t>'Instructions-LCR'!D319</t>
  </si>
  <si>
    <t>'Instructions-LCR'!B319</t>
  </si>
  <si>
    <t>'Instructions-LCR'!C319</t>
  </si>
  <si>
    <t>'Instructions-LCR'!D320</t>
  </si>
  <si>
    <t>'Instructions-LCR'!B320</t>
  </si>
  <si>
    <t>'Instructions-LCR'!C320</t>
  </si>
  <si>
    <t>'Instructions-LCR'!D321</t>
  </si>
  <si>
    <t>'Instructions-LCR'!B321</t>
  </si>
  <si>
    <t>'Instructions-LCR'!C321</t>
  </si>
  <si>
    <t>'Instructions-LCR'!D322</t>
  </si>
  <si>
    <t>'Instructions-LCR'!B322</t>
  </si>
  <si>
    <t>'Instructions-LCR'!C322</t>
  </si>
  <si>
    <t>'Instructions-LCR'!D323</t>
  </si>
  <si>
    <t>'Instructions-LCR'!B323</t>
  </si>
  <si>
    <t>'Instructions-LCR'!C323</t>
  </si>
  <si>
    <t>'Instructions-LCR'!D324</t>
  </si>
  <si>
    <t>'Instructions-LCR'!B324</t>
  </si>
  <si>
    <t>'Instructions-LCR'!C324</t>
  </si>
  <si>
    <t>'Instructions-LCR'!D325</t>
  </si>
  <si>
    <t>'Instructions-LCR'!B325</t>
  </si>
  <si>
    <t>'Instructions-LCR'!C325</t>
  </si>
  <si>
    <t>'Instructions-LCR'!D326</t>
  </si>
  <si>
    <t>'Instructions-LCR'!B326</t>
  </si>
  <si>
    <t>'Instructions-LCR'!C326</t>
  </si>
  <si>
    <t>'Instructions-LCR'!D327</t>
  </si>
  <si>
    <t>'Instructions-LCR'!B327</t>
  </si>
  <si>
    <t>'Instructions-LCR'!C327</t>
  </si>
  <si>
    <t>'Instructions-LCR'!D328</t>
  </si>
  <si>
    <t>'Instructions-LCR'!B328</t>
  </si>
  <si>
    <t>'Instructions-LCR'!C328</t>
  </si>
  <si>
    <t>'Instructions-LCR'!D329</t>
  </si>
  <si>
    <t>'Instructions-LCR'!B329</t>
  </si>
  <si>
    <t>'Instructions-LCR'!C329</t>
  </si>
  <si>
    <t>'Instructions-LCR'!D330</t>
  </si>
  <si>
    <t>'Instructions-LCR'!B330</t>
  </si>
  <si>
    <t>'Instructions-LCR'!C330</t>
  </si>
  <si>
    <t>'Instructions-LCR'!D331</t>
  </si>
  <si>
    <t>'Instructions-LCR'!B331</t>
  </si>
  <si>
    <t>'Instructions-LCR'!C331</t>
  </si>
  <si>
    <t>'Instructions-LCR'!D332</t>
  </si>
  <si>
    <t>'Instructions-LCR'!B332</t>
  </si>
  <si>
    <t>'Instructions-LCR'!C332</t>
  </si>
  <si>
    <t>'Instructions-LCR'!D333</t>
  </si>
  <si>
    <t>'Instructions-LCR'!B333</t>
  </si>
  <si>
    <t>'Instructions-LCR'!C333</t>
  </si>
  <si>
    <t>'Instructions-LCR'!D334</t>
  </si>
  <si>
    <t>'Instructions-LCR'!B334</t>
  </si>
  <si>
    <t>'Instructions-LCR'!C334</t>
  </si>
  <si>
    <t>'Instructions-LCR'!D335</t>
  </si>
  <si>
    <t>'Instructions-LCR'!B335</t>
  </si>
  <si>
    <t>'Instructions-LCR'!C335</t>
  </si>
  <si>
    <t>'Instructions-LCR'!D336</t>
  </si>
  <si>
    <t>'Instructions-LCR'!B336</t>
  </si>
  <si>
    <t>'Instructions-LCR'!C336</t>
  </si>
  <si>
    <t>'Instructions-LCR'!D337</t>
  </si>
  <si>
    <t>'Instructions-LCR'!B337</t>
  </si>
  <si>
    <t>'Instructions-LCR'!C337</t>
  </si>
  <si>
    <t>'Instructions-LCR'!D338</t>
  </si>
  <si>
    <t>'Instructions-LCR'!B338</t>
  </si>
  <si>
    <t>'Instructions-LCR'!C338</t>
  </si>
  <si>
    <t>'Instructions-LCR'!D339</t>
  </si>
  <si>
    <t>'Instructions-LCR'!B339</t>
  </si>
  <si>
    <t>'Instructions-LCR'!C339</t>
  </si>
  <si>
    <t>'Instructions-LCR'!D340</t>
  </si>
  <si>
    <t>'Instructions-LCR'!B340</t>
  </si>
  <si>
    <t>'Instructions-LCR'!C340</t>
  </si>
  <si>
    <t>'Instructions-LCR'!D341</t>
  </si>
  <si>
    <t>'Instructions-LCR'!B341</t>
  </si>
  <si>
    <t>'Instructions-LCR'!C341</t>
  </si>
  <si>
    <t>'Instructions-LCR'!D342</t>
  </si>
  <si>
    <t>'Instructions-LCR'!B342</t>
  </si>
  <si>
    <t>'Instructions-LCR'!C342</t>
  </si>
  <si>
    <t>'Instructions-LCR'!D343</t>
  </si>
  <si>
    <t>'Instructions-LCR'!B343</t>
  </si>
  <si>
    <t>'Instructions-LCR'!C343</t>
  </si>
  <si>
    <t>'Instructions-LCR'!D344</t>
  </si>
  <si>
    <t>'Instructions-LCR'!B344</t>
  </si>
  <si>
    <t>'Instructions-LCR'!C344</t>
  </si>
  <si>
    <t>'Instructions-LCR'!D345</t>
  </si>
  <si>
    <t>'Instructions-LCR'!B345</t>
  </si>
  <si>
    <t>'Instructions-LCR'!C345</t>
  </si>
  <si>
    <t>'Instructions-LCR'!D346</t>
  </si>
  <si>
    <t>'Instructions-LCR'!B346</t>
  </si>
  <si>
    <t>'Instructions-LCR'!C346</t>
  </si>
  <si>
    <t>'Instructions-LCR'!D347</t>
  </si>
  <si>
    <t>'Instructions-LCR'!B347</t>
  </si>
  <si>
    <t>'Instructions-LCR'!C347</t>
  </si>
  <si>
    <t>'Instructions-LCR'!D348</t>
  </si>
  <si>
    <t>'Instructions-LCR'!B348</t>
  </si>
  <si>
    <t>'Instructions-LCR'!C348</t>
  </si>
  <si>
    <t>'Instructions-LCR'!D349</t>
  </si>
  <si>
    <t>'Instructions-LCR'!B349</t>
  </si>
  <si>
    <t>'Instructions-LCR'!C349</t>
  </si>
  <si>
    <t>'Instructions-LCR'!D350</t>
  </si>
  <si>
    <t>'Instructions-LCR'!B350</t>
  </si>
  <si>
    <t>'Instructions-LCR'!C350</t>
  </si>
  <si>
    <t>'Instructions-LCR'!D351</t>
  </si>
  <si>
    <t>'Instructions-LCR'!B351</t>
  </si>
  <si>
    <t>'Instructions-LCR'!C351</t>
  </si>
  <si>
    <t>'Instructions-LCR'!D352</t>
  </si>
  <si>
    <t>'Instructions-LCR'!B352</t>
  </si>
  <si>
    <t>'Instructions-LCR'!C352</t>
  </si>
  <si>
    <t>'Instructions-LCR'!D353</t>
  </si>
  <si>
    <t>'Instructions-LCR'!B353</t>
  </si>
  <si>
    <t>'Instructions-LCR'!C353</t>
  </si>
  <si>
    <t>'Instructions-LCR'!D354</t>
  </si>
  <si>
    <t>'Instructions-LCR'!B354</t>
  </si>
  <si>
    <t>'Instructions-LCR'!C354</t>
  </si>
  <si>
    <t>'Instructions-LCR'!D355</t>
  </si>
  <si>
    <t>'Instructions-LCR'!B355</t>
  </si>
  <si>
    <t>'Instructions-LCR'!C355</t>
  </si>
  <si>
    <t>'Instructions-LCR'!D356</t>
  </si>
  <si>
    <t>'Instructions-LCR'!B356</t>
  </si>
  <si>
    <t>'Instructions-LCR'!C356</t>
  </si>
  <si>
    <t>'Instructions-LCR'!D357</t>
  </si>
  <si>
    <t>'Instructions-LCR'!B357</t>
  </si>
  <si>
    <t>'Instructions-LCR'!C357</t>
  </si>
  <si>
    <t>'Instructions-LCR'!D358</t>
  </si>
  <si>
    <t>'Instructions-LCR'!B358</t>
  </si>
  <si>
    <t>'Instructions-LCR'!C358</t>
  </si>
  <si>
    <t>'Instructions-LCR'!B359</t>
  </si>
  <si>
    <t>'Instructions-LCR'!C359</t>
  </si>
  <si>
    <t>'Instructions-LCR'!D360</t>
  </si>
  <si>
    <t>'Instructions-LCR'!B360</t>
  </si>
  <si>
    <t>'Instructions-LCR'!C360</t>
  </si>
  <si>
    <t>'Instructions-LCR'!D361</t>
  </si>
  <si>
    <t>'Instructions-LCR'!B361</t>
  </si>
  <si>
    <t>'Instructions-LCR'!C361</t>
  </si>
  <si>
    <t>'Instructions-LCR'!A362</t>
  </si>
  <si>
    <t>'Instructions-LCR'!B362</t>
  </si>
  <si>
    <t>'Instructions-LCR'!C362</t>
  </si>
  <si>
    <t>'Instructions-LCR'!A363</t>
  </si>
  <si>
    <t>'Instructions-LCR'!B363</t>
  </si>
  <si>
    <t>'Instructions-LCR'!C363</t>
  </si>
  <si>
    <t>'Instructions-LCR'!B364</t>
  </si>
  <si>
    <t>'Instructions-LCR'!C364</t>
  </si>
  <si>
    <t>'Instructions-LCR'!B365</t>
  </si>
  <si>
    <t>'Instructions-LCR'!C365</t>
  </si>
  <si>
    <t>'Instructions-LCR'!B366</t>
  </si>
  <si>
    <t>'Instructions-LCR'!C366</t>
  </si>
  <si>
    <t>'Instructions-LCR'!B367</t>
  </si>
  <si>
    <t>'Instructions-LCR'!C367</t>
  </si>
  <si>
    <t>'Dépôts opérationnels'!A1</t>
  </si>
  <si>
    <t>'Dépôts opérationnels'!A3</t>
  </si>
  <si>
    <t>'Dépôts opérationnels'!B4</t>
  </si>
  <si>
    <t>'Dépôts opérationnels'!B6</t>
  </si>
  <si>
    <t>'Dépôts opérationnels'!B8</t>
  </si>
  <si>
    <t>'Dépôts opérationnels'!D10</t>
  </si>
  <si>
    <t>'Dépôts opérationnels'!F10</t>
  </si>
  <si>
    <t>'Dépôts opérationnels'!D11</t>
  </si>
  <si>
    <t>'Dépôts opérationnels'!E11</t>
  </si>
  <si>
    <t>'Dépôts opérationnels'!F11</t>
  </si>
  <si>
    <t>'Dépôts opérationnels'!G11</t>
  </si>
  <si>
    <t>'Dépôts opérationnels'!B12</t>
  </si>
  <si>
    <t>'Dépôts opérationnels'!B13</t>
  </si>
  <si>
    <t>'Dépôts opérationnels'!B14</t>
  </si>
  <si>
    <t>'Dépôts opérationnels'!B15</t>
  </si>
  <si>
    <t>'Dépôts opérationnels'!A17</t>
  </si>
  <si>
    <t>'Dépôts opérationnels'!B19</t>
  </si>
  <si>
    <t>'Dépôts opérationnels'!B21</t>
  </si>
  <si>
    <t>'Dépôts opérationnels'!B23</t>
  </si>
  <si>
    <t>'Dépôts opérationnels'!B25</t>
  </si>
  <si>
    <t>'Dépôts opérationnels'!B27</t>
  </si>
  <si>
    <t>'Dépôts opérationnels'!B29</t>
  </si>
  <si>
    <t>'Dépôts opérationnels'!A31</t>
  </si>
  <si>
    <t>'Dépôts opérationnels'!B33</t>
  </si>
  <si>
    <t>'Dépôts opérationnels'!A35</t>
  </si>
  <si>
    <t>'Dépôts opérationnels'!B37</t>
  </si>
  <si>
    <t>'Dépôts opérationnels'!B39</t>
  </si>
  <si>
    <t>'Dépôts opérationnels'!B41</t>
  </si>
  <si>
    <t>'Dépôts opérationnels'!B43</t>
  </si>
  <si>
    <t>Attestation!G5</t>
  </si>
  <si>
    <t>Attestation!A6</t>
  </si>
  <si>
    <t>Attestation!A8</t>
  </si>
  <si>
    <t>Attestation!A9</t>
  </si>
  <si>
    <t>Attestation!A11</t>
  </si>
  <si>
    <t>Attestation!A12</t>
  </si>
  <si>
    <t>Attestation!A14</t>
  </si>
  <si>
    <t>Attestation!A16</t>
  </si>
  <si>
    <t>Attestation!A17</t>
  </si>
  <si>
    <t>Attestation!A19</t>
  </si>
  <si>
    <t>Attestation!A21</t>
  </si>
  <si>
    <t>Attestation!F21</t>
  </si>
  <si>
    <t>Attestation!A23</t>
  </si>
  <si>
    <t>Attestation!A25</t>
  </si>
  <si>
    <t>Attestation!A27</t>
  </si>
  <si>
    <t>Attestation!A30</t>
  </si>
  <si>
    <t>Attestation!F30</t>
  </si>
  <si>
    <t>Attestation!A32</t>
  </si>
  <si>
    <t>Attestation!A34</t>
  </si>
  <si>
    <t>Attestation!A36</t>
  </si>
  <si>
    <t>Attestation!A38</t>
  </si>
  <si>
    <t>Attestation!A41</t>
  </si>
  <si>
    <t>Attestation!F41</t>
  </si>
  <si>
    <t>Attestation!A44</t>
  </si>
  <si>
    <t>DIVULGATION - RATIO DE LIQUIDITÉ À COURT TERME 
LCR (LIQUIDITY COVERAGE RATIO)</t>
  </si>
  <si>
    <t>DISCLOSURE - LIQUIDITY COVERAGE RATIO (LCR)</t>
  </si>
  <si>
    <t>À noter : L'institution doit produire un formulaire distinct consolidé en dollars canadiens, de même que dans chaque devise significative.</t>
  </si>
  <si>
    <t>Portion des réserves à la banque centrale pouvant être retirée en période de tension</t>
  </si>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</sst>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 #,##0_)\ &quot;$&quot;_ ;_ * \(#,##0\)\ &quot;$&quot;_ ;_ * &quot;-&quot;_)\ &quot;$&quot;_ ;_ @_ "/>
    <numFmt numFmtId="44" formatCode="_ * #,##0.00_)\ &quot;$&quot;_ ;_ * \(#,##0.00\)\ &quot;$&quot;_ ;_ * &quot;-&quot;??_)\ &quot;$&quot;_ ;_ @_ "/>
    <numFmt numFmtId="164" formatCode="_ * #,##0_)\ _$_ ;_ * \(#,##0\)\ _$_ ;_ * &quot;-&quot;_)\ _$_ ;_ @_ "/>
    <numFmt numFmtId="165" formatCode="_ * #,##0.00_)\ _$_ ;_ * \(#,##0.00\)\ _$_ ;_ * &quot;-&quot;??_)\ _$_ ;_ @_ "/>
    <numFmt numFmtId="166" formatCode=";;;"/>
    <numFmt numFmtId="167" formatCode="0.00000"/>
    <numFmt numFmtId="168" formatCode="_-* #,##0_-;\-* #,##0_-;_-* &quot;-&quot;??_-;_-@_-"/>
    <numFmt numFmtId="169" formatCode="#,##0.00000_);[Red]\(#,##0.00000\)"/>
  </numFmts>
  <fonts count="43">
    <font>
      <sz val="10"/>
      <color theme="1"/>
      <name val="Calibri"/>
      <family val="2"/>
    </font>
    <font>
      <sz val="10"/>
      <color theme="1"/>
      <name val="Arial"/>
      <family val="2"/>
    </font>
    <font>
      <sz val="11"/>
      <color theme="1"/>
      <name val="Calibri"/>
      <family val="2"/>
      <scheme val="minor"/>
    </font>
    <font>
      <b/>
      <sz val="20"/>
      <name val="Arial"/>
      <family val="2"/>
    </font>
    <font>
      <sz val="10"/>
      <name val="Arial"/>
      <family val="2"/>
    </font>
    <font>
      <b/>
      <sz val="12"/>
      <name val="Arial"/>
      <family val="2"/>
    </font>
    <font>
      <sz val="10"/>
      <color indexed="8"/>
      <name val="Arial"/>
      <family val="2"/>
    </font>
    <font>
      <b/>
      <sz val="10"/>
      <name val="Arial"/>
      <family val="2"/>
    </font>
    <font>
      <b/>
      <sz val="10"/>
      <color indexed="8"/>
      <name val="Arial"/>
      <family val="2"/>
    </font>
    <font>
      <sz val="11"/>
      <color theme="1"/>
      <name val="Calibri"/>
      <family val="2"/>
    </font>
    <font>
      <b/>
      <sz val="11"/>
      <name val="Calibri"/>
      <family val="2"/>
      <scheme val="minor"/>
    </font>
    <font>
      <sz val="8"/>
      <color theme="1"/>
      <name val="Arial"/>
      <family val="2"/>
    </font>
    <font>
      <b/>
      <sz val="14"/>
      <name val="Arial"/>
      <family val="2"/>
    </font>
    <font>
      <b/>
      <sz val="11"/>
      <name val="Arial"/>
      <family val="2"/>
    </font>
    <font>
      <b/>
      <sz val="11"/>
      <color theme="1"/>
      <name val="Calibri"/>
      <family val="2"/>
    </font>
    <font>
      <sz val="11"/>
      <name val="Arial"/>
      <family val="2"/>
    </font>
    <font>
      <sz val="11"/>
      <color indexed="8"/>
      <name val="Arial"/>
      <family val="2"/>
    </font>
    <font>
      <b/>
      <sz val="11"/>
      <color indexed="8"/>
      <name val="Arial"/>
      <family val="2"/>
    </font>
    <font>
      <b/>
      <sz val="14"/>
      <color theme="1"/>
      <name val="Calibri"/>
      <family val="2"/>
    </font>
    <font>
      <b/>
      <sz val="11"/>
      <color rgb="FF000000"/>
      <name val="Calibri"/>
      <family val="2"/>
      <scheme val="minor"/>
    </font>
    <font>
      <sz val="11"/>
      <color rgb="FF000000"/>
      <name val="Calibri"/>
      <family val="2"/>
      <scheme val="minor"/>
    </font>
    <font>
      <b/>
      <sz val="14"/>
      <color theme="1"/>
      <name val="Calibri"/>
      <family val="2"/>
      <scheme val="minor"/>
    </font>
    <font>
      <b/>
      <sz val="8"/>
      <color theme="1"/>
      <name val="Arial"/>
      <family val="2"/>
    </font>
    <font>
      <b/>
      <sz val="10"/>
      <color theme="1"/>
      <name val="Arial"/>
      <family val="2"/>
    </font>
    <font>
      <sz val="11"/>
      <name val="Calibri"/>
      <family val="2"/>
    </font>
    <font>
      <b/>
      <sz val="12"/>
      <color theme="1"/>
      <name val="Calibri"/>
      <family val="2"/>
    </font>
    <font>
      <u/>
      <sz val="10"/>
      <color theme="10"/>
      <name val="Calibri"/>
      <family val="2"/>
    </font>
    <font>
      <b/>
      <sz val="12"/>
      <color indexed="8"/>
      <name val="Arial"/>
      <family val="2"/>
    </font>
    <font>
      <b/>
      <sz val="14"/>
      <color indexed="8"/>
      <name val="Arial"/>
      <family val="2"/>
    </font>
    <font>
      <b/>
      <sz val="14"/>
      <color theme="1"/>
      <name val="Arial"/>
      <family val="2"/>
    </font>
    <font>
      <sz val="11"/>
      <color theme="1"/>
      <name val="Arial"/>
      <family val="2"/>
    </font>
    <font>
      <b/>
      <sz val="12"/>
      <color theme="1"/>
      <name val="Arial"/>
      <family val="2"/>
    </font>
    <font>
      <sz val="12"/>
      <color theme="1"/>
      <name val="Arial"/>
      <family val="2"/>
    </font>
    <font>
      <sz val="14"/>
      <color theme="1"/>
      <name val="Arial"/>
      <family val="2"/>
    </font>
    <font>
      <sz val="12"/>
      <color indexed="8"/>
      <name val="Arial"/>
      <family val="2"/>
    </font>
    <font>
      <b/>
      <sz val="10"/>
      <color theme="1"/>
      <name val="Calibri"/>
      <family val="2"/>
    </font>
    <font>
      <b/>
      <sz val="11"/>
      <color theme="1"/>
      <name val="Arial"/>
      <family val="2"/>
    </font>
    <font>
      <i/>
      <sz val="10"/>
      <color theme="1"/>
      <name val="Arial"/>
      <family val="2"/>
    </font>
    <font>
      <i/>
      <sz val="11"/>
      <color theme="1"/>
      <name val="Arial"/>
      <family val="2"/>
    </font>
    <font>
      <b/>
      <sz val="11"/>
      <color theme="1"/>
      <name val="Calibri"/>
      <family val="2"/>
      <scheme val="minor"/>
    </font>
    <font>
      <b/>
      <sz val="11"/>
      <color theme="1"/>
      <name val="Arial  "/>
      <family val="2"/>
    </font>
    <font>
      <b/>
      <vertAlign val="superscript"/>
      <sz val="11"/>
      <color theme="1"/>
      <name val="Calibri"/>
      <family val="2"/>
      <scheme val="minor"/>
    </font>
    <font>
      <sz val="10"/>
      <color theme="1"/>
      <name val="Calibri"/>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theme="3" tint="0.79985961485641044"/>
        <bgColor indexed="64"/>
      </patternFill>
    </fill>
    <fill>
      <patternFill patternType="gray0625">
        <bgColor theme="0"/>
      </patternFill>
    </fill>
    <fill>
      <patternFill patternType="solid">
        <fgColor theme="0" tint="-0.24964140751365704"/>
        <bgColor indexed="64"/>
      </patternFill>
    </fill>
    <fill>
      <patternFill patternType="solid">
        <fgColor theme="6" tint="0.59974974822229687"/>
        <bgColor indexed="64"/>
      </patternFill>
    </fill>
    <fill>
      <patternFill patternType="solid">
        <fgColor rgb="FFD2A203"/>
        <bgColor indexed="64"/>
      </patternFill>
    </fill>
    <fill>
      <patternFill patternType="solid">
        <fgColor indexed="65"/>
        <bgColor indexed="64"/>
      </patternFill>
    </fill>
    <fill>
      <patternFill patternType="solid">
        <fgColor theme="6"/>
        <bgColor indexed="64"/>
      </patternFill>
    </fill>
    <fill>
      <patternFill patternType="solid">
        <fgColor rgb="FF92D050"/>
        <bgColor indexed="64"/>
      </patternFill>
    </fill>
  </fills>
  <borders count="2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Dashed">
        <color auto="1"/>
      </left>
      <right style="mediumDashed">
        <color auto="1"/>
      </right>
      <top style="mediumDashed">
        <color auto="1"/>
      </top>
      <bottom style="mediumDashed">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4">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42" fillId="0" borderId="0"/>
    <xf numFmtId="0" fontId="3" fillId="2" borderId="1" applyNumberFormat="0" applyFill="0" applyBorder="0" applyProtection="0"/>
    <xf numFmtId="0" fontId="5" fillId="0" borderId="0" applyNumberFormat="0" applyFill="0" applyBorder="0" applyAlignment="0" applyProtection="0"/>
    <xf numFmtId="3" fontId="4" fillId="2" borderId="2" applyFont="0">
      <alignment horizontal="right" vertical="center"/>
    </xf>
    <xf numFmtId="0" fontId="7" fillId="2" borderId="3" applyFont="0" applyBorder="0">
      <alignment horizontal="center" wrapText="1"/>
    </xf>
    <xf numFmtId="0" fontId="4" fillId="3" borderId="2" applyNumberFormat="0" applyFont="0" applyBorder="0">
      <alignment horizontal="center" vertical="center"/>
    </xf>
    <xf numFmtId="166" fontId="4" fillId="4" borderId="2">
      <alignment horizontal="right" vertical="center"/>
      <protection locked="0"/>
    </xf>
    <xf numFmtId="167" fontId="4" fillId="2" borderId="2" applyFont="0">
      <alignment horizontal="right" vertical="center"/>
    </xf>
    <xf numFmtId="0" fontId="4" fillId="5" borderId="3" applyNumberFormat="0" applyFont="0" applyBorder="0" applyProtection="0">
      <alignment horizontal="left" vertical="center"/>
    </xf>
    <xf numFmtId="165" fontId="42" fillId="0" borderId="0" applyFont="0" applyFill="0" applyBorder="0" applyAlignment="0" applyProtection="0"/>
    <xf numFmtId="0" fontId="22" fillId="0" borderId="0">
      <alignment vertical="center"/>
    </xf>
    <xf numFmtId="0" fontId="11" fillId="1" borderId="0">
      <alignment vertical="center"/>
    </xf>
    <xf numFmtId="49" fontId="23" fillId="0" borderId="0">
      <alignment vertical="center"/>
    </xf>
    <xf numFmtId="0" fontId="26" fillId="0" borderId="0" applyNumberFormat="0" applyFill="0" applyBorder="0" applyAlignment="0" applyProtection="0"/>
    <xf numFmtId="0" fontId="4" fillId="0" borderId="0"/>
    <xf numFmtId="0" fontId="2" fillId="0" borderId="0"/>
    <xf numFmtId="9" fontId="42" fillId="0" borderId="0" applyFont="0" applyFill="0" applyBorder="0" applyAlignment="0" applyProtection="0"/>
  </cellStyleXfs>
  <cellXfs count="882">
    <xf numFmtId="0" fontId="0" fillId="0" borderId="0" xfId="0"/>
    <xf numFmtId="0" fontId="4" fillId="2" borderId="0" xfId="7" applyFont="1" applyFill="1" applyBorder="1" applyAlignment="1" applyProtection="1">
      <alignment vertical="center"/>
    </xf>
    <xf numFmtId="0" fontId="15" fillId="2" borderId="4" xfId="7" applyFont="1" applyFill="1" applyBorder="1" applyAlignment="1" applyProtection="1">
      <alignment vertical="center"/>
    </xf>
    <xf numFmtId="0" fontId="13" fillId="2" borderId="0" xfId="9" applyFont="1" applyFill="1" applyBorder="1" applyAlignment="1" applyProtection="1">
      <alignment horizontal="left"/>
    </xf>
    <xf numFmtId="0" fontId="13" fillId="2" borderId="0" xfId="9" applyFont="1" applyFill="1" applyBorder="1" applyAlignment="1" applyProtection="1">
      <alignment horizontal="center" vertical="center"/>
    </xf>
    <xf numFmtId="0" fontId="13" fillId="2" borderId="0" xfId="7" applyFont="1" applyFill="1" applyBorder="1" applyAlignment="1" applyProtection="1">
      <alignment vertical="center"/>
    </xf>
    <xf numFmtId="3" fontId="15" fillId="2" borderId="0" xfId="10" applyFont="1" applyFill="1" applyBorder="1" applyAlignment="1" applyProtection="1">
      <alignment horizontal="right" vertical="center"/>
    </xf>
    <xf numFmtId="0" fontId="15" fillId="2" borderId="0" xfId="7" applyFont="1" applyFill="1" applyBorder="1" applyAlignment="1" applyProtection="1">
      <alignment vertical="center"/>
    </xf>
    <xf numFmtId="0" fontId="16" fillId="2" borderId="0" xfId="7" applyFont="1" applyFill="1" applyBorder="1" applyAlignment="1" applyProtection="1">
      <alignment horizontal="left"/>
    </xf>
    <xf numFmtId="0" fontId="16" fillId="2" borderId="0" xfId="7" applyFont="1" applyFill="1" applyBorder="1" applyAlignment="1" applyProtection="1">
      <alignment vertical="center"/>
    </xf>
    <xf numFmtId="0" fontId="15" fillId="2" borderId="0" xfId="7" applyFont="1" applyFill="1" applyBorder="1" applyAlignment="1" applyProtection="1">
      <alignment horizontal="center" vertical="center"/>
    </xf>
    <xf numFmtId="0" fontId="16" fillId="2" borderId="0" xfId="7" applyFont="1" applyFill="1" applyBorder="1" applyAlignment="1" applyProtection="1">
      <alignment horizontal="center" vertical="center" wrapText="1"/>
    </xf>
    <xf numFmtId="0" fontId="15" fillId="2" borderId="4" xfId="7" applyFont="1" applyFill="1" applyBorder="1" applyAlignment="1" applyProtection="1">
      <alignment horizontal="center" vertical="center"/>
    </xf>
    <xf numFmtId="0" fontId="16" fillId="2" borderId="0" xfId="7" applyFont="1" applyFill="1" applyBorder="1" applyAlignment="1" applyProtection="1">
      <alignment horizontal="left" wrapText="1" indent="1"/>
    </xf>
    <xf numFmtId="0" fontId="17" fillId="2" borderId="0" xfId="7" applyFont="1" applyFill="1" applyBorder="1" applyAlignment="1" applyProtection="1">
      <alignment horizontal="center" vertical="center" wrapText="1"/>
    </xf>
    <xf numFmtId="3" fontId="16" fillId="2" borderId="0" xfId="13" applyNumberFormat="1" applyFont="1" applyFill="1" applyBorder="1" applyAlignment="1" applyProtection="1">
      <alignment horizontal="right"/>
    </xf>
    <xf numFmtId="2" fontId="17" fillId="2" borderId="0" xfId="12" applyNumberFormat="1" applyFont="1" applyFill="1" applyBorder="1" applyAlignment="1" applyProtection="1">
      <alignment horizontal="center" wrapText="1"/>
    </xf>
    <xf numFmtId="0" fontId="17" fillId="2" borderId="5" xfId="7" applyFont="1" applyFill="1" applyBorder="1" applyAlignment="1" applyProtection="1">
      <alignment horizontal="center" vertical="center" wrapText="1"/>
    </xf>
    <xf numFmtId="3" fontId="16" fillId="2" borderId="5" xfId="13" applyNumberFormat="1" applyFont="1" applyFill="1" applyBorder="1" applyAlignment="1" applyProtection="1">
      <alignment horizontal="right"/>
    </xf>
    <xf numFmtId="0" fontId="15" fillId="6" borderId="0" xfId="7" applyFont="1" applyFill="1" applyBorder="1" applyAlignment="1" applyProtection="1">
      <alignment vertical="center"/>
    </xf>
    <xf numFmtId="0" fontId="15" fillId="6" borderId="0" xfId="7" applyFont="1" applyFill="1" applyBorder="1" applyAlignment="1" applyProtection="1">
      <alignment horizontal="center" vertical="center"/>
    </xf>
    <xf numFmtId="0" fontId="2" fillId="6" borderId="4" xfId="0" applyFont="1" applyFill="1" applyBorder="1"/>
    <xf numFmtId="0" fontId="2" fillId="6" borderId="4" xfId="0" applyFont="1" applyFill="1" applyBorder="1" applyAlignment="1">
      <alignment horizontal="left" vertical="center"/>
    </xf>
    <xf numFmtId="0" fontId="2" fillId="0" borderId="4" xfId="0" applyFont="1" applyBorder="1"/>
    <xf numFmtId="0" fontId="2" fillId="6" borderId="0" xfId="0" applyFont="1" applyFill="1" applyBorder="1" applyAlignment="1">
      <alignment horizontal="left" vertical="center"/>
    </xf>
    <xf numFmtId="0" fontId="19" fillId="7" borderId="2" xfId="0" applyFont="1" applyFill="1" applyBorder="1" applyAlignment="1">
      <alignment horizontal="justify" vertical="center" wrapText="1"/>
    </xf>
    <xf numFmtId="0" fontId="2" fillId="6" borderId="2" xfId="0" applyFont="1" applyFill="1" applyBorder="1" applyAlignment="1">
      <alignment horizontal="left" vertical="center"/>
    </xf>
    <xf numFmtId="0" fontId="2" fillId="6" borderId="0" xfId="0" applyFont="1" applyFill="1" applyBorder="1" applyAlignment="1"/>
    <xf numFmtId="0" fontId="9" fillId="6" borderId="2" xfId="0" applyFont="1" applyFill="1" applyBorder="1" applyAlignment="1">
      <alignment horizontal="center" vertical="center" wrapText="1"/>
    </xf>
    <xf numFmtId="9" fontId="9" fillId="6" borderId="2" xfId="0" applyNumberFormat="1" applyFont="1" applyFill="1" applyBorder="1" applyAlignment="1">
      <alignment wrapText="1"/>
    </xf>
    <xf numFmtId="0" fontId="9" fillId="6" borderId="2" xfId="0" applyFont="1" applyFill="1" applyBorder="1" applyAlignment="1">
      <alignment wrapText="1"/>
    </xf>
    <xf numFmtId="9" fontId="9" fillId="6" borderId="2" xfId="0" applyNumberFormat="1" applyFont="1" applyFill="1" applyBorder="1" applyAlignment="1">
      <alignment horizontal="center" wrapText="1"/>
    </xf>
    <xf numFmtId="0" fontId="4" fillId="2" borderId="0" xfId="7" applyFont="1" applyFill="1" applyBorder="1" applyAlignment="1" applyProtection="1">
      <alignment horizontal="center" vertical="center"/>
    </xf>
    <xf numFmtId="0" fontId="2" fillId="6" borderId="6" xfId="0" applyFont="1" applyFill="1" applyBorder="1"/>
    <xf numFmtId="0" fontId="9" fillId="6" borderId="0" xfId="0" applyFont="1" applyFill="1" applyBorder="1"/>
    <xf numFmtId="0" fontId="9" fillId="6" borderId="7" xfId="0" applyFont="1" applyFill="1" applyBorder="1"/>
    <xf numFmtId="0" fontId="2" fillId="6" borderId="8" xfId="0" applyFont="1" applyFill="1" applyBorder="1"/>
    <xf numFmtId="0" fontId="18" fillId="6" borderId="1" xfId="0" applyFont="1" applyFill="1" applyBorder="1" applyAlignment="1">
      <alignment horizontal="center" vertical="center" wrapText="1"/>
    </xf>
    <xf numFmtId="0" fontId="9" fillId="6" borderId="0"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1" xfId="0" applyFont="1" applyFill="1" applyBorder="1" applyAlignment="1">
      <alignment wrapText="1"/>
    </xf>
    <xf numFmtId="0" fontId="9" fillId="6" borderId="7" xfId="0" applyFont="1" applyFill="1" applyBorder="1" applyAlignment="1">
      <alignment wrapText="1"/>
    </xf>
    <xf numFmtId="0" fontId="9" fillId="6" borderId="1" xfId="0" applyFont="1" applyFill="1" applyBorder="1" applyAlignment="1">
      <alignment vertical="top" wrapText="1"/>
    </xf>
    <xf numFmtId="0" fontId="9" fillId="6" borderId="0" xfId="0" applyFont="1" applyFill="1" applyBorder="1" applyAlignment="1">
      <alignment wrapText="1"/>
    </xf>
    <xf numFmtId="0" fontId="9" fillId="6" borderId="7" xfId="0" applyFont="1" applyFill="1" applyBorder="1" applyAlignment="1">
      <alignment vertical="top" wrapText="1"/>
    </xf>
    <xf numFmtId="0" fontId="9" fillId="6" borderId="1" xfId="0" applyFont="1" applyFill="1" applyBorder="1"/>
    <xf numFmtId="0" fontId="9" fillId="6" borderId="8" xfId="0" applyFont="1" applyFill="1" applyBorder="1"/>
    <xf numFmtId="0" fontId="9" fillId="6" borderId="4" xfId="0" applyFont="1" applyFill="1" applyBorder="1"/>
    <xf numFmtId="0" fontId="9" fillId="6" borderId="4" xfId="0" applyFont="1" applyFill="1" applyBorder="1" applyAlignment="1">
      <alignment wrapText="1"/>
    </xf>
    <xf numFmtId="0" fontId="9" fillId="6" borderId="6" xfId="0" applyFont="1" applyFill="1" applyBorder="1"/>
    <xf numFmtId="0" fontId="13" fillId="8" borderId="5" xfId="9" applyFont="1" applyFill="1" applyBorder="1" applyAlignment="1" applyProtection="1">
      <alignment horizontal="left"/>
    </xf>
    <xf numFmtId="0" fontId="15" fillId="8" borderId="5" xfId="7" applyFont="1" applyFill="1" applyBorder="1" applyAlignment="1" applyProtection="1">
      <alignment vertical="center"/>
    </xf>
    <xf numFmtId="0" fontId="15" fillId="8" borderId="9" xfId="7" applyFont="1" applyFill="1" applyBorder="1" applyAlignment="1" applyProtection="1">
      <alignment vertical="center"/>
    </xf>
    <xf numFmtId="3" fontId="15" fillId="8" borderId="10" xfId="10" applyFont="1" applyFill="1" applyBorder="1" applyAlignment="1" applyProtection="1">
      <alignment horizontal="right" vertical="center"/>
    </xf>
    <xf numFmtId="0" fontId="2" fillId="9" borderId="2" xfId="0" applyFont="1" applyFill="1" applyBorder="1" applyAlignment="1"/>
    <xf numFmtId="3" fontId="15" fillId="8" borderId="0" xfId="10" applyFont="1" applyFill="1" applyBorder="1" applyAlignment="1" applyProtection="1">
      <alignment horizontal="right" vertical="center"/>
    </xf>
    <xf numFmtId="0" fontId="4" fillId="8" borderId="0" xfId="12" applyFont="1" applyFill="1" applyBorder="1" applyAlignment="1" applyProtection="1">
      <alignment horizontal="center" vertical="center"/>
    </xf>
    <xf numFmtId="0" fontId="4" fillId="8" borderId="7" xfId="12" applyFont="1" applyFill="1" applyBorder="1" applyAlignment="1" applyProtection="1">
      <alignment horizontal="center" vertical="center"/>
    </xf>
    <xf numFmtId="0" fontId="15" fillId="8" borderId="0" xfId="12" applyFont="1" applyFill="1" applyBorder="1" applyAlignment="1" applyProtection="1">
      <alignment horizontal="center" vertical="center"/>
    </xf>
    <xf numFmtId="3" fontId="8" fillId="8" borderId="1" xfId="12" applyNumberFormat="1" applyFont="1" applyFill="1" applyBorder="1" applyAlignment="1" applyProtection="1">
      <alignment horizontal="center" vertical="center"/>
    </xf>
    <xf numFmtId="0" fontId="15" fillId="8" borderId="7" xfId="12" applyFont="1" applyFill="1" applyBorder="1" applyAlignment="1" applyProtection="1">
      <alignment horizontal="center" vertical="center"/>
    </xf>
    <xf numFmtId="0" fontId="4" fillId="8" borderId="4" xfId="12" applyFont="1" applyFill="1" applyBorder="1" applyAlignment="1" applyProtection="1">
      <alignment horizontal="center" vertical="center"/>
    </xf>
    <xf numFmtId="0" fontId="15" fillId="8" borderId="10" xfId="12" applyFont="1" applyFill="1" applyBorder="1" applyAlignment="1" applyProtection="1">
      <alignment horizontal="center" vertical="center"/>
    </xf>
    <xf numFmtId="0" fontId="15" fillId="8" borderId="5" xfId="12" applyFont="1" applyFill="1" applyBorder="1" applyAlignment="1" applyProtection="1">
      <alignment horizontal="center" vertical="center"/>
    </xf>
    <xf numFmtId="0" fontId="15" fillId="8" borderId="9" xfId="12" applyFont="1" applyFill="1" applyBorder="1" applyAlignment="1" applyProtection="1">
      <alignment horizontal="center" vertical="center"/>
    </xf>
    <xf numFmtId="0" fontId="15" fillId="8" borderId="8" xfId="12" applyFont="1" applyFill="1" applyBorder="1" applyAlignment="1" applyProtection="1">
      <alignment horizontal="center" vertical="center"/>
    </xf>
    <xf numFmtId="0" fontId="15" fillId="8" borderId="4" xfId="12" applyFont="1" applyFill="1" applyBorder="1" applyAlignment="1" applyProtection="1">
      <alignment horizontal="center" vertical="center"/>
    </xf>
    <xf numFmtId="0" fontId="15" fillId="8" borderId="6" xfId="12" applyFont="1" applyFill="1" applyBorder="1" applyAlignment="1" applyProtection="1">
      <alignment horizontal="center" vertical="center"/>
    </xf>
    <xf numFmtId="0" fontId="15" fillId="8" borderId="1" xfId="12" applyFont="1" applyFill="1" applyBorder="1" applyAlignment="1" applyProtection="1">
      <alignment horizontal="center" vertical="center"/>
    </xf>
    <xf numFmtId="0" fontId="13" fillId="8" borderId="1" xfId="12" applyFont="1" applyFill="1" applyBorder="1" applyAlignment="1" applyProtection="1">
      <alignment horizontal="center" vertical="center"/>
    </xf>
    <xf numFmtId="3" fontId="15" fillId="8" borderId="0" xfId="12" applyNumberFormat="1" applyFont="1" applyFill="1" applyBorder="1" applyAlignment="1" applyProtection="1">
      <alignment horizontal="center" vertical="center"/>
    </xf>
    <xf numFmtId="3" fontId="15" fillId="8" borderId="7" xfId="12" applyNumberFormat="1" applyFont="1" applyFill="1" applyBorder="1" applyAlignment="1" applyProtection="1">
      <alignment horizontal="center" vertical="center"/>
    </xf>
    <xf numFmtId="0" fontId="19" fillId="8" borderId="2" xfId="0" applyFont="1" applyFill="1" applyBorder="1" applyAlignment="1">
      <alignment horizontal="justify" vertical="center" wrapText="1"/>
    </xf>
    <xf numFmtId="0" fontId="7" fillId="8" borderId="0" xfId="12" applyFont="1" applyFill="1" applyBorder="1" applyAlignment="1" applyProtection="1">
      <alignment horizontal="center" vertical="center"/>
    </xf>
    <xf numFmtId="0" fontId="4" fillId="8" borderId="1" xfId="12" applyFont="1" applyFill="1" applyBorder="1" applyAlignment="1" applyProtection="1">
      <alignment horizontal="center" vertical="center"/>
    </xf>
    <xf numFmtId="0" fontId="13" fillId="8" borderId="0" xfId="11" applyFont="1" applyFill="1" applyBorder="1" applyAlignment="1" applyProtection="1">
      <alignment horizontal="center" vertical="center" wrapText="1"/>
    </xf>
    <xf numFmtId="0" fontId="13" fillId="8" borderId="7" xfId="11" applyFont="1" applyFill="1" applyBorder="1" applyAlignment="1" applyProtection="1">
      <alignment horizontal="center" vertical="center" wrapText="1"/>
    </xf>
    <xf numFmtId="3" fontId="16" fillId="8" borderId="0" xfId="7" applyNumberFormat="1" applyFont="1" applyFill="1" applyBorder="1" applyAlignment="1" applyProtection="1">
      <alignment horizontal="right"/>
    </xf>
    <xf numFmtId="0" fontId="13" fillId="8" borderId="0" xfId="12" applyFont="1" applyFill="1" applyBorder="1" applyAlignment="1" applyProtection="1">
      <alignment horizontal="center" vertical="center"/>
    </xf>
    <xf numFmtId="0" fontId="16" fillId="8" borderId="1" xfId="7" applyFont="1" applyFill="1" applyBorder="1" applyAlignment="1" applyProtection="1">
      <alignment horizontal="center" wrapText="1"/>
    </xf>
    <xf numFmtId="2" fontId="16" fillId="8" borderId="0" xfId="13" applyNumberFormat="1" applyFont="1" applyFill="1" applyBorder="1" applyAlignment="1" applyProtection="1">
      <alignment horizontal="right" vertical="center"/>
    </xf>
    <xf numFmtId="0" fontId="16" fillId="8" borderId="0" xfId="7" applyFont="1" applyFill="1" applyBorder="1" applyAlignment="1" applyProtection="1">
      <alignment vertical="center"/>
    </xf>
    <xf numFmtId="0" fontId="15" fillId="8" borderId="11" xfId="7" applyFont="1" applyFill="1" applyBorder="1" applyAlignment="1" applyProtection="1">
      <alignment vertical="center"/>
    </xf>
    <xf numFmtId="0" fontId="13" fillId="8" borderId="10" xfId="7" applyFont="1" applyFill="1" applyBorder="1" applyAlignment="1" applyProtection="1">
      <alignment vertical="center"/>
    </xf>
    <xf numFmtId="0" fontId="13" fillId="8" borderId="9" xfId="7" applyFont="1" applyFill="1" applyBorder="1" applyAlignment="1" applyProtection="1">
      <alignment vertical="center"/>
    </xf>
    <xf numFmtId="0" fontId="13" fillId="8" borderId="1" xfId="7" applyFont="1" applyFill="1" applyBorder="1" applyAlignment="1" applyProtection="1">
      <alignment vertical="center"/>
    </xf>
    <xf numFmtId="0" fontId="13" fillId="8" borderId="7" xfId="7" applyFont="1" applyFill="1" applyBorder="1" applyAlignment="1" applyProtection="1">
      <alignment vertical="center"/>
    </xf>
    <xf numFmtId="3" fontId="6" fillId="8" borderId="1" xfId="12" applyNumberFormat="1" applyFont="1" applyFill="1" applyBorder="1" applyAlignment="1" applyProtection="1">
      <alignment horizontal="center" vertical="center"/>
    </xf>
    <xf numFmtId="3" fontId="6" fillId="8" borderId="0" xfId="12" applyNumberFormat="1" applyFont="1" applyFill="1" applyBorder="1" applyAlignment="1" applyProtection="1">
      <alignment vertical="center"/>
    </xf>
    <xf numFmtId="0" fontId="13" fillId="8" borderId="1" xfId="12" applyFont="1" applyFill="1" applyBorder="1" applyAlignment="1" applyProtection="1">
      <alignment vertical="center"/>
    </xf>
    <xf numFmtId="0" fontId="13" fillId="8" borderId="0" xfId="12" applyFont="1" applyFill="1" applyBorder="1" applyAlignment="1" applyProtection="1">
      <alignment vertical="center"/>
    </xf>
    <xf numFmtId="0" fontId="13" fillId="8" borderId="7" xfId="12" applyFont="1" applyFill="1" applyBorder="1" applyAlignment="1" applyProtection="1">
      <alignment vertical="center"/>
    </xf>
    <xf numFmtId="0" fontId="4" fillId="8" borderId="10" xfId="12" applyFont="1" applyFill="1" applyBorder="1" applyAlignment="1" applyProtection="1">
      <alignment horizontal="center" vertical="center"/>
    </xf>
    <xf numFmtId="3" fontId="16" fillId="8" borderId="5" xfId="7" applyNumberFormat="1" applyFont="1" applyFill="1" applyBorder="1" applyAlignment="1" applyProtection="1"/>
    <xf numFmtId="3" fontId="16" fillId="8" borderId="0" xfId="7" applyNumberFormat="1" applyFont="1" applyFill="1" applyBorder="1" applyAlignment="1" applyProtection="1"/>
    <xf numFmtId="0" fontId="13" fillId="8" borderId="10" xfId="11" applyFont="1" applyFill="1" applyBorder="1" applyAlignment="1" applyProtection="1">
      <alignment vertical="center" wrapText="1"/>
    </xf>
    <xf numFmtId="0" fontId="13" fillId="8" borderId="5" xfId="11" applyFont="1" applyFill="1" applyBorder="1" applyAlignment="1" applyProtection="1">
      <alignment vertical="center" wrapText="1"/>
    </xf>
    <xf numFmtId="0" fontId="13" fillId="8" borderId="1" xfId="11" applyFont="1" applyFill="1" applyBorder="1" applyAlignment="1" applyProtection="1">
      <alignment vertical="center" wrapText="1"/>
    </xf>
    <xf numFmtId="0" fontId="13" fillId="8" borderId="0" xfId="11" applyFont="1" applyFill="1" applyBorder="1" applyAlignment="1" applyProtection="1">
      <alignment vertical="center" wrapText="1"/>
    </xf>
    <xf numFmtId="0" fontId="13" fillId="8" borderId="4" xfId="11" applyFont="1" applyFill="1" applyBorder="1" applyAlignment="1" applyProtection="1">
      <alignment vertical="center" wrapText="1"/>
    </xf>
    <xf numFmtId="2" fontId="6" fillId="8" borderId="5" xfId="14" applyNumberFormat="1" applyFont="1" applyFill="1" applyBorder="1" applyAlignment="1" applyProtection="1">
      <alignment vertical="center"/>
    </xf>
    <xf numFmtId="2" fontId="6" fillId="8" borderId="1" xfId="14" applyNumberFormat="1" applyFont="1" applyFill="1" applyBorder="1" applyAlignment="1" applyProtection="1">
      <alignment vertical="center"/>
    </xf>
    <xf numFmtId="2" fontId="6" fillId="8" borderId="0" xfId="14" applyNumberFormat="1" applyFont="1" applyFill="1" applyBorder="1" applyAlignment="1" applyProtection="1">
      <alignment vertical="center"/>
    </xf>
    <xf numFmtId="2" fontId="6" fillId="8" borderId="4" xfId="14" applyNumberFormat="1" applyFont="1" applyFill="1" applyBorder="1" applyAlignment="1" applyProtection="1">
      <alignment vertical="center"/>
    </xf>
    <xf numFmtId="3" fontId="6" fillId="8" borderId="12" xfId="12" applyNumberFormat="1" applyFont="1" applyFill="1" applyBorder="1" applyAlignment="1" applyProtection="1">
      <alignment vertical="center"/>
    </xf>
    <xf numFmtId="0" fontId="15" fillId="8" borderId="0" xfId="7" applyFont="1" applyFill="1" applyBorder="1" applyAlignment="1" applyProtection="1">
      <alignment vertical="center"/>
    </xf>
    <xf numFmtId="0" fontId="15" fillId="8" borderId="13" xfId="7" applyFont="1" applyFill="1" applyBorder="1" applyAlignment="1" applyProtection="1">
      <alignment vertical="center"/>
    </xf>
    <xf numFmtId="0" fontId="1" fillId="0" borderId="0" xfId="0" applyFont="1" applyBorder="1" applyAlignment="1" applyProtection="1">
      <alignment horizontal="center" vertical="center"/>
    </xf>
    <xf numFmtId="0" fontId="11" fillId="9" borderId="0" xfId="18" applyFont="1" applyFill="1" applyBorder="1" applyAlignment="1" applyProtection="1">
      <alignment horizontal="center" vertical="center"/>
    </xf>
    <xf numFmtId="0" fontId="8" fillId="8" borderId="11" xfId="7" applyFont="1" applyFill="1" applyBorder="1" applyAlignment="1" applyProtection="1">
      <alignment vertical="center" wrapText="1"/>
    </xf>
    <xf numFmtId="0" fontId="8" fillId="8" borderId="13" xfId="7" applyFont="1" applyFill="1" applyBorder="1" applyAlignment="1" applyProtection="1">
      <alignment vertical="center" wrapText="1"/>
    </xf>
    <xf numFmtId="0" fontId="15" fillId="2" borderId="14" xfId="11" quotePrefix="1" applyFont="1" applyFill="1" applyBorder="1" applyAlignment="1" applyProtection="1">
      <alignment horizontal="center" vertical="center" wrapText="1"/>
    </xf>
    <xf numFmtId="0" fontId="8" fillId="8" borderId="14" xfId="7" applyFont="1" applyFill="1" applyBorder="1" applyAlignment="1" applyProtection="1">
      <alignment vertical="center" wrapText="1"/>
    </xf>
    <xf numFmtId="0" fontId="15" fillId="2" borderId="7" xfId="11" quotePrefix="1" applyFont="1" applyFill="1" applyBorder="1" applyAlignment="1" applyProtection="1">
      <alignment horizontal="center" vertical="center" wrapText="1"/>
    </xf>
    <xf numFmtId="0" fontId="1" fillId="6" borderId="11" xfId="0" applyFont="1" applyFill="1" applyBorder="1" applyProtection="1"/>
    <xf numFmtId="0" fontId="6" fillId="2" borderId="11" xfId="7" applyFont="1" applyFill="1" applyBorder="1" applyAlignment="1" applyProtection="1">
      <alignment vertical="center" wrapText="1"/>
    </xf>
    <xf numFmtId="0" fontId="8" fillId="8" borderId="12" xfId="7" applyFont="1" applyFill="1" applyBorder="1" applyAlignment="1" applyProtection="1">
      <alignment vertical="center" wrapText="1"/>
    </xf>
    <xf numFmtId="0" fontId="1" fillId="6" borderId="1" xfId="0" applyFont="1" applyFill="1" applyBorder="1" applyProtection="1"/>
    <xf numFmtId="0" fontId="6" fillId="2" borderId="14" xfId="7" applyFont="1" applyFill="1" applyBorder="1" applyAlignment="1" applyProtection="1">
      <alignment horizontal="left" vertical="center" wrapText="1"/>
    </xf>
    <xf numFmtId="0" fontId="8" fillId="8" borderId="5" xfId="7" applyFont="1" applyFill="1" applyBorder="1" applyAlignment="1" applyProtection="1">
      <alignment vertical="center" wrapText="1"/>
    </xf>
    <xf numFmtId="0" fontId="8" fillId="8" borderId="4" xfId="7" applyFont="1" applyFill="1" applyBorder="1" applyAlignment="1" applyProtection="1">
      <alignment vertical="center" wrapText="1"/>
    </xf>
    <xf numFmtId="0" fontId="6" fillId="2" borderId="14" xfId="7" applyFont="1" applyFill="1" applyBorder="1" applyAlignment="1" applyProtection="1">
      <alignment vertical="center" wrapText="1"/>
    </xf>
    <xf numFmtId="0" fontId="6" fillId="2" borderId="2" xfId="7" applyFont="1" applyFill="1" applyBorder="1" applyAlignment="1" applyProtection="1">
      <alignment vertical="center" wrapText="1"/>
    </xf>
    <xf numFmtId="0" fontId="1" fillId="6" borderId="13" xfId="0" applyFont="1" applyFill="1" applyBorder="1" applyProtection="1"/>
    <xf numFmtId="0" fontId="6" fillId="2" borderId="2" xfId="7" applyFont="1" applyFill="1" applyBorder="1" applyAlignment="1" applyProtection="1">
      <alignment horizontal="left" vertical="center" wrapText="1"/>
    </xf>
    <xf numFmtId="0" fontId="4" fillId="8" borderId="12" xfId="12" applyFont="1" applyFill="1" applyBorder="1" applyAlignment="1" applyProtection="1">
      <alignment horizontal="center" vertical="center"/>
    </xf>
    <xf numFmtId="0" fontId="6" fillId="2" borderId="11" xfId="7" applyFont="1" applyFill="1" applyBorder="1" applyAlignment="1" applyProtection="1">
      <alignment horizontal="left" vertical="center" wrapText="1"/>
    </xf>
    <xf numFmtId="0" fontId="6" fillId="0" borderId="11" xfId="7" applyFont="1" applyFill="1" applyBorder="1" applyAlignment="1" applyProtection="1">
      <alignment vertical="center" wrapText="1"/>
    </xf>
    <xf numFmtId="0" fontId="6" fillId="2" borderId="3" xfId="7" applyFont="1" applyFill="1" applyBorder="1" applyAlignment="1" applyProtection="1">
      <alignment vertical="center" wrapText="1"/>
    </xf>
    <xf numFmtId="0" fontId="4" fillId="0" borderId="0" xfId="7" applyFont="1" applyBorder="1" applyAlignment="1" applyProtection="1">
      <alignment horizontal="center" vertical="center"/>
    </xf>
    <xf numFmtId="0" fontId="1" fillId="6" borderId="14" xfId="0" applyFont="1" applyFill="1" applyBorder="1" applyProtection="1"/>
    <xf numFmtId="0" fontId="15" fillId="6" borderId="2" xfId="11" applyFont="1" applyFill="1" applyBorder="1" applyAlignment="1" applyProtection="1">
      <alignment horizontal="center" vertical="center" wrapText="1"/>
    </xf>
    <xf numFmtId="0" fontId="30" fillId="6" borderId="1" xfId="0" applyFont="1" applyFill="1" applyBorder="1" applyProtection="1"/>
    <xf numFmtId="0" fontId="30" fillId="0" borderId="0" xfId="0" applyFont="1" applyFill="1" applyBorder="1" applyProtection="1"/>
    <xf numFmtId="0" fontId="15" fillId="2" borderId="2" xfId="11" quotePrefix="1" applyFont="1" applyFill="1" applyBorder="1" applyAlignment="1" applyProtection="1">
      <alignment horizontal="center" vertical="center" wrapText="1"/>
    </xf>
    <xf numFmtId="0" fontId="1" fillId="6" borderId="8" xfId="0" applyFont="1" applyFill="1" applyBorder="1" applyProtection="1"/>
    <xf numFmtId="0" fontId="15" fillId="2" borderId="13" xfId="11" quotePrefix="1" applyFont="1" applyFill="1" applyBorder="1" applyAlignment="1" applyProtection="1">
      <alignment horizontal="center" vertical="center" wrapText="1"/>
    </xf>
    <xf numFmtId="0" fontId="6" fillId="8" borderId="5" xfId="12" applyFont="1" applyFill="1" applyBorder="1" applyAlignment="1" applyProtection="1">
      <alignment horizontal="center" vertical="center"/>
    </xf>
    <xf numFmtId="0" fontId="16" fillId="8" borderId="5" xfId="12" applyFont="1" applyFill="1" applyBorder="1" applyAlignment="1" applyProtection="1">
      <alignment horizontal="center" vertical="center"/>
    </xf>
    <xf numFmtId="0" fontId="6" fillId="8" borderId="0" xfId="12" applyFont="1" applyFill="1" applyBorder="1" applyAlignment="1" applyProtection="1">
      <alignment horizontal="center" vertical="center"/>
    </xf>
    <xf numFmtId="0" fontId="6" fillId="2" borderId="0" xfId="7" applyFont="1" applyFill="1" applyBorder="1" applyAlignment="1" applyProtection="1">
      <alignment horizontal="left" vertical="center" wrapText="1" indent="2"/>
    </xf>
    <xf numFmtId="0" fontId="6" fillId="3" borderId="1" xfId="12" applyFont="1" applyBorder="1" applyAlignment="1" applyProtection="1">
      <alignment horizontal="center" vertical="center"/>
    </xf>
    <xf numFmtId="0" fontId="1" fillId="6" borderId="1" xfId="0" applyFont="1" applyFill="1" applyBorder="1" applyAlignment="1" applyProtection="1">
      <alignment horizontal="left"/>
    </xf>
    <xf numFmtId="0" fontId="4" fillId="2" borderId="14" xfId="7" applyFont="1" applyFill="1" applyBorder="1" applyAlignment="1" applyProtection="1">
      <alignment horizontal="left" vertical="center" wrapText="1"/>
    </xf>
    <xf numFmtId="0" fontId="4" fillId="2" borderId="2" xfId="7" applyFont="1" applyFill="1" applyBorder="1" applyAlignment="1" applyProtection="1">
      <alignment horizontal="left" vertical="center" wrapText="1"/>
    </xf>
    <xf numFmtId="0" fontId="4" fillId="8" borderId="5" xfId="12" applyFont="1" applyFill="1" applyBorder="1" applyAlignment="1" applyProtection="1">
      <alignment horizontal="center" vertical="center"/>
    </xf>
    <xf numFmtId="0" fontId="4" fillId="2" borderId="14" xfId="7" applyFont="1" applyFill="1" applyBorder="1" applyAlignment="1" applyProtection="1">
      <alignment vertical="center" wrapText="1"/>
    </xf>
    <xf numFmtId="0" fontId="4" fillId="2" borderId="11" xfId="7" applyFont="1" applyFill="1" applyBorder="1" applyAlignment="1" applyProtection="1">
      <alignment vertical="center" wrapText="1"/>
    </xf>
    <xf numFmtId="0" fontId="1" fillId="0" borderId="1" xfId="0" applyFont="1" applyFill="1" applyBorder="1" applyProtection="1"/>
    <xf numFmtId="0" fontId="6" fillId="0" borderId="2" xfId="7" applyFont="1" applyFill="1" applyBorder="1" applyAlignment="1" applyProtection="1">
      <alignment vertical="center" wrapText="1"/>
    </xf>
    <xf numFmtId="0" fontId="1" fillId="6" borderId="0" xfId="0" applyFont="1" applyFill="1" applyBorder="1" applyProtection="1"/>
    <xf numFmtId="0" fontId="30" fillId="6" borderId="0" xfId="0" applyFont="1" applyFill="1" applyBorder="1" applyProtection="1"/>
    <xf numFmtId="0" fontId="4" fillId="8" borderId="13" xfId="12" applyFont="1" applyFill="1" applyBorder="1" applyAlignment="1" applyProtection="1">
      <alignment horizontal="center" vertical="center"/>
    </xf>
    <xf numFmtId="3" fontId="8" fillId="8" borderId="0" xfId="12" applyNumberFormat="1" applyFont="1" applyFill="1" applyBorder="1" applyAlignment="1" applyProtection="1">
      <alignment horizontal="center" vertical="center"/>
    </xf>
    <xf numFmtId="0" fontId="8" fillId="8" borderId="5" xfId="7" applyFont="1" applyFill="1" applyBorder="1" applyAlignment="1" applyProtection="1">
      <alignment horizontal="left" vertical="center" wrapText="1"/>
    </xf>
    <xf numFmtId="0" fontId="8" fillId="8" borderId="0" xfId="7" applyFont="1" applyFill="1" applyBorder="1" applyAlignment="1" applyProtection="1">
      <alignment vertical="center" wrapText="1"/>
    </xf>
    <xf numFmtId="0" fontId="1" fillId="6" borderId="2" xfId="0" applyFont="1" applyFill="1" applyBorder="1" applyProtection="1"/>
    <xf numFmtId="0" fontId="6" fillId="2" borderId="2" xfId="7" applyFont="1" applyFill="1" applyBorder="1" applyAlignment="1" applyProtection="1">
      <alignment horizontal="center"/>
    </xf>
    <xf numFmtId="0" fontId="6" fillId="3" borderId="3" xfId="12" applyFont="1" applyBorder="1" applyAlignment="1" applyProtection="1">
      <alignment horizontal="center" vertical="center"/>
    </xf>
    <xf numFmtId="3" fontId="8" fillId="8" borderId="0" xfId="12" applyNumberFormat="1" applyFont="1" applyFill="1" applyBorder="1" applyAlignment="1" applyProtection="1">
      <alignment horizontal="right" vertical="center" wrapText="1"/>
    </xf>
    <xf numFmtId="0" fontId="4" fillId="2" borderId="2" xfId="7" applyFont="1" applyFill="1" applyBorder="1" applyAlignment="1" applyProtection="1">
      <alignment vertical="center" wrapText="1"/>
    </xf>
    <xf numFmtId="3" fontId="8" fillId="8" borderId="5" xfId="12" applyNumberFormat="1" applyFont="1" applyFill="1" applyBorder="1" applyAlignment="1" applyProtection="1">
      <alignment horizontal="center" vertical="center"/>
    </xf>
    <xf numFmtId="3" fontId="8" fillId="8" borderId="4" xfId="12" applyNumberFormat="1" applyFont="1" applyFill="1" applyBorder="1" applyAlignment="1" applyProtection="1">
      <alignment horizontal="center" vertical="center"/>
    </xf>
    <xf numFmtId="0" fontId="1" fillId="6" borderId="1" xfId="0" applyFont="1" applyFill="1" applyBorder="1" applyAlignment="1" applyProtection="1"/>
    <xf numFmtId="0" fontId="6" fillId="2" borderId="10" xfId="7" applyFont="1" applyFill="1" applyBorder="1" applyAlignment="1" applyProtection="1">
      <alignment vertical="center" wrapText="1"/>
    </xf>
    <xf numFmtId="0" fontId="4" fillId="8" borderId="11" xfId="7" applyFont="1" applyFill="1" applyBorder="1" applyAlignment="1" applyProtection="1">
      <alignment vertical="center"/>
    </xf>
    <xf numFmtId="0" fontId="4" fillId="8" borderId="13" xfId="7" applyFont="1" applyFill="1" applyBorder="1" applyAlignment="1" applyProtection="1">
      <alignment vertical="center"/>
    </xf>
    <xf numFmtId="0" fontId="8" fillId="8" borderId="0" xfId="7" applyFont="1" applyFill="1" applyBorder="1" applyAlignment="1" applyProtection="1">
      <alignment horizontal="left" vertical="center"/>
    </xf>
    <xf numFmtId="0" fontId="4" fillId="8" borderId="0" xfId="7" applyFont="1" applyFill="1" applyBorder="1" applyAlignment="1" applyProtection="1">
      <alignment vertical="center"/>
    </xf>
    <xf numFmtId="0" fontId="4" fillId="8" borderId="0" xfId="7" applyFont="1" applyFill="1" applyBorder="1" applyAlignment="1" applyProtection="1">
      <alignment horizontal="center" vertical="center"/>
    </xf>
    <xf numFmtId="3" fontId="6" fillId="8" borderId="0" xfId="12" applyNumberFormat="1" applyFont="1" applyFill="1" applyBorder="1" applyAlignment="1" applyProtection="1">
      <alignment horizontal="center" vertical="center"/>
    </xf>
    <xf numFmtId="3" fontId="8" fillId="8" borderId="12" xfId="12" applyNumberFormat="1" applyFont="1" applyFill="1" applyBorder="1" applyAlignment="1" applyProtection="1">
      <alignment horizontal="center" vertical="center"/>
    </xf>
    <xf numFmtId="2" fontId="6" fillId="8" borderId="0" xfId="12" applyNumberFormat="1" applyFont="1" applyFill="1" applyBorder="1" applyAlignment="1" applyProtection="1">
      <alignment horizontal="center" vertical="center"/>
    </xf>
    <xf numFmtId="3" fontId="8" fillId="8" borderId="12" xfId="12" applyNumberFormat="1" applyFont="1" applyFill="1" applyBorder="1" applyAlignment="1" applyProtection="1">
      <alignment vertical="center"/>
    </xf>
    <xf numFmtId="2" fontId="6" fillId="8" borderId="0" xfId="12" applyNumberFormat="1" applyFont="1" applyFill="1" applyBorder="1" applyAlignment="1" applyProtection="1">
      <alignment vertical="center"/>
    </xf>
    <xf numFmtId="0" fontId="4" fillId="8" borderId="12" xfId="12" applyFont="1" applyFill="1" applyBorder="1" applyAlignment="1" applyProtection="1">
      <alignment vertical="center"/>
    </xf>
    <xf numFmtId="0" fontId="1" fillId="6" borderId="0" xfId="0" applyFont="1" applyFill="1" applyBorder="1" applyAlignment="1" applyProtection="1"/>
    <xf numFmtId="3" fontId="6" fillId="8" borderId="7" xfId="12" applyNumberFormat="1" applyFont="1" applyFill="1" applyBorder="1" applyAlignment="1" applyProtection="1">
      <alignment horizontal="center" vertical="center"/>
    </xf>
    <xf numFmtId="0" fontId="8" fillId="8" borderId="12" xfId="7" applyFont="1" applyFill="1" applyBorder="1" applyAlignment="1" applyProtection="1">
      <alignment horizontal="left" vertical="center"/>
    </xf>
    <xf numFmtId="0" fontId="6" fillId="8" borderId="12" xfId="7" applyFont="1" applyFill="1" applyBorder="1" applyAlignment="1" applyProtection="1">
      <alignment horizontal="left" vertical="center"/>
    </xf>
    <xf numFmtId="0" fontId="6" fillId="8" borderId="5" xfId="7" applyFont="1" applyFill="1" applyBorder="1" applyAlignment="1" applyProtection="1">
      <alignment horizontal="left" vertical="center"/>
    </xf>
    <xf numFmtId="0" fontId="8" fillId="8" borderId="5" xfId="7" applyFont="1" applyFill="1" applyBorder="1" applyAlignment="1" applyProtection="1">
      <alignment horizontal="left" vertical="center"/>
    </xf>
    <xf numFmtId="0" fontId="6" fillId="8" borderId="4" xfId="7" applyFont="1" applyFill="1" applyBorder="1" applyAlignment="1" applyProtection="1">
      <alignment horizontal="left" vertical="center"/>
    </xf>
    <xf numFmtId="0" fontId="8" fillId="8" borderId="4" xfId="7" applyFont="1" applyFill="1" applyBorder="1" applyAlignment="1" applyProtection="1">
      <alignment horizontal="left" vertical="center"/>
    </xf>
    <xf numFmtId="0" fontId="4" fillId="0" borderId="3" xfId="7" applyFont="1" applyBorder="1" applyAlignment="1" applyProtection="1">
      <alignment vertical="center" wrapText="1"/>
    </xf>
    <xf numFmtId="3" fontId="6" fillId="8" borderId="4" xfId="12" applyNumberFormat="1" applyFont="1" applyFill="1" applyBorder="1" applyAlignment="1" applyProtection="1">
      <alignment vertical="center"/>
    </xf>
    <xf numFmtId="0" fontId="6" fillId="2" borderId="3" xfId="7" applyFont="1" applyFill="1" applyBorder="1" applyAlignment="1" applyProtection="1">
      <alignment horizontal="center" vertical="center" wrapText="1"/>
    </xf>
    <xf numFmtId="0" fontId="6" fillId="2" borderId="10" xfId="7" applyFont="1" applyFill="1" applyBorder="1" applyAlignment="1" applyProtection="1">
      <alignment horizontal="center" vertical="center" wrapText="1"/>
    </xf>
    <xf numFmtId="0" fontId="6" fillId="2" borderId="8" xfId="7" applyFont="1" applyFill="1" applyBorder="1" applyAlignment="1" applyProtection="1">
      <alignment horizontal="center" vertical="center" wrapText="1"/>
    </xf>
    <xf numFmtId="0" fontId="6" fillId="0" borderId="14" xfId="7" applyFont="1" applyBorder="1" applyAlignment="1" applyProtection="1">
      <alignment vertical="center" wrapText="1"/>
    </xf>
    <xf numFmtId="0" fontId="6" fillId="0" borderId="3" xfId="7" applyFont="1" applyBorder="1" applyAlignment="1" applyProtection="1">
      <alignment horizontal="center" vertical="center" wrapText="1"/>
    </xf>
    <xf numFmtId="0" fontId="1" fillId="7" borderId="2" xfId="0" applyFont="1" applyFill="1" applyBorder="1" applyAlignment="1" applyProtection="1">
      <alignment horizontal="center" vertical="center"/>
    </xf>
    <xf numFmtId="0" fontId="1" fillId="6" borderId="2" xfId="0" applyFont="1" applyFill="1" applyBorder="1" applyAlignment="1" applyProtection="1">
      <alignment horizontal="center" vertical="center"/>
    </xf>
    <xf numFmtId="0" fontId="1" fillId="9" borderId="2" xfId="0" applyFont="1" applyFill="1" applyBorder="1" applyAlignment="1" applyProtection="1">
      <alignment horizontal="center" vertical="center"/>
    </xf>
    <xf numFmtId="0" fontId="1" fillId="10" borderId="2" xfId="0" applyFont="1" applyFill="1" applyBorder="1" applyAlignment="1" applyProtection="1">
      <alignment horizontal="center" vertical="center" wrapText="1"/>
    </xf>
    <xf numFmtId="0" fontId="6" fillId="0" borderId="11" xfId="7" applyFont="1" applyFill="1" applyBorder="1" applyAlignment="1" applyProtection="1">
      <alignment horizontal="left" vertical="center" wrapText="1"/>
    </xf>
    <xf numFmtId="0" fontId="6" fillId="0" borderId="10" xfId="7" applyFont="1" applyFill="1" applyBorder="1" applyAlignment="1" applyProtection="1">
      <alignment horizontal="center" vertical="center" wrapText="1"/>
    </xf>
    <xf numFmtId="0" fontId="4" fillId="2" borderId="11" xfId="7" applyFont="1" applyFill="1" applyBorder="1" applyAlignment="1" applyProtection="1">
      <alignment horizontal="left" vertical="center" wrapText="1"/>
    </xf>
    <xf numFmtId="0" fontId="4" fillId="2" borderId="10" xfId="7" applyFont="1" applyFill="1" applyBorder="1" applyAlignment="1" applyProtection="1">
      <alignment horizontal="center" vertical="center" wrapText="1"/>
    </xf>
    <xf numFmtId="0" fontId="27" fillId="0" borderId="1" xfId="7" applyFont="1" applyFill="1" applyBorder="1" applyAlignment="1" applyProtection="1">
      <alignment horizontal="left" vertical="center" wrapText="1"/>
    </xf>
    <xf numFmtId="0" fontId="15" fillId="2" borderId="9" xfId="11" quotePrefix="1" applyFont="1" applyFill="1" applyBorder="1" applyAlignment="1" applyProtection="1">
      <alignment horizontal="center" vertical="center" wrapText="1"/>
    </xf>
    <xf numFmtId="0" fontId="4" fillId="8" borderId="0" xfId="12" applyFont="1" applyFill="1" applyBorder="1" applyAlignment="1" applyProtection="1">
      <alignment horizontal="right" vertical="center"/>
    </xf>
    <xf numFmtId="3" fontId="4" fillId="8" borderId="0" xfId="12" applyNumberFormat="1" applyFont="1" applyFill="1" applyBorder="1" applyAlignment="1" applyProtection="1">
      <alignment horizontal="right" vertical="center"/>
    </xf>
    <xf numFmtId="0" fontId="7" fillId="0" borderId="3" xfId="7" applyFont="1" applyBorder="1" applyAlignment="1" applyProtection="1">
      <alignment horizontal="center" vertical="center"/>
    </xf>
    <xf numFmtId="3" fontId="4" fillId="8" borderId="4" xfId="12" applyNumberFormat="1" applyFont="1" applyFill="1" applyBorder="1" applyAlignment="1" applyProtection="1">
      <alignment horizontal="center" vertical="center"/>
    </xf>
    <xf numFmtId="3" fontId="6" fillId="2" borderId="0" xfId="7" applyNumberFormat="1" applyFont="1" applyFill="1" applyBorder="1" applyAlignment="1" applyProtection="1">
      <alignment vertical="center"/>
    </xf>
    <xf numFmtId="0" fontId="32" fillId="0" borderId="1" xfId="0" applyFont="1" applyBorder="1" applyAlignment="1" applyProtection="1"/>
    <xf numFmtId="0" fontId="32" fillId="0" borderId="14" xfId="0" applyFont="1" applyBorder="1" applyAlignment="1" applyProtection="1"/>
    <xf numFmtId="0" fontId="6" fillId="0" borderId="2" xfId="7" applyFont="1" applyFill="1" applyBorder="1" applyAlignment="1" applyProtection="1">
      <alignment horizontal="left" vertical="center" wrapText="1"/>
    </xf>
    <xf numFmtId="0" fontId="4" fillId="6" borderId="0" xfId="7" applyFont="1" applyFill="1" applyBorder="1" applyAlignment="1" applyProtection="1">
      <alignment horizontal="center" vertical="center"/>
    </xf>
    <xf numFmtId="0" fontId="7" fillId="6" borderId="3" xfId="7" applyFont="1" applyFill="1" applyBorder="1" applyAlignment="1" applyProtection="1">
      <alignment horizontal="center" vertical="center"/>
    </xf>
    <xf numFmtId="0" fontId="29" fillId="6" borderId="1" xfId="0" applyFont="1" applyFill="1" applyBorder="1" applyAlignment="1" applyProtection="1">
      <alignment vertical="center"/>
    </xf>
    <xf numFmtId="0" fontId="29" fillId="6" borderId="0" xfId="0" applyFont="1" applyFill="1" applyBorder="1" applyAlignment="1" applyProtection="1">
      <alignment vertical="center"/>
    </xf>
    <xf numFmtId="3" fontId="4" fillId="8" borderId="0" xfId="12" applyNumberFormat="1" applyFont="1" applyFill="1" applyBorder="1" applyAlignment="1" applyProtection="1">
      <alignment horizontal="center" vertical="center"/>
    </xf>
    <xf numFmtId="3" fontId="8" fillId="8" borderId="5" xfId="12" applyNumberFormat="1" applyFont="1" applyFill="1" applyBorder="1" applyAlignment="1" applyProtection="1">
      <alignment horizontal="center" vertical="center" wrapText="1"/>
    </xf>
    <xf numFmtId="3" fontId="8" fillId="8" borderId="0" xfId="12" applyNumberFormat="1" applyFont="1" applyFill="1" applyBorder="1" applyAlignment="1" applyProtection="1">
      <alignment horizontal="center" vertical="center" wrapText="1"/>
    </xf>
    <xf numFmtId="0" fontId="4" fillId="0" borderId="12" xfId="7" applyFont="1" applyBorder="1" applyAlignment="1" applyProtection="1">
      <alignment horizontal="center" vertical="center"/>
    </xf>
    <xf numFmtId="3" fontId="8" fillId="8" borderId="12" xfId="12" applyNumberFormat="1" applyFont="1" applyFill="1" applyBorder="1" applyAlignment="1" applyProtection="1">
      <alignment horizontal="right" vertical="center" wrapText="1"/>
    </xf>
    <xf numFmtId="3" fontId="8" fillId="8" borderId="0" xfId="12" applyNumberFormat="1" applyFont="1" applyFill="1" applyBorder="1" applyAlignment="1" applyProtection="1">
      <alignment vertical="center"/>
    </xf>
    <xf numFmtId="0" fontId="4" fillId="8" borderId="0" xfId="12" applyFont="1" applyFill="1" applyBorder="1" applyAlignment="1" applyProtection="1">
      <alignment vertical="center"/>
    </xf>
    <xf numFmtId="3" fontId="6" fillId="8" borderId="4" xfId="12" applyNumberFormat="1" applyFont="1" applyFill="1" applyBorder="1" applyAlignment="1" applyProtection="1">
      <alignment horizontal="center" vertical="center"/>
    </xf>
    <xf numFmtId="0" fontId="6" fillId="2" borderId="0" xfId="7" applyFont="1" applyFill="1" applyBorder="1" applyAlignment="1" applyProtection="1">
      <alignment vertical="center"/>
    </xf>
    <xf numFmtId="0" fontId="4" fillId="2" borderId="4" xfId="7" applyFont="1" applyFill="1" applyBorder="1" applyAlignment="1" applyProtection="1">
      <alignment vertical="center"/>
    </xf>
    <xf numFmtId="0" fontId="4" fillId="0" borderId="4" xfId="7" applyFont="1" applyBorder="1" applyAlignment="1" applyProtection="1">
      <alignment horizontal="center" vertical="center"/>
    </xf>
    <xf numFmtId="0" fontId="5" fillId="2" borderId="10" xfId="9" applyFont="1" applyFill="1" applyBorder="1" applyAlignment="1" applyProtection="1">
      <alignment vertical="center"/>
    </xf>
    <xf numFmtId="0" fontId="5" fillId="2" borderId="5" xfId="9" applyFont="1" applyFill="1" applyBorder="1" applyAlignment="1" applyProtection="1">
      <alignment vertical="center"/>
    </xf>
    <xf numFmtId="0" fontId="5" fillId="8" borderId="11" xfId="9" applyFont="1" applyFill="1" applyBorder="1" applyAlignment="1" applyProtection="1">
      <alignment vertical="center"/>
    </xf>
    <xf numFmtId="0" fontId="5" fillId="8" borderId="10" xfId="9" applyFont="1" applyFill="1" applyBorder="1" applyAlignment="1" applyProtection="1">
      <alignment vertical="center"/>
    </xf>
    <xf numFmtId="0" fontId="5" fillId="8" borderId="5" xfId="9" applyFont="1" applyFill="1" applyBorder="1" applyAlignment="1" applyProtection="1">
      <alignment vertical="center"/>
    </xf>
    <xf numFmtId="0" fontId="5" fillId="8" borderId="9" xfId="9" applyFont="1" applyFill="1" applyBorder="1" applyAlignment="1" applyProtection="1">
      <alignment vertical="center"/>
    </xf>
    <xf numFmtId="0" fontId="15" fillId="2" borderId="11" xfId="11" quotePrefix="1" applyFont="1" applyFill="1" applyBorder="1" applyAlignment="1" applyProtection="1">
      <alignment horizontal="center" vertical="center" wrapText="1"/>
    </xf>
    <xf numFmtId="0" fontId="5" fillId="8" borderId="13" xfId="9" applyFont="1" applyFill="1" applyBorder="1" applyAlignment="1" applyProtection="1">
      <alignment vertical="center"/>
    </xf>
    <xf numFmtId="0" fontId="5" fillId="8" borderId="1" xfId="9" applyFont="1" applyFill="1" applyBorder="1" applyAlignment="1" applyProtection="1">
      <alignment vertical="center"/>
    </xf>
    <xf numFmtId="0" fontId="5" fillId="8" borderId="0" xfId="9" applyFont="1" applyFill="1" applyBorder="1" applyAlignment="1" applyProtection="1">
      <alignment vertical="center"/>
    </xf>
    <xf numFmtId="0" fontId="5" fillId="8" borderId="7" xfId="9" applyFont="1" applyFill="1" applyBorder="1" applyAlignment="1" applyProtection="1">
      <alignment vertical="center"/>
    </xf>
    <xf numFmtId="3" fontId="6" fillId="8" borderId="5" xfId="12" applyNumberFormat="1" applyFont="1" applyFill="1" applyBorder="1" applyAlignment="1" applyProtection="1">
      <alignment vertical="center"/>
    </xf>
    <xf numFmtId="4" fontId="6" fillId="8" borderId="0" xfId="12" applyNumberFormat="1" applyFont="1" applyFill="1" applyBorder="1" applyAlignment="1" applyProtection="1">
      <alignment vertical="center"/>
    </xf>
    <xf numFmtId="0" fontId="4" fillId="8" borderId="4" xfId="12" applyFont="1" applyFill="1" applyBorder="1" applyAlignment="1" applyProtection="1">
      <alignment vertical="center"/>
    </xf>
    <xf numFmtId="4" fontId="6" fillId="8" borderId="4" xfId="12" applyNumberFormat="1" applyFont="1" applyFill="1" applyBorder="1" applyAlignment="1" applyProtection="1">
      <alignment vertical="center"/>
    </xf>
    <xf numFmtId="0" fontId="4" fillId="6" borderId="12" xfId="7" applyFont="1" applyFill="1" applyBorder="1" applyAlignment="1" applyProtection="1">
      <alignment horizontal="center" vertical="center"/>
    </xf>
    <xf numFmtId="0" fontId="4" fillId="8" borderId="5" xfId="12" applyFont="1" applyFill="1" applyBorder="1" applyAlignment="1" applyProtection="1">
      <alignment vertical="center"/>
    </xf>
    <xf numFmtId="4" fontId="6" fillId="8" borderId="12" xfId="12" applyNumberFormat="1" applyFont="1" applyFill="1" applyBorder="1" applyAlignment="1" applyProtection="1">
      <alignment horizontal="center" vertical="center"/>
    </xf>
    <xf numFmtId="0" fontId="4" fillId="6" borderId="12" xfId="7" applyFont="1" applyFill="1" applyBorder="1" applyAlignment="1" applyProtection="1">
      <alignment vertical="center"/>
    </xf>
    <xf numFmtId="0" fontId="4" fillId="6" borderId="12" xfId="7" quotePrefix="1" applyFont="1" applyFill="1" applyBorder="1" applyAlignment="1" applyProtection="1">
      <alignment horizontal="center" vertical="center"/>
    </xf>
    <xf numFmtId="4" fontId="6" fillId="8" borderId="0" xfId="12" applyNumberFormat="1" applyFont="1" applyFill="1" applyBorder="1" applyAlignment="1" applyProtection="1">
      <alignment horizontal="center" vertical="center"/>
    </xf>
    <xf numFmtId="1" fontId="6" fillId="8" borderId="7" xfId="12" applyNumberFormat="1" applyFont="1" applyFill="1" applyBorder="1" applyAlignment="1" applyProtection="1">
      <alignment horizontal="center" vertical="center"/>
    </xf>
    <xf numFmtId="4" fontId="6" fillId="8" borderId="5" xfId="12" applyNumberFormat="1" applyFont="1" applyFill="1" applyBorder="1" applyAlignment="1" applyProtection="1">
      <alignment vertical="center"/>
    </xf>
    <xf numFmtId="4" fontId="6" fillId="8" borderId="1" xfId="12" applyNumberFormat="1" applyFont="1" applyFill="1" applyBorder="1" applyAlignment="1" applyProtection="1">
      <alignment vertical="center"/>
    </xf>
    <xf numFmtId="3" fontId="8" fillId="8" borderId="7" xfId="12" applyNumberFormat="1" applyFont="1" applyFill="1" applyBorder="1" applyAlignment="1" applyProtection="1">
      <alignment vertical="center"/>
    </xf>
    <xf numFmtId="0" fontId="4" fillId="6" borderId="4" xfId="7" applyFont="1" applyFill="1" applyBorder="1" applyAlignment="1" applyProtection="1">
      <alignment horizontal="center" vertical="center"/>
    </xf>
    <xf numFmtId="0" fontId="4" fillId="6" borderId="5" xfId="7" applyFont="1" applyFill="1" applyBorder="1" applyAlignment="1" applyProtection="1">
      <alignment horizontal="center" vertical="center"/>
    </xf>
    <xf numFmtId="4" fontId="6" fillId="8" borderId="12" xfId="12" applyNumberFormat="1" applyFont="1" applyFill="1" applyBorder="1" applyAlignment="1" applyProtection="1">
      <alignment horizontal="right" vertical="center"/>
    </xf>
    <xf numFmtId="2" fontId="6" fillId="8" borderId="5" xfId="12" applyNumberFormat="1" applyFont="1" applyFill="1" applyBorder="1" applyAlignment="1" applyProtection="1">
      <alignment vertical="center"/>
    </xf>
    <xf numFmtId="2" fontId="6" fillId="8" borderId="4" xfId="12" applyNumberFormat="1" applyFont="1" applyFill="1" applyBorder="1" applyAlignment="1" applyProtection="1">
      <alignment vertical="center"/>
    </xf>
    <xf numFmtId="0" fontId="13" fillId="8" borderId="11" xfId="1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6" xfId="0" applyFont="1" applyFill="1" applyBorder="1" applyAlignment="1" applyProtection="1">
      <alignment horizontal="center" vertical="center"/>
    </xf>
    <xf numFmtId="0" fontId="13" fillId="8" borderId="14" xfId="11" applyFont="1" applyFill="1" applyBorder="1" applyAlignment="1" applyProtection="1">
      <alignment horizontal="center" vertical="center" wrapText="1"/>
    </xf>
    <xf numFmtId="0" fontId="6" fillId="6" borderId="14" xfId="7" applyFont="1" applyFill="1" applyBorder="1" applyAlignment="1" applyProtection="1">
      <alignment horizontal="left" vertical="center" wrapText="1"/>
    </xf>
    <xf numFmtId="0" fontId="6" fillId="6" borderId="2" xfId="7" applyFont="1" applyFill="1" applyBorder="1" applyAlignment="1" applyProtection="1">
      <alignment horizontal="left" vertical="center" wrapText="1"/>
    </xf>
    <xf numFmtId="0" fontId="4" fillId="6" borderId="0" xfId="7" applyFont="1" applyFill="1" applyBorder="1" applyAlignment="1" applyProtection="1">
      <alignment vertical="center"/>
    </xf>
    <xf numFmtId="0" fontId="30" fillId="11"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2" xfId="0" applyFont="1" applyFill="1" applyBorder="1" applyAlignment="1">
      <alignment vertical="center" wrapText="1"/>
    </xf>
    <xf numFmtId="0" fontId="1" fillId="6"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6" fillId="0" borderId="13" xfId="7" applyFont="1" applyFill="1" applyBorder="1" applyAlignment="1" applyProtection="1">
      <alignment vertical="center" wrapText="1"/>
    </xf>
    <xf numFmtId="0" fontId="4" fillId="0" borderId="14" xfId="7" applyFont="1" applyFill="1" applyBorder="1" applyAlignment="1" applyProtection="1">
      <alignment horizontal="center" vertical="center"/>
    </xf>
    <xf numFmtId="0" fontId="15" fillId="0" borderId="2" xfId="12" quotePrefix="1" applyFont="1" applyFill="1" applyBorder="1" applyAlignment="1" applyProtection="1">
      <alignment horizontal="center" vertical="center"/>
    </xf>
    <xf numFmtId="0" fontId="6" fillId="0" borderId="2" xfId="7" applyFont="1" applyFill="1" applyBorder="1" applyAlignment="1" applyProtection="1">
      <alignment horizontal="center" vertical="center" wrapText="1"/>
    </xf>
    <xf numFmtId="0" fontId="31" fillId="0" borderId="1" xfId="0" applyFont="1" applyFill="1" applyBorder="1" applyAlignment="1" applyProtection="1">
      <alignment horizontal="left" wrapText="1"/>
    </xf>
    <xf numFmtId="0" fontId="15" fillId="0" borderId="4" xfId="12" applyFont="1" applyFill="1" applyBorder="1" applyAlignment="1" applyProtection="1">
      <alignment horizontal="center" vertical="center"/>
    </xf>
    <xf numFmtId="0" fontId="15" fillId="0" borderId="14" xfId="12" applyFont="1" applyFill="1" applyBorder="1" applyAlignment="1" applyProtection="1">
      <alignment horizontal="center" vertical="center" wrapText="1"/>
    </xf>
    <xf numFmtId="0" fontId="6" fillId="0" borderId="14" xfId="7" applyFont="1" applyFill="1" applyBorder="1" applyAlignment="1" applyProtection="1">
      <alignment horizontal="left" vertical="center" wrapText="1"/>
    </xf>
    <xf numFmtId="0" fontId="7" fillId="0" borderId="10" xfId="12" applyFont="1" applyFill="1" applyBorder="1" applyAlignment="1" applyProtection="1">
      <alignment horizontal="center" vertical="center"/>
    </xf>
    <xf numFmtId="2" fontId="6" fillId="0" borderId="11" xfId="14" applyNumberFormat="1" applyFont="1" applyFill="1" applyBorder="1" applyAlignment="1" applyProtection="1">
      <alignment horizontal="center" vertical="center"/>
    </xf>
    <xf numFmtId="0" fontId="23" fillId="0" borderId="3" xfId="0" applyFont="1" applyFill="1" applyBorder="1" applyAlignment="1" applyProtection="1">
      <alignment horizontal="left" wrapText="1"/>
    </xf>
    <xf numFmtId="0" fontId="1" fillId="0" borderId="2" xfId="0" applyFont="1" applyFill="1" applyBorder="1" applyAlignment="1" applyProtection="1">
      <alignment horizontal="left" vertical="center" wrapText="1"/>
    </xf>
    <xf numFmtId="0" fontId="8" fillId="0" borderId="2" xfId="7" applyFont="1" applyFill="1" applyBorder="1" applyAlignment="1" applyProtection="1">
      <alignment vertical="center" wrapText="1"/>
    </xf>
    <xf numFmtId="0" fontId="7" fillId="0" borderId="3" xfId="7" applyFont="1" applyFill="1" applyBorder="1" applyAlignment="1" applyProtection="1">
      <alignment horizontal="center" vertical="center"/>
    </xf>
    <xf numFmtId="0" fontId="27" fillId="0" borderId="3" xfId="7" applyFont="1" applyFill="1" applyBorder="1" applyAlignment="1" applyProtection="1">
      <alignment horizontal="right" vertical="center"/>
    </xf>
    <xf numFmtId="0" fontId="8" fillId="0" borderId="2" xfId="7" applyFont="1" applyFill="1" applyBorder="1" applyAlignment="1" applyProtection="1">
      <alignment horizontal="left" vertical="center" wrapText="1"/>
    </xf>
    <xf numFmtId="0" fontId="27" fillId="0" borderId="2" xfId="7" applyFont="1" applyFill="1" applyBorder="1" applyAlignment="1" applyProtection="1">
      <alignment horizontal="right" vertical="center"/>
    </xf>
    <xf numFmtId="0" fontId="28" fillId="0" borderId="3" xfId="7" applyFont="1" applyFill="1" applyBorder="1" applyAlignment="1" applyProtection="1">
      <alignment horizontal="right" vertical="center" wrapText="1"/>
    </xf>
    <xf numFmtId="0" fontId="6" fillId="0" borderId="12" xfId="7" applyFont="1" applyFill="1" applyBorder="1" applyAlignment="1" applyProtection="1">
      <alignment horizontal="right" vertical="center" wrapText="1"/>
    </xf>
    <xf numFmtId="0" fontId="6" fillId="0" borderId="2" xfId="7" applyFont="1" applyFill="1" applyBorder="1" applyAlignment="1" applyProtection="1">
      <alignment horizontal="right" vertical="center" wrapText="1"/>
    </xf>
    <xf numFmtId="0" fontId="34" fillId="0" borderId="2" xfId="7" applyFont="1" applyFill="1" applyBorder="1" applyAlignment="1" applyProtection="1">
      <alignment horizontal="right" vertical="center"/>
    </xf>
    <xf numFmtId="0" fontId="6" fillId="0" borderId="2" xfId="7" applyFont="1" applyFill="1" applyBorder="1" applyAlignment="1" applyProtection="1">
      <alignment horizontal="right" vertical="center"/>
    </xf>
    <xf numFmtId="0" fontId="6" fillId="0" borderId="2" xfId="7" quotePrefix="1" applyFont="1" applyFill="1" applyBorder="1" applyAlignment="1" applyProtection="1">
      <alignment horizontal="center" vertical="center"/>
    </xf>
    <xf numFmtId="0" fontId="6" fillId="0" borderId="2" xfId="7" applyFont="1" applyFill="1" applyBorder="1" applyAlignment="1" applyProtection="1">
      <alignment horizontal="center" vertical="center"/>
    </xf>
    <xf numFmtId="0" fontId="4" fillId="0" borderId="2" xfId="7" applyFont="1" applyFill="1" applyBorder="1" applyAlignment="1">
      <alignment horizontal="left" vertical="center" indent="1"/>
    </xf>
    <xf numFmtId="0" fontId="27" fillId="0" borderId="2" xfId="7" applyFont="1" applyFill="1" applyBorder="1" applyAlignment="1" applyProtection="1">
      <alignment horizontal="center" vertical="center"/>
    </xf>
    <xf numFmtId="0" fontId="4" fillId="0" borderId="2" xfId="0" applyFont="1" applyFill="1" applyBorder="1" applyAlignment="1">
      <alignment horizontal="center" vertical="center"/>
    </xf>
    <xf numFmtId="0" fontId="27" fillId="0" borderId="2" xfId="7" applyFont="1" applyFill="1" applyBorder="1" applyAlignment="1" applyProtection="1">
      <alignment horizontal="left" vertical="center"/>
    </xf>
    <xf numFmtId="0" fontId="27" fillId="0" borderId="5" xfId="7" applyFont="1" applyFill="1" applyBorder="1" applyAlignment="1" applyProtection="1">
      <alignment horizontal="right" vertical="center"/>
    </xf>
    <xf numFmtId="0" fontId="34" fillId="0" borderId="11" xfId="7" applyFont="1" applyFill="1" applyBorder="1" applyAlignment="1" applyProtection="1">
      <alignment horizontal="right" vertical="center"/>
    </xf>
    <xf numFmtId="0" fontId="34" fillId="0" borderId="14" xfId="7" applyFont="1" applyFill="1" applyBorder="1" applyAlignment="1" applyProtection="1">
      <alignment horizontal="right" vertical="center"/>
    </xf>
    <xf numFmtId="0" fontId="34" fillId="0" borderId="14" xfId="7" applyFont="1" applyFill="1" applyBorder="1" applyAlignment="1" applyProtection="1">
      <alignment horizontal="center" vertical="center" wrapText="1"/>
    </xf>
    <xf numFmtId="0" fontId="1" fillId="0" borderId="0" xfId="0" applyFont="1" applyFill="1" applyBorder="1" applyProtection="1"/>
    <xf numFmtId="0" fontId="4" fillId="0" borderId="2" xfId="12" quotePrefix="1" applyFont="1" applyFill="1" applyBorder="1" applyAlignment="1" applyProtection="1">
      <alignment horizontal="center" vertical="center"/>
    </xf>
    <xf numFmtId="0" fontId="8" fillId="8" borderId="0" xfId="7" applyFont="1" applyFill="1" applyBorder="1" applyAlignment="1" applyProtection="1">
      <alignment horizontal="left" vertical="center" wrapText="1"/>
    </xf>
    <xf numFmtId="2" fontId="6" fillId="0" borderId="2" xfId="7" applyNumberFormat="1" applyFont="1" applyFill="1" applyBorder="1" applyAlignment="1" applyProtection="1">
      <alignment horizontal="center" vertical="center"/>
    </xf>
    <xf numFmtId="0" fontId="36" fillId="0" borderId="15" xfId="0" applyFont="1" applyBorder="1"/>
    <xf numFmtId="0" fontId="30" fillId="0" borderId="6" xfId="22" applyFont="1" applyBorder="1"/>
    <xf numFmtId="0" fontId="30" fillId="0" borderId="4" xfId="22" applyFont="1" applyBorder="1"/>
    <xf numFmtId="0" fontId="30" fillId="0" borderId="7" xfId="22" applyFont="1" applyBorder="1"/>
    <xf numFmtId="0" fontId="30" fillId="0" borderId="1" xfId="22" applyFont="1" applyBorder="1"/>
    <xf numFmtId="0" fontId="36" fillId="0" borderId="1" xfId="22" applyFont="1" applyBorder="1"/>
    <xf numFmtId="0" fontId="30" fillId="0" borderId="9" xfId="22" applyFont="1" applyBorder="1"/>
    <xf numFmtId="0" fontId="30" fillId="0" borderId="5" xfId="22" applyFont="1" applyBorder="1"/>
    <xf numFmtId="0" fontId="30" fillId="0" borderId="10" xfId="22" applyFont="1" applyBorder="1"/>
    <xf numFmtId="0" fontId="30" fillId="0" borderId="1" xfId="22" applyFont="1" applyBorder="1" applyAlignment="1">
      <alignment vertical="top"/>
    </xf>
    <xf numFmtId="168" fontId="11" fillId="6" borderId="0" xfId="16" applyNumberFormat="1"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0" fillId="0" borderId="0" xfId="0" applyBorder="1"/>
    <xf numFmtId="0" fontId="2" fillId="0" borderId="0" xfId="0" applyFont="1" applyBorder="1"/>
    <xf numFmtId="0" fontId="2" fillId="12" borderId="0" xfId="0" applyFont="1" applyFill="1" applyBorder="1"/>
    <xf numFmtId="0" fontId="30" fillId="0" borderId="0" xfId="22" applyFont="1" applyBorder="1"/>
    <xf numFmtId="0" fontId="38" fillId="0" borderId="0" xfId="22" applyFont="1" applyBorder="1"/>
    <xf numFmtId="0" fontId="29" fillId="6" borderId="0" xfId="0" applyFont="1" applyFill="1" applyBorder="1" applyProtection="1"/>
    <xf numFmtId="0" fontId="1" fillId="6" borderId="0" xfId="0" applyFont="1" applyFill="1" applyBorder="1" applyAlignment="1" applyProtection="1">
      <alignment horizontal="right"/>
    </xf>
    <xf numFmtId="0" fontId="9" fillId="6" borderId="0" xfId="0" applyFont="1" applyFill="1" applyBorder="1" applyAlignment="1">
      <alignment horizontal="center" vertical="center" wrapText="1"/>
    </xf>
    <xf numFmtId="0" fontId="9" fillId="6" borderId="0" xfId="0" applyFont="1" applyFill="1" applyBorder="1" applyAlignment="1">
      <alignment vertical="top"/>
    </xf>
    <xf numFmtId="0" fontId="9" fillId="13" borderId="0" xfId="0" applyFont="1" applyFill="1" applyBorder="1" applyAlignment="1">
      <alignment vertical="top"/>
    </xf>
    <xf numFmtId="0" fontId="9" fillId="14" borderId="0" xfId="0" applyFont="1" applyFill="1" applyBorder="1" applyAlignment="1">
      <alignment vertical="top"/>
    </xf>
    <xf numFmtId="0" fontId="30" fillId="6" borderId="0" xfId="0" applyFont="1" applyFill="1" applyBorder="1" applyAlignment="1">
      <alignment horizontal="left" vertical="top"/>
    </xf>
    <xf numFmtId="0" fontId="30" fillId="6" borderId="0" xfId="0" applyFont="1" applyFill="1" applyBorder="1" applyAlignment="1">
      <alignment vertical="top" wrapText="1"/>
    </xf>
    <xf numFmtId="0" fontId="30" fillId="6" borderId="0" xfId="0" applyFont="1" applyFill="1" applyBorder="1" applyAlignment="1">
      <alignment horizontal="left"/>
    </xf>
    <xf numFmtId="0" fontId="30" fillId="6" borderId="0" xfId="0" applyFont="1" applyFill="1" applyBorder="1" applyAlignment="1">
      <alignment wrapText="1"/>
    </xf>
    <xf numFmtId="0" fontId="9" fillId="6" borderId="0" xfId="0" applyFont="1" applyFill="1" applyBorder="1" applyAlignment="1">
      <alignment vertical="top" wrapText="1"/>
    </xf>
    <xf numFmtId="0" fontId="14" fillId="6" borderId="0" xfId="0" applyFont="1" applyFill="1" applyBorder="1" applyAlignment="1">
      <alignment wrapText="1"/>
    </xf>
    <xf numFmtId="0" fontId="23" fillId="0" borderId="0" xfId="0" applyFont="1" applyFill="1" applyBorder="1" applyAlignment="1">
      <alignment horizontal="left" vertical="top" wrapText="1"/>
    </xf>
    <xf numFmtId="0" fontId="35"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4" fillId="0" borderId="0" xfId="0" applyFont="1" applyFill="1" applyBorder="1" applyAlignment="1">
      <alignment horizontal="left" vertical="top" wrapText="1"/>
    </xf>
    <xf numFmtId="0" fontId="30" fillId="0" borderId="0" xfId="0" applyFont="1" applyBorder="1" applyAlignment="1">
      <alignment wrapText="1"/>
    </xf>
    <xf numFmtId="0" fontId="30" fillId="0" borderId="0" xfId="0" applyFont="1" applyBorder="1" applyAlignment="1">
      <alignment vertical="top" wrapText="1"/>
    </xf>
    <xf numFmtId="0" fontId="8" fillId="0" borderId="8" xfId="7" applyFont="1" applyFill="1" applyBorder="1" applyAlignment="1" applyProtection="1">
      <alignment horizontal="center" vertical="center" wrapText="1"/>
    </xf>
    <xf numFmtId="0" fontId="7" fillId="6" borderId="10" xfId="7" applyFont="1" applyFill="1" applyBorder="1" applyAlignment="1" applyProtection="1">
      <alignment horizontal="center" vertical="center"/>
    </xf>
    <xf numFmtId="0" fontId="8" fillId="6" borderId="3" xfId="7" applyFont="1" applyFill="1" applyBorder="1" applyAlignment="1" applyProtection="1">
      <alignment horizontal="center" vertical="center" wrapText="1"/>
    </xf>
    <xf numFmtId="0" fontId="8" fillId="0" borderId="3" xfId="7" applyFont="1" applyFill="1" applyBorder="1" applyAlignment="1" applyProtection="1">
      <alignment horizontal="center" vertical="center" wrapText="1"/>
    </xf>
    <xf numFmtId="0" fontId="8" fillId="6" borderId="10" xfId="7" applyFont="1" applyFill="1" applyBorder="1" applyAlignment="1" applyProtection="1">
      <alignment horizontal="center" vertical="center" wrapText="1"/>
    </xf>
    <xf numFmtId="3" fontId="17" fillId="8" borderId="0" xfId="12" applyNumberFormat="1" applyFont="1" applyFill="1" applyBorder="1" applyAlignment="1" applyProtection="1">
      <alignment horizontal="center" vertical="center"/>
    </xf>
    <xf numFmtId="0" fontId="7" fillId="6" borderId="12" xfId="7" applyFont="1" applyFill="1" applyBorder="1" applyAlignment="1" applyProtection="1">
      <alignment horizontal="center" vertical="center"/>
    </xf>
    <xf numFmtId="0" fontId="7" fillId="6" borderId="3" xfId="7" applyFont="1" applyFill="1" applyBorder="1" applyAlignment="1" applyProtection="1">
      <alignment vertical="center"/>
    </xf>
    <xf numFmtId="0" fontId="4" fillId="0" borderId="5" xfId="7" applyFont="1" applyBorder="1" applyAlignment="1" applyProtection="1">
      <alignment horizontal="center" vertical="center"/>
    </xf>
    <xf numFmtId="0" fontId="15" fillId="0" borderId="4" xfId="7" applyFont="1" applyFill="1" applyBorder="1" applyAlignment="1" applyProtection="1">
      <alignment horizontal="center" vertical="center"/>
    </xf>
    <xf numFmtId="0" fontId="6" fillId="0" borderId="8"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xf>
    <xf numFmtId="0" fontId="15" fillId="0" borderId="12" xfId="12" applyFont="1" applyFill="1" applyBorder="1" applyAlignment="1" applyProtection="1">
      <alignment horizontal="center" vertical="center"/>
    </xf>
    <xf numFmtId="0" fontId="4" fillId="0" borderId="12" xfId="12" applyFont="1" applyFill="1" applyBorder="1" applyAlignment="1" applyProtection="1">
      <alignment horizontal="center" vertical="center"/>
    </xf>
    <xf numFmtId="0" fontId="15" fillId="0" borderId="11" xfId="12" quotePrefix="1" applyFont="1" applyFill="1" applyBorder="1" applyAlignment="1" applyProtection="1">
      <alignment horizontal="center" vertical="center"/>
    </xf>
    <xf numFmtId="0" fontId="4" fillId="0" borderId="12" xfId="7" applyFont="1" applyFill="1" applyBorder="1" applyAlignment="1" applyProtection="1">
      <alignment horizontal="center" vertical="center"/>
    </xf>
    <xf numFmtId="0" fontId="15" fillId="0" borderId="11" xfId="12" applyFont="1" applyFill="1" applyBorder="1" applyAlignment="1" applyProtection="1">
      <alignment horizontal="center" vertical="center"/>
    </xf>
    <xf numFmtId="0" fontId="4" fillId="2" borderId="8" xfId="7" applyFont="1" applyFill="1" applyBorder="1" applyAlignment="1" applyProtection="1">
      <alignment horizontal="center" vertical="center" wrapText="1"/>
    </xf>
    <xf numFmtId="0" fontId="4" fillId="2" borderId="3" xfId="7" applyFont="1" applyFill="1" applyBorder="1" applyAlignment="1" applyProtection="1">
      <alignment horizontal="center" vertical="center" wrapText="1"/>
    </xf>
    <xf numFmtId="0" fontId="4" fillId="0" borderId="3" xfId="7" applyFont="1" applyFill="1" applyBorder="1" applyAlignment="1" applyProtection="1">
      <alignment horizontal="center" vertical="center"/>
    </xf>
    <xf numFmtId="0" fontId="4" fillId="0" borderId="3" xfId="7" applyFont="1" applyFill="1" applyBorder="1" applyAlignment="1" applyProtection="1">
      <alignment horizontal="center" vertical="center" wrapText="1"/>
    </xf>
    <xf numFmtId="0" fontId="6" fillId="2" borderId="8" xfId="7" applyFont="1" applyFill="1" applyBorder="1" applyAlignment="1" applyProtection="1">
      <alignment horizontal="center" vertical="center"/>
    </xf>
    <xf numFmtId="0" fontId="6" fillId="2" borderId="3" xfId="7" applyFont="1" applyFill="1" applyBorder="1" applyAlignment="1" applyProtection="1">
      <alignment horizontal="center" vertical="center"/>
    </xf>
    <xf numFmtId="0" fontId="4" fillId="0" borderId="12" xfId="7" quotePrefix="1" applyFont="1" applyBorder="1" applyAlignment="1" applyProtection="1">
      <alignment horizontal="center" vertical="center"/>
    </xf>
    <xf numFmtId="0" fontId="6" fillId="2" borderId="10" xfId="7" applyFont="1" applyFill="1" applyBorder="1" applyAlignment="1" applyProtection="1">
      <alignment horizontal="center" vertical="center"/>
    </xf>
    <xf numFmtId="0" fontId="4" fillId="0" borderId="5" xfId="7" quotePrefix="1" applyFont="1" applyBorder="1" applyAlignment="1" applyProtection="1">
      <alignment horizontal="center" vertical="center"/>
    </xf>
    <xf numFmtId="0" fontId="6" fillId="2" borderId="3" xfId="7" applyFont="1" applyFill="1" applyBorder="1" applyAlignment="1" applyProtection="1">
      <alignment vertical="center"/>
    </xf>
    <xf numFmtId="0" fontId="4" fillId="0" borderId="12" xfId="7" applyFont="1" applyBorder="1" applyAlignment="1" applyProtection="1">
      <alignment vertical="center"/>
    </xf>
    <xf numFmtId="0" fontId="6" fillId="8" borderId="0" xfId="7" applyFont="1" applyFill="1" applyBorder="1" applyAlignment="1" applyProtection="1">
      <alignment horizontal="left" vertical="center"/>
    </xf>
    <xf numFmtId="0" fontId="4" fillId="0" borderId="8" xfId="7" applyFont="1" applyBorder="1" applyAlignment="1" applyProtection="1">
      <alignment horizontal="center" vertical="center" wrapText="1"/>
    </xf>
    <xf numFmtId="0" fontId="4" fillId="0" borderId="10" xfId="7" applyFont="1" applyBorder="1" applyAlignment="1" applyProtection="1">
      <alignment horizontal="center" vertical="center" wrapText="1"/>
    </xf>
    <xf numFmtId="2" fontId="8" fillId="8" borderId="0" xfId="12" applyNumberFormat="1" applyFont="1" applyFill="1" applyBorder="1" applyAlignment="1" applyProtection="1">
      <alignment horizontal="center" vertical="center"/>
    </xf>
    <xf numFmtId="0" fontId="7" fillId="0" borderId="12" xfId="7" applyFont="1" applyBorder="1" applyAlignment="1" applyProtection="1">
      <alignment horizontal="center" vertical="center"/>
    </xf>
    <xf numFmtId="0" fontId="7" fillId="0" borderId="12" xfId="7" applyFont="1" applyFill="1" applyBorder="1" applyAlignment="1" applyProtection="1">
      <alignment horizontal="center" vertical="center"/>
    </xf>
    <xf numFmtId="0" fontId="8" fillId="2" borderId="10" xfId="7" applyFont="1" applyFill="1" applyBorder="1" applyAlignment="1" applyProtection="1">
      <alignment horizontal="center" vertical="center" wrapText="1"/>
    </xf>
    <xf numFmtId="0" fontId="7" fillId="0" borderId="5" xfId="7" applyFont="1" applyBorder="1" applyAlignment="1" applyProtection="1">
      <alignment horizontal="center" vertical="center"/>
    </xf>
    <xf numFmtId="3" fontId="8" fillId="8" borderId="0" xfId="12" applyNumberFormat="1" applyFont="1" applyFill="1" applyBorder="1" applyAlignment="1" applyProtection="1">
      <alignment vertical="center" wrapText="1"/>
    </xf>
    <xf numFmtId="0" fontId="27" fillId="0" borderId="11" xfId="7" applyFont="1" applyFill="1" applyBorder="1" applyAlignment="1" applyProtection="1">
      <alignment horizontal="right" vertical="center"/>
    </xf>
    <xf numFmtId="0" fontId="6" fillId="0" borderId="14" xfId="7" applyFont="1" applyFill="1" applyBorder="1" applyAlignment="1" applyProtection="1">
      <alignment horizontal="right" vertical="center" wrapText="1"/>
    </xf>
    <xf numFmtId="0" fontId="8" fillId="6" borderId="8" xfId="7" applyFont="1" applyFill="1" applyBorder="1" applyAlignment="1" applyProtection="1">
      <alignment horizontal="center" vertical="center" wrapText="1"/>
    </xf>
    <xf numFmtId="0" fontId="6" fillId="0" borderId="3" xfId="7" applyFont="1" applyFill="1" applyBorder="1" applyAlignment="1" applyProtection="1">
      <alignment horizontal="right" vertical="center"/>
    </xf>
    <xf numFmtId="0" fontId="8" fillId="0" borderId="3" xfId="7" applyFont="1" applyFill="1" applyBorder="1" applyAlignment="1" applyProtection="1">
      <alignment horizontal="right" vertical="center"/>
    </xf>
    <xf numFmtId="0" fontId="6" fillId="0" borderId="16" xfId="7" applyFont="1" applyFill="1" applyBorder="1" applyAlignment="1" applyProtection="1">
      <alignment horizontal="right" vertical="center"/>
    </xf>
    <xf numFmtId="38" fontId="15" fillId="0" borderId="11" xfId="13" applyNumberFormat="1" applyFont="1" applyFill="1" applyBorder="1" applyAlignment="1" applyProtection="1">
      <alignment horizontal="center" vertical="center"/>
    </xf>
    <xf numFmtId="38" fontId="15" fillId="0" borderId="11" xfId="13" applyNumberFormat="1" applyFont="1" applyFill="1" applyBorder="1" applyAlignment="1" applyProtection="1">
      <alignment vertical="center"/>
    </xf>
    <xf numFmtId="38" fontId="4" fillId="0" borderId="11" xfId="13" quotePrefix="1" applyNumberFormat="1" applyFont="1" applyFill="1" applyBorder="1" applyAlignment="1" applyProtection="1">
      <alignment horizontal="center" vertical="center"/>
    </xf>
    <xf numFmtId="38" fontId="4" fillId="0" borderId="2" xfId="13" quotePrefix="1" applyNumberFormat="1" applyFont="1" applyFill="1" applyBorder="1" applyAlignment="1" applyProtection="1">
      <alignment horizontal="center" vertical="center"/>
    </xf>
    <xf numFmtId="40" fontId="4" fillId="0" borderId="2" xfId="13" applyNumberFormat="1" applyFont="1" applyFill="1" applyBorder="1" applyAlignment="1" applyProtection="1">
      <alignment vertical="center"/>
    </xf>
    <xf numFmtId="38" fontId="4" fillId="0" borderId="2" xfId="13" applyNumberFormat="1" applyFont="1" applyFill="1" applyBorder="1" applyAlignment="1" applyProtection="1">
      <alignment vertical="center"/>
    </xf>
    <xf numFmtId="0" fontId="6" fillId="0" borderId="10" xfId="7" applyFont="1" applyFill="1" applyBorder="1" applyAlignment="1" applyProtection="1">
      <alignment horizontal="right" vertical="center"/>
    </xf>
    <xf numFmtId="0" fontId="31" fillId="0" borderId="15" xfId="0" applyFont="1" applyBorder="1" applyProtection="1">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5" fillId="2" borderId="1" xfId="11" quotePrefix="1" applyFont="1" applyFill="1" applyBorder="1" applyAlignment="1" applyProtection="1">
      <alignment horizontal="center" vertical="center" wrapText="1"/>
    </xf>
    <xf numFmtId="2" fontId="6" fillId="8" borderId="6" xfId="12" applyNumberFormat="1" applyFont="1" applyFill="1" applyBorder="1" applyAlignment="1" applyProtection="1">
      <alignment horizontal="center" vertical="center"/>
    </xf>
    <xf numFmtId="0" fontId="8" fillId="8" borderId="0" xfId="12" applyFont="1" applyFill="1" applyBorder="1" applyAlignment="1" applyProtection="1">
      <alignment horizontal="center" vertical="center"/>
    </xf>
    <xf numFmtId="2" fontId="6" fillId="0" borderId="13" xfId="14" applyNumberFormat="1" applyFont="1" applyFill="1" applyBorder="1" applyAlignment="1" applyProtection="1">
      <alignment horizontal="center" vertical="center"/>
    </xf>
    <xf numFmtId="0" fontId="7" fillId="8" borderId="0" xfId="7" applyFont="1" applyFill="1" applyBorder="1" applyAlignment="1" applyProtection="1">
      <alignment vertical="center" wrapText="1"/>
    </xf>
    <xf numFmtId="0" fontId="8" fillId="8" borderId="0" xfId="12" applyFont="1" applyFill="1" applyBorder="1" applyAlignment="1" applyProtection="1">
      <alignment horizontal="center" vertical="center" wrapText="1"/>
    </xf>
    <xf numFmtId="2" fontId="6" fillId="0" borderId="1" xfId="14" applyNumberFormat="1" applyFont="1" applyFill="1" applyBorder="1" applyAlignment="1" applyProtection="1">
      <alignment horizontal="center" vertical="center"/>
    </xf>
    <xf numFmtId="3" fontId="6" fillId="8" borderId="13" xfId="12" applyNumberFormat="1" applyFont="1" applyFill="1" applyBorder="1" applyAlignment="1" applyProtection="1">
      <alignment horizontal="center" vertical="center"/>
    </xf>
    <xf numFmtId="2" fontId="16" fillId="8" borderId="4" xfId="12" applyNumberFormat="1" applyFont="1" applyFill="1" applyBorder="1" applyAlignment="1" applyProtection="1">
      <alignment horizontal="center" vertical="center"/>
    </xf>
    <xf numFmtId="0" fontId="4" fillId="0" borderId="2" xfId="7" applyFont="1" applyFill="1" applyBorder="1" applyAlignment="1" applyProtection="1">
      <alignment horizontal="center" vertical="center" wrapText="1"/>
    </xf>
    <xf numFmtId="0" fontId="6" fillId="0" borderId="12" xfId="7" applyFont="1" applyFill="1" applyBorder="1" applyAlignment="1" applyProtection="1">
      <alignment horizontal="right" vertical="center"/>
    </xf>
    <xf numFmtId="2" fontId="6" fillId="0" borderId="2" xfId="14" applyNumberFormat="1" applyFont="1" applyFill="1" applyBorder="1" applyAlignment="1" applyProtection="1">
      <alignment horizontal="center" vertical="center"/>
    </xf>
    <xf numFmtId="4" fontId="4" fillId="0" borderId="11" xfId="13" applyNumberFormat="1" applyFont="1" applyFill="1" applyBorder="1" applyAlignment="1" applyProtection="1">
      <alignment horizontal="center" vertical="center"/>
    </xf>
    <xf numFmtId="4" fontId="4" fillId="0" borderId="2" xfId="13" applyNumberFormat="1" applyFont="1" applyFill="1" applyBorder="1" applyAlignment="1" applyProtection="1">
      <alignment horizontal="center" vertical="center"/>
    </xf>
    <xf numFmtId="4" fontId="6" fillId="0" borderId="11" xfId="14" applyNumberFormat="1" applyFont="1" applyFill="1" applyBorder="1" applyAlignment="1" applyProtection="1">
      <alignment horizontal="center" vertical="center"/>
    </xf>
    <xf numFmtId="4" fontId="6" fillId="0" borderId="2" xfId="14" applyNumberFormat="1" applyFont="1" applyFill="1" applyBorder="1" applyAlignment="1" applyProtection="1">
      <alignment horizontal="center" vertical="center"/>
    </xf>
    <xf numFmtId="2" fontId="6" fillId="0" borderId="11" xfId="12" applyNumberFormat="1" applyFont="1" applyFill="1" applyBorder="1" applyAlignment="1" applyProtection="1">
      <alignment horizontal="center" vertical="center" wrapText="1"/>
    </xf>
    <xf numFmtId="2" fontId="6" fillId="0" borderId="2" xfId="12" applyNumberFormat="1" applyFont="1" applyFill="1" applyBorder="1" applyAlignment="1" applyProtection="1">
      <alignment horizontal="center" vertical="center" wrapText="1"/>
    </xf>
    <xf numFmtId="4" fontId="6" fillId="0" borderId="11" xfId="12" applyNumberFormat="1" applyFont="1" applyFill="1" applyBorder="1" applyAlignment="1" applyProtection="1">
      <alignment horizontal="center" vertical="center" wrapText="1"/>
    </xf>
    <xf numFmtId="4" fontId="6" fillId="0" borderId="2" xfId="12" applyNumberFormat="1" applyFont="1" applyFill="1" applyBorder="1" applyAlignment="1" applyProtection="1">
      <alignment horizontal="center" vertical="center" wrapText="1"/>
    </xf>
    <xf numFmtId="2" fontId="6" fillId="0" borderId="11" xfId="7" applyNumberFormat="1" applyFont="1" applyFill="1" applyBorder="1" applyAlignment="1" applyProtection="1">
      <alignment horizontal="center" vertical="center"/>
    </xf>
    <xf numFmtId="0" fontId="8" fillId="8" borderId="10" xfId="7" applyFont="1" applyFill="1" applyBorder="1" applyAlignment="1" applyProtection="1">
      <alignment horizontal="center" vertical="center" wrapText="1"/>
    </xf>
    <xf numFmtId="38" fontId="4" fillId="0" borderId="2" xfId="13" applyNumberFormat="1" applyFont="1" applyFill="1" applyBorder="1" applyAlignment="1" applyProtection="1">
      <alignment horizontal="center" vertical="center"/>
    </xf>
    <xf numFmtId="0" fontId="8" fillId="8" borderId="0" xfId="7" applyFont="1" applyFill="1" applyBorder="1" applyAlignment="1" applyProtection="1">
      <alignment horizontal="center" vertical="center" wrapText="1"/>
    </xf>
    <xf numFmtId="3" fontId="8" fillId="8" borderId="1" xfId="12" applyNumberFormat="1" applyFont="1" applyFill="1" applyBorder="1" applyAlignment="1" applyProtection="1">
      <alignment horizontal="center" vertical="center" wrapText="1"/>
    </xf>
    <xf numFmtId="0" fontId="7" fillId="8" borderId="1" xfId="7" applyFont="1" applyFill="1" applyBorder="1" applyAlignment="1" applyProtection="1">
      <alignment horizontal="center" vertical="center" wrapText="1"/>
    </xf>
    <xf numFmtId="0" fontId="8" fillId="8" borderId="1" xfId="7" applyFont="1" applyFill="1" applyBorder="1" applyAlignment="1" applyProtection="1">
      <alignment horizontal="center" vertical="center"/>
    </xf>
    <xf numFmtId="0" fontId="6" fillId="8" borderId="1" xfId="7" applyFont="1" applyFill="1" applyBorder="1" applyAlignment="1" applyProtection="1">
      <alignment horizontal="center" vertical="center"/>
    </xf>
    <xf numFmtId="0" fontId="16" fillId="2" borderId="0" xfId="7" applyFont="1" applyFill="1" applyBorder="1" applyAlignment="1" applyProtection="1">
      <alignment horizontal="center" wrapText="1"/>
    </xf>
    <xf numFmtId="0" fontId="13" fillId="2" borderId="0" xfId="7" applyFont="1" applyFill="1" applyBorder="1" applyAlignment="1" applyProtection="1">
      <alignment horizontal="center" vertical="center"/>
    </xf>
    <xf numFmtId="0" fontId="29" fillId="6" borderId="0" xfId="0" applyFont="1" applyFill="1" applyBorder="1" applyAlignment="1" applyProtection="1">
      <alignment horizontal="center" vertical="center"/>
    </xf>
    <xf numFmtId="3" fontId="8" fillId="8" borderId="10" xfId="12" applyNumberFormat="1" applyFont="1" applyFill="1" applyBorder="1" applyAlignment="1" applyProtection="1">
      <alignment horizontal="center" vertical="center" wrapText="1"/>
    </xf>
    <xf numFmtId="0" fontId="27" fillId="0" borderId="11" xfId="7" applyFont="1" applyFill="1" applyBorder="1" applyAlignment="1" applyProtection="1">
      <alignment horizontal="center" vertical="center"/>
    </xf>
    <xf numFmtId="0" fontId="6" fillId="0" borderId="14" xfId="7" applyFont="1" applyFill="1" applyBorder="1" applyAlignment="1" applyProtection="1">
      <alignment horizontal="center" vertical="center" wrapText="1"/>
    </xf>
    <xf numFmtId="3" fontId="16" fillId="2" borderId="0" xfId="13" applyNumberFormat="1" applyFont="1" applyFill="1" applyBorder="1" applyAlignment="1" applyProtection="1">
      <alignment horizontal="center"/>
    </xf>
    <xf numFmtId="3" fontId="6" fillId="8" borderId="10" xfId="12" applyNumberFormat="1" applyFont="1" applyFill="1" applyBorder="1" applyAlignment="1" applyProtection="1">
      <alignment horizontal="center" vertical="center"/>
    </xf>
    <xf numFmtId="0" fontId="33" fillId="0" borderId="5" xfId="0" applyFont="1" applyBorder="1" applyAlignment="1" applyProtection="1">
      <alignment horizontal="center"/>
    </xf>
    <xf numFmtId="0" fontId="34" fillId="0" borderId="2" xfId="7" applyFont="1" applyFill="1" applyBorder="1" applyAlignment="1" applyProtection="1">
      <alignment horizontal="center" vertical="center"/>
    </xf>
    <xf numFmtId="0" fontId="34" fillId="0" borderId="14" xfId="7" applyFont="1" applyFill="1" applyBorder="1" applyAlignment="1" applyProtection="1">
      <alignment horizontal="center" vertical="center"/>
    </xf>
    <xf numFmtId="0" fontId="34" fillId="0" borderId="11" xfId="7" applyFont="1" applyFill="1" applyBorder="1" applyAlignment="1" applyProtection="1">
      <alignment horizontal="center" vertical="center"/>
    </xf>
    <xf numFmtId="0" fontId="30" fillId="6" borderId="0" xfId="0" applyFont="1" applyFill="1" applyBorder="1" applyAlignment="1" applyProtection="1">
      <alignment horizontal="center"/>
    </xf>
    <xf numFmtId="0" fontId="13" fillId="8" borderId="5" xfId="9" applyFont="1" applyFill="1" applyBorder="1" applyAlignment="1" applyProtection="1">
      <alignment horizontal="center"/>
    </xf>
    <xf numFmtId="3" fontId="6" fillId="8" borderId="12" xfId="12" applyNumberFormat="1" applyFont="1" applyFill="1" applyBorder="1" applyAlignment="1" applyProtection="1">
      <alignment horizontal="center" vertical="center"/>
    </xf>
    <xf numFmtId="3" fontId="15" fillId="8" borderId="5" xfId="10" applyFont="1" applyFill="1" applyBorder="1" applyAlignment="1" applyProtection="1">
      <alignment horizontal="center" vertical="center"/>
    </xf>
    <xf numFmtId="0" fontId="13" fillId="8" borderId="0" xfId="7" applyFont="1" applyFill="1" applyBorder="1" applyAlignment="1" applyProtection="1">
      <alignment horizontal="center" vertical="center"/>
    </xf>
    <xf numFmtId="0" fontId="8" fillId="8" borderId="5" xfId="7" applyFont="1" applyFill="1" applyBorder="1" applyAlignment="1" applyProtection="1">
      <alignment horizontal="center" vertical="center" wrapText="1"/>
    </xf>
    <xf numFmtId="0" fontId="8" fillId="8" borderId="0" xfId="7" applyFont="1" applyFill="1" applyBorder="1" applyAlignment="1" applyProtection="1">
      <alignment horizontal="center" vertical="center"/>
    </xf>
    <xf numFmtId="0" fontId="6" fillId="8" borderId="0" xfId="7" applyFont="1" applyFill="1" applyBorder="1" applyAlignment="1" applyProtection="1">
      <alignment horizontal="center" vertical="center"/>
    </xf>
    <xf numFmtId="0" fontId="13" fillId="8" borderId="5" xfId="7" applyFont="1" applyFill="1" applyBorder="1" applyAlignment="1" applyProtection="1">
      <alignment horizontal="center" vertical="center"/>
    </xf>
    <xf numFmtId="3" fontId="16" fillId="8" borderId="5" xfId="7" applyNumberFormat="1" applyFont="1" applyFill="1" applyBorder="1" applyAlignment="1" applyProtection="1">
      <alignment horizontal="center"/>
    </xf>
    <xf numFmtId="3" fontId="16" fillId="8" borderId="0" xfId="7" applyNumberFormat="1" applyFont="1" applyFill="1" applyBorder="1" applyAlignment="1" applyProtection="1">
      <alignment horizontal="center"/>
    </xf>
    <xf numFmtId="3" fontId="15" fillId="2" borderId="0" xfId="10" applyFont="1" applyFill="1" applyBorder="1" applyAlignment="1" applyProtection="1">
      <alignment horizontal="center" vertical="center"/>
    </xf>
    <xf numFmtId="3" fontId="6" fillId="8" borderId="5" xfId="12" applyNumberFormat="1" applyFont="1" applyFill="1" applyBorder="1" applyAlignment="1" applyProtection="1">
      <alignment horizontal="center" vertical="center"/>
    </xf>
    <xf numFmtId="0" fontId="13" fillId="8" borderId="5" xfId="11" applyFont="1" applyFill="1" applyBorder="1" applyAlignment="1" applyProtection="1">
      <alignment horizontal="center" vertical="center" wrapText="1"/>
    </xf>
    <xf numFmtId="0" fontId="13" fillId="8" borderId="2" xfId="11" applyFont="1" applyFill="1" applyBorder="1" applyAlignment="1" applyProtection="1">
      <alignment horizontal="center" vertical="center" wrapText="1"/>
    </xf>
    <xf numFmtId="0" fontId="13" fillId="8" borderId="4" xfId="11" applyFont="1" applyFill="1" applyBorder="1" applyAlignment="1" applyProtection="1">
      <alignment horizontal="center" vertical="center" wrapText="1"/>
    </xf>
    <xf numFmtId="3" fontId="8" fillId="6" borderId="7" xfId="13" applyNumberFormat="1" applyFont="1" applyFill="1" applyBorder="1" applyAlignment="1" applyProtection="1">
      <alignment horizontal="center" vertical="center"/>
    </xf>
    <xf numFmtId="3" fontId="8" fillId="6" borderId="9" xfId="13" applyNumberFormat="1" applyFont="1" applyFill="1" applyBorder="1" applyAlignment="1" applyProtection="1">
      <alignment horizontal="center" vertical="center"/>
    </xf>
    <xf numFmtId="3" fontId="6" fillId="0" borderId="7" xfId="13" applyNumberFormat="1" applyFont="1" applyFill="1" applyBorder="1" applyAlignment="1" applyProtection="1">
      <alignment horizontal="center" vertical="center"/>
    </xf>
    <xf numFmtId="0" fontId="6" fillId="8" borderId="7" xfId="7" applyFont="1" applyFill="1" applyBorder="1" applyAlignment="1" applyProtection="1">
      <alignment horizontal="center" vertical="center"/>
    </xf>
    <xf numFmtId="3" fontId="16" fillId="2" borderId="0" xfId="7" applyNumberFormat="1" applyFont="1" applyFill="1" applyBorder="1" applyAlignment="1" applyProtection="1">
      <alignment horizontal="center" vertical="center"/>
    </xf>
    <xf numFmtId="0" fontId="16" fillId="2" borderId="0" xfId="7" applyFont="1" applyFill="1" applyBorder="1" applyAlignment="1" applyProtection="1">
      <alignment horizontal="center" vertical="center"/>
    </xf>
    <xf numFmtId="1" fontId="6" fillId="8" borderId="0" xfId="12" applyNumberFormat="1" applyFont="1" applyFill="1" applyBorder="1" applyAlignment="1" applyProtection="1">
      <alignment horizontal="center" vertical="center"/>
    </xf>
    <xf numFmtId="0" fontId="30" fillId="6" borderId="7" xfId="0" applyFont="1" applyFill="1" applyBorder="1" applyAlignment="1" applyProtection="1">
      <alignment horizontal="center"/>
    </xf>
    <xf numFmtId="0" fontId="15" fillId="2" borderId="7" xfId="7" applyFont="1" applyFill="1" applyBorder="1" applyAlignment="1" applyProtection="1">
      <alignment horizontal="center" vertical="center"/>
    </xf>
    <xf numFmtId="0" fontId="15" fillId="2" borderId="6" xfId="7" applyFont="1" applyFill="1" applyBorder="1" applyAlignment="1" applyProtection="1">
      <alignment horizontal="center" vertical="center"/>
    </xf>
    <xf numFmtId="3" fontId="6" fillId="8" borderId="9" xfId="12" applyNumberFormat="1" applyFont="1" applyFill="1" applyBorder="1" applyAlignment="1" applyProtection="1">
      <alignment horizontal="center" vertical="center"/>
    </xf>
    <xf numFmtId="3" fontId="8" fillId="8" borderId="7" xfId="12" applyNumberFormat="1" applyFont="1" applyFill="1" applyBorder="1" applyAlignment="1" applyProtection="1">
      <alignment horizontal="center" vertical="center"/>
    </xf>
    <xf numFmtId="4" fontId="6" fillId="8" borderId="7" xfId="12" applyNumberFormat="1" applyFont="1" applyFill="1" applyBorder="1" applyAlignment="1" applyProtection="1">
      <alignment horizontal="center" vertical="center"/>
    </xf>
    <xf numFmtId="0" fontId="13" fillId="8" borderId="6" xfId="11" applyFont="1" applyFill="1" applyBorder="1" applyAlignment="1" applyProtection="1">
      <alignment horizontal="center" vertical="center" wrapText="1"/>
    </xf>
    <xf numFmtId="0" fontId="33" fillId="0" borderId="9" xfId="0" applyFont="1" applyBorder="1" applyAlignment="1" applyProtection="1">
      <alignment horizontal="center"/>
    </xf>
    <xf numFmtId="2" fontId="6" fillId="8" borderId="9" xfId="14" applyNumberFormat="1" applyFont="1" applyFill="1" applyBorder="1" applyAlignment="1" applyProtection="1">
      <alignment horizontal="center" vertical="center"/>
    </xf>
    <xf numFmtId="2" fontId="6" fillId="8" borderId="7" xfId="14" applyNumberFormat="1" applyFont="1" applyFill="1" applyBorder="1" applyAlignment="1" applyProtection="1">
      <alignment horizontal="center" vertical="center"/>
    </xf>
    <xf numFmtId="2" fontId="6" fillId="8" borderId="6" xfId="14" applyNumberFormat="1" applyFont="1" applyFill="1" applyBorder="1" applyAlignment="1" applyProtection="1">
      <alignment horizontal="center" vertical="center"/>
    </xf>
    <xf numFmtId="0" fontId="13" fillId="8" borderId="9" xfId="11" applyFont="1" applyFill="1" applyBorder="1" applyAlignment="1" applyProtection="1">
      <alignment horizontal="center" vertical="center" wrapText="1"/>
    </xf>
    <xf numFmtId="0" fontId="23" fillId="0" borderId="0" xfId="0" applyFont="1" applyBorder="1" applyAlignment="1">
      <alignment horizontal="left" vertical="top" wrapText="1"/>
    </xf>
    <xf numFmtId="4" fontId="6" fillId="0" borderId="9" xfId="14" applyNumberFormat="1" applyFont="1" applyFill="1" applyBorder="1" applyAlignment="1" applyProtection="1">
      <alignment horizontal="center" vertical="center"/>
    </xf>
    <xf numFmtId="4" fontId="6" fillId="0" borderId="16" xfId="14" applyNumberFormat="1" applyFont="1" applyFill="1" applyBorder="1" applyAlignment="1" applyProtection="1">
      <alignment horizontal="center" vertical="center"/>
    </xf>
    <xf numFmtId="2" fontId="0" fillId="0" borderId="0" xfId="0" applyNumberFormat="1" applyFill="1" applyBorder="1" applyAlignment="1">
      <alignment horizontal="left" vertical="top" wrapText="1"/>
    </xf>
    <xf numFmtId="38" fontId="0" fillId="0" borderId="0" xfId="0" applyNumberFormat="1" applyFill="1" applyBorder="1" applyAlignment="1">
      <alignment horizontal="left" vertical="top" wrapText="1"/>
    </xf>
    <xf numFmtId="49" fontId="0" fillId="0" borderId="0" xfId="0" applyNumberFormat="1" applyFill="1" applyBorder="1" applyAlignment="1">
      <alignment horizontal="left" vertical="top" wrapText="1"/>
    </xf>
    <xf numFmtId="0" fontId="0" fillId="0" borderId="0" xfId="0" applyNumberFormat="1" applyFill="1" applyBorder="1" applyAlignment="1">
      <alignment horizontal="left" vertical="top" wrapText="1"/>
    </xf>
    <xf numFmtId="0" fontId="20" fillId="0" borderId="1" xfId="0" applyFont="1" applyBorder="1" applyAlignment="1">
      <alignment horizontal="justify" vertical="center"/>
    </xf>
    <xf numFmtId="0" fontId="20" fillId="0" borderId="0" xfId="0" applyFont="1" applyBorder="1" applyAlignment="1">
      <alignment horizontal="justify" vertical="center"/>
    </xf>
    <xf numFmtId="0" fontId="2" fillId="6" borderId="0" xfId="0" applyFont="1" applyFill="1" applyBorder="1"/>
    <xf numFmtId="0" fontId="2" fillId="6" borderId="7" xfId="0" applyFont="1" applyFill="1" applyBorder="1"/>
    <xf numFmtId="0" fontId="20" fillId="0" borderId="8" xfId="0" applyFont="1" applyBorder="1" applyAlignment="1">
      <alignment horizontal="justify" vertical="center"/>
    </xf>
    <xf numFmtId="0" fontId="36" fillId="0" borderId="1" xfId="22" applyFont="1" applyBorder="1" applyAlignment="1">
      <alignment horizontal="center"/>
    </xf>
    <xf numFmtId="0" fontId="36" fillId="0" borderId="0" xfId="22" applyFont="1" applyBorder="1" applyAlignment="1">
      <alignment horizontal="center"/>
    </xf>
    <xf numFmtId="0" fontId="36" fillId="0" borderId="7" xfId="22" applyFont="1" applyBorder="1" applyAlignment="1">
      <alignment horizontal="center"/>
    </xf>
    <xf numFmtId="0" fontId="8" fillId="2" borderId="3" xfId="7" applyFont="1" applyFill="1" applyBorder="1" applyAlignment="1" applyProtection="1">
      <alignment vertical="center" wrapText="1"/>
    </xf>
    <xf numFmtId="0" fontId="8" fillId="2" borderId="12" xfId="7" applyFont="1" applyFill="1" applyBorder="1" applyAlignment="1" applyProtection="1">
      <alignment vertical="center" wrapText="1"/>
    </xf>
    <xf numFmtId="0" fontId="27" fillId="0" borderId="12" xfId="7" applyFont="1" applyFill="1" applyBorder="1" applyAlignment="1" applyProtection="1">
      <alignment horizontal="right" vertical="center"/>
    </xf>
    <xf numFmtId="0" fontId="12" fillId="2" borderId="10" xfId="9" applyFont="1" applyFill="1" applyBorder="1" applyAlignment="1" applyProtection="1"/>
    <xf numFmtId="0" fontId="33" fillId="0" borderId="5" xfId="0" applyFont="1" applyBorder="1" applyAlignment="1" applyProtection="1"/>
    <xf numFmtId="0" fontId="5" fillId="2" borderId="8" xfId="9" applyFont="1" applyFill="1" applyBorder="1" applyAlignment="1" applyProtection="1">
      <alignment horizontal="left" vertical="center" wrapText="1"/>
    </xf>
    <xf numFmtId="0" fontId="5" fillId="2" borderId="4" xfId="9" applyFont="1" applyFill="1" applyBorder="1" applyAlignment="1" applyProtection="1">
      <alignment horizontal="left" vertical="center" wrapText="1"/>
    </xf>
    <xf numFmtId="0" fontId="5" fillId="2" borderId="6" xfId="9" applyFont="1" applyFill="1" applyBorder="1" applyAlignment="1" applyProtection="1">
      <alignment horizontal="left" vertical="center" wrapText="1"/>
    </xf>
    <xf numFmtId="0" fontId="5" fillId="2" borderId="4" xfId="9" applyFont="1" applyFill="1" applyBorder="1" applyAlignment="1" applyProtection="1">
      <alignment horizontal="left" vertical="center"/>
    </xf>
    <xf numFmtId="0" fontId="4" fillId="8" borderId="11" xfId="7" applyFont="1" applyFill="1" applyBorder="1" applyAlignment="1" applyProtection="1">
      <alignment horizontal="center" vertical="center"/>
    </xf>
    <xf numFmtId="0" fontId="4" fillId="8" borderId="14" xfId="7" applyFont="1" applyFill="1" applyBorder="1" applyAlignment="1" applyProtection="1">
      <alignment horizontal="center" vertical="center"/>
    </xf>
    <xf numFmtId="0" fontId="15" fillId="2" borderId="2" xfId="11" applyFont="1" applyFill="1" applyBorder="1" applyAlignment="1" applyProtection="1">
      <alignment horizontal="center" vertical="center" wrapText="1"/>
    </xf>
    <xf numFmtId="0" fontId="15" fillId="2" borderId="16" xfId="11" applyFont="1" applyFill="1" applyBorder="1" applyAlignment="1" applyProtection="1">
      <alignment horizontal="center" vertical="center" wrapText="1"/>
    </xf>
    <xf numFmtId="0" fontId="32" fillId="0" borderId="2" xfId="0" applyFont="1" applyBorder="1" applyAlignment="1" applyProtection="1"/>
    <xf numFmtId="0" fontId="27" fillId="2" borderId="12" xfId="7" applyFont="1" applyFill="1" applyBorder="1" applyAlignment="1" applyProtection="1">
      <alignment horizontal="right" vertical="center"/>
    </xf>
    <xf numFmtId="3" fontId="15" fillId="8" borderId="5" xfId="10" applyFont="1" applyFill="1" applyBorder="1" applyAlignment="1" applyProtection="1">
      <alignment horizontal="right" vertical="center"/>
    </xf>
    <xf numFmtId="0" fontId="8" fillId="8" borderId="1" xfId="7"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5" fillId="2" borderId="2" xfId="9" applyFont="1" applyFill="1" applyBorder="1" applyAlignment="1" applyProtection="1">
      <alignment horizontal="left" vertical="center"/>
    </xf>
    <xf numFmtId="0" fontId="8" fillId="0" borderId="3" xfId="7" applyFont="1" applyFill="1" applyBorder="1" applyAlignment="1" applyProtection="1">
      <alignment vertical="center" wrapText="1"/>
    </xf>
    <xf numFmtId="0" fontId="5" fillId="2" borderId="1" xfId="9" applyFont="1" applyFill="1" applyBorder="1" applyAlignment="1" applyProtection="1">
      <alignment horizontal="left" vertical="center"/>
    </xf>
    <xf numFmtId="0" fontId="5" fillId="2" borderId="0" xfId="9" applyFont="1" applyFill="1" applyBorder="1" applyAlignment="1" applyProtection="1">
      <alignment horizontal="left" vertical="center"/>
    </xf>
    <xf numFmtId="0" fontId="32" fillId="0" borderId="0" xfId="0" applyFont="1" applyBorder="1" applyAlignment="1" applyProtection="1">
      <alignment vertical="center"/>
    </xf>
    <xf numFmtId="0" fontId="15" fillId="2" borderId="12" xfId="11" applyFont="1" applyFill="1" applyBorder="1" applyAlignment="1" applyProtection="1">
      <alignment horizontal="center" vertical="center" wrapText="1"/>
    </xf>
    <xf numFmtId="0" fontId="6" fillId="2" borderId="3" xfId="7" applyFont="1" applyFill="1" applyBorder="1" applyAlignment="1" applyProtection="1">
      <alignment horizontal="left" vertical="center" wrapText="1"/>
    </xf>
    <xf numFmtId="0" fontId="4" fillId="8" borderId="13" xfId="7" applyFont="1" applyFill="1" applyBorder="1" applyAlignment="1" applyProtection="1">
      <alignment horizontal="center" vertical="center"/>
    </xf>
    <xf numFmtId="0" fontId="13" fillId="8" borderId="5" xfId="7" applyFont="1" applyFill="1" applyBorder="1" applyAlignment="1" applyProtection="1">
      <alignment vertical="center"/>
    </xf>
    <xf numFmtId="0" fontId="13" fillId="8" borderId="0" xfId="7" applyFont="1" applyFill="1" applyBorder="1" applyAlignment="1" applyProtection="1">
      <alignment vertical="center"/>
    </xf>
    <xf numFmtId="0" fontId="6" fillId="0" borderId="3" xfId="7" applyFont="1" applyFill="1" applyBorder="1" applyAlignment="1" applyProtection="1">
      <alignment horizontal="center" vertical="center" wrapText="1"/>
    </xf>
    <xf numFmtId="0" fontId="27" fillId="0" borderId="4" xfId="7" applyFont="1" applyFill="1" applyBorder="1" applyAlignment="1" applyProtection="1">
      <alignment horizontal="left" vertical="center" wrapText="1"/>
    </xf>
    <xf numFmtId="0" fontId="27" fillId="0" borderId="6" xfId="7" applyFont="1" applyFill="1" applyBorder="1" applyAlignment="1" applyProtection="1">
      <alignment horizontal="left" vertical="center" wrapText="1"/>
    </xf>
    <xf numFmtId="0" fontId="27" fillId="0" borderId="12" xfId="7" applyFont="1" applyFill="1" applyBorder="1" applyAlignment="1" applyProtection="1">
      <alignment horizontal="center" vertical="center"/>
    </xf>
    <xf numFmtId="0" fontId="27" fillId="0" borderId="16" xfId="7" applyFont="1" applyFill="1" applyBorder="1" applyAlignment="1" applyProtection="1">
      <alignment horizontal="center" vertical="center"/>
    </xf>
    <xf numFmtId="0" fontId="9" fillId="6" borderId="0" xfId="0" applyFont="1" applyFill="1" applyBorder="1" applyAlignment="1">
      <alignment horizontal="left" wrapText="1"/>
    </xf>
    <xf numFmtId="38" fontId="4" fillId="7" borderId="2" xfId="13" applyNumberFormat="1" applyFont="1" applyFill="1" applyBorder="1" applyAlignment="1" applyProtection="1">
      <alignment horizontal="center" vertical="center"/>
      <protection locked="0"/>
    </xf>
    <xf numFmtId="3" fontId="6" fillId="6" borderId="2" xfId="13" applyNumberFormat="1" applyFont="1" applyFill="1" applyBorder="1" applyAlignment="1" applyProtection="1">
      <alignment horizontal="center" vertical="center"/>
    </xf>
    <xf numFmtId="38" fontId="4" fillId="7" borderId="11" xfId="13" applyNumberFormat="1" applyFont="1" applyFill="1" applyBorder="1" applyAlignment="1" applyProtection="1">
      <alignment horizontal="center" vertical="center"/>
      <protection locked="0"/>
    </xf>
    <xf numFmtId="3" fontId="6" fillId="6" borderId="11" xfId="13" applyNumberFormat="1" applyFont="1" applyFill="1" applyBorder="1" applyAlignment="1" applyProtection="1">
      <alignment horizontal="center" vertical="center"/>
    </xf>
    <xf numFmtId="3" fontId="8" fillId="6" borderId="2" xfId="13" applyNumberFormat="1" applyFont="1" applyFill="1" applyBorder="1" applyAlignment="1" applyProtection="1">
      <alignment horizontal="center" vertical="center"/>
    </xf>
    <xf numFmtId="3" fontId="8" fillId="0" borderId="2" xfId="13" applyNumberFormat="1" applyFont="1" applyFill="1" applyBorder="1" applyAlignment="1" applyProtection="1">
      <alignment horizontal="center" vertical="center"/>
    </xf>
    <xf numFmtId="3" fontId="8" fillId="6" borderId="11" xfId="13" applyNumberFormat="1" applyFont="1" applyFill="1" applyBorder="1" applyAlignment="1" applyProtection="1">
      <alignment horizontal="center" vertical="center"/>
    </xf>
    <xf numFmtId="3" fontId="8" fillId="0" borderId="11" xfId="13" applyNumberFormat="1" applyFont="1" applyFill="1" applyBorder="1" applyAlignment="1" applyProtection="1">
      <alignment horizontal="center" vertical="center"/>
    </xf>
    <xf numFmtId="0" fontId="15" fillId="0" borderId="2" xfId="12" applyNumberFormat="1" applyFont="1" applyFill="1" applyBorder="1" applyAlignment="1" applyProtection="1">
      <alignment horizontal="center" vertical="center"/>
    </xf>
    <xf numFmtId="3" fontId="15" fillId="0" borderId="2" xfId="12" applyNumberFormat="1" applyFont="1" applyFill="1" applyBorder="1" applyAlignment="1" applyProtection="1">
      <alignment horizontal="center" vertical="center"/>
    </xf>
    <xf numFmtId="3" fontId="6" fillId="0" borderId="11" xfId="13" applyNumberFormat="1" applyFont="1" applyFill="1" applyBorder="1" applyAlignment="1" applyProtection="1">
      <alignment horizontal="center" vertical="center"/>
    </xf>
    <xf numFmtId="38" fontId="7" fillId="7" borderId="2" xfId="13" applyNumberFormat="1" applyFont="1" applyFill="1" applyBorder="1" applyAlignment="1" applyProtection="1">
      <alignment horizontal="center" vertical="center"/>
      <protection locked="0"/>
    </xf>
    <xf numFmtId="0" fontId="17" fillId="6" borderId="2" xfId="13" applyNumberFormat="1" applyFont="1" applyFill="1" applyBorder="1" applyAlignment="1" applyProtection="1">
      <alignment horizontal="center" vertical="center"/>
    </xf>
    <xf numFmtId="3" fontId="4" fillId="6" borderId="11" xfId="13" applyNumberFormat="1" applyFont="1" applyFill="1" applyBorder="1" applyAlignment="1" applyProtection="1">
      <alignment horizontal="center" vertical="center"/>
    </xf>
    <xf numFmtId="3" fontId="7" fillId="9" borderId="2" xfId="13" applyNumberFormat="1" applyFont="1" applyFill="1" applyBorder="1" applyAlignment="1" applyProtection="1">
      <alignment horizontal="center" vertical="center"/>
    </xf>
    <xf numFmtId="169" fontId="4" fillId="7" borderId="11" xfId="13" applyNumberFormat="1" applyFont="1" applyFill="1" applyBorder="1" applyAlignment="1" applyProtection="1">
      <alignment horizontal="center" vertical="center"/>
      <protection locked="0"/>
    </xf>
    <xf numFmtId="3" fontId="7" fillId="6" borderId="11" xfId="13" applyNumberFormat="1" applyFont="1" applyFill="1" applyBorder="1" applyAlignment="1" applyProtection="1">
      <alignment horizontal="center" vertical="center"/>
    </xf>
    <xf numFmtId="169" fontId="4" fillId="7" borderId="2" xfId="13" applyNumberFormat="1" applyFont="1" applyFill="1" applyBorder="1" applyAlignment="1" applyProtection="1">
      <alignment horizontal="center" vertical="center"/>
      <protection locked="0"/>
    </xf>
    <xf numFmtId="3" fontId="7" fillId="6" borderId="2" xfId="13" applyNumberFormat="1" applyFont="1" applyFill="1" applyBorder="1" applyAlignment="1" applyProtection="1">
      <alignment horizontal="center" vertical="center"/>
    </xf>
    <xf numFmtId="3" fontId="7" fillId="0" borderId="11" xfId="13" applyNumberFormat="1" applyFont="1" applyFill="1" applyBorder="1" applyAlignment="1" applyProtection="1">
      <alignment horizontal="center" vertical="center"/>
    </xf>
    <xf numFmtId="38" fontId="7" fillId="0" borderId="11" xfId="13" applyNumberFormat="1" applyFont="1" applyFill="1" applyBorder="1" applyAlignment="1" applyProtection="1">
      <alignment horizontal="center" vertical="center"/>
    </xf>
    <xf numFmtId="10" fontId="8" fillId="0" borderId="2" xfId="23" applyNumberFormat="1" applyFont="1" applyFill="1" applyBorder="1" applyAlignment="1" applyProtection="1">
      <alignment horizontal="center" vertical="center"/>
    </xf>
    <xf numFmtId="0" fontId="6" fillId="7" borderId="11" xfId="7" applyFont="1" applyFill="1" applyBorder="1" applyAlignment="1" applyProtection="1">
      <alignment horizontal="center" vertical="center"/>
      <protection locked="0"/>
    </xf>
    <xf numFmtId="0" fontId="6" fillId="7" borderId="2" xfId="7" applyFont="1" applyFill="1" applyBorder="1" applyAlignment="1" applyProtection="1">
      <alignment horizontal="center" vertical="center"/>
      <protection locked="0"/>
    </xf>
    <xf numFmtId="0" fontId="8" fillId="0" borderId="11" xfId="7" applyFont="1" applyFill="1" applyBorder="1" applyAlignment="1" applyProtection="1">
      <alignment horizontal="center" vertical="center"/>
    </xf>
    <xf numFmtId="0" fontId="8" fillId="0" borderId="2" xfId="7" applyFont="1" applyFill="1" applyBorder="1" applyAlignment="1" applyProtection="1">
      <alignment horizontal="center" vertical="center"/>
    </xf>
    <xf numFmtId="0" fontId="39" fillId="0" borderId="18" xfId="0" applyFont="1" applyBorder="1" applyAlignment="1">
      <alignment horizontal="center"/>
    </xf>
    <xf numFmtId="0" fontId="39" fillId="0" borderId="0" xfId="0" applyFont="1" applyBorder="1" applyAlignment="1">
      <alignment horizontal="center"/>
    </xf>
    <xf numFmtId="0" fontId="39" fillId="0" borderId="22" xfId="0" applyFont="1" applyBorder="1" applyAlignment="1">
      <alignment horizontal="center"/>
    </xf>
    <xf numFmtId="0" fontId="40" fillId="0" borderId="18" xfId="0" applyFont="1" applyBorder="1" applyAlignment="1">
      <alignment horizontal="center" vertical="center"/>
    </xf>
    <xf numFmtId="0" fontId="40" fillId="0" borderId="0" xfId="0" applyFont="1" applyBorder="1" applyAlignment="1">
      <alignment horizontal="center" vertical="center"/>
    </xf>
    <xf numFmtId="0" fontId="40" fillId="0" borderId="22" xfId="0" applyFont="1" applyBorder="1" applyAlignment="1">
      <alignment horizontal="center" vertical="center"/>
    </xf>
    <xf numFmtId="0" fontId="21" fillId="6" borderId="10" xfId="0" applyFont="1" applyFill="1" applyBorder="1" applyAlignment="1">
      <alignment horizontal="center" vertical="center" wrapText="1"/>
    </xf>
    <xf numFmtId="0" fontId="21" fillId="6" borderId="5" xfId="0" applyFont="1" applyFill="1" applyBorder="1" applyAlignment="1">
      <alignment horizontal="center" vertical="center"/>
    </xf>
    <xf numFmtId="0" fontId="21" fillId="6" borderId="9" xfId="0" applyFont="1" applyFill="1" applyBorder="1" applyAlignment="1">
      <alignment horizontal="center" vertical="center"/>
    </xf>
    <xf numFmtId="0" fontId="10" fillId="0" borderId="8" xfId="0" applyFont="1" applyBorder="1" applyAlignment="1">
      <alignment horizontal="left" vertical="center" indent="3"/>
    </xf>
    <xf numFmtId="0" fontId="10" fillId="0" borderId="4" xfId="0" applyFont="1" applyBorder="1" applyAlignment="1">
      <alignment horizontal="left" vertical="center" indent="3"/>
    </xf>
    <xf numFmtId="0" fontId="10" fillId="0" borderId="6" xfId="0" applyFont="1" applyBorder="1" applyAlignment="1">
      <alignment horizontal="left" vertical="center" indent="3"/>
    </xf>
    <xf numFmtId="0" fontId="2" fillId="6" borderId="1" xfId="0" applyFont="1" applyFill="1" applyBorder="1"/>
    <xf numFmtId="0" fontId="2" fillId="6" borderId="0" xfId="0" applyFont="1" applyFill="1" applyBorder="1"/>
    <xf numFmtId="0" fontId="2" fillId="6" borderId="7" xfId="0" applyFont="1" applyFill="1" applyBorder="1"/>
    <xf numFmtId="0" fontId="20" fillId="0" borderId="10" xfId="0" applyFont="1" applyBorder="1" applyAlignment="1">
      <alignment horizontal="justify" vertical="center" wrapText="1"/>
    </xf>
    <xf numFmtId="0" fontId="20" fillId="0" borderId="5" xfId="0" applyFont="1" applyBorder="1" applyAlignment="1">
      <alignment horizontal="justify" vertical="center"/>
    </xf>
    <xf numFmtId="0" fontId="20" fillId="0" borderId="9" xfId="0" applyFont="1" applyBorder="1" applyAlignment="1">
      <alignment horizontal="justify" vertical="center"/>
    </xf>
    <xf numFmtId="0" fontId="20" fillId="0" borderId="8" xfId="0" applyFont="1" applyBorder="1" applyAlignment="1">
      <alignment horizontal="justify" vertical="center"/>
    </xf>
    <xf numFmtId="0" fontId="20" fillId="0" borderId="4" xfId="0" applyFont="1" applyBorder="1" applyAlignment="1">
      <alignment horizontal="justify" vertical="center"/>
    </xf>
    <xf numFmtId="0" fontId="20" fillId="0" borderId="6" xfId="0" applyFont="1" applyBorder="1" applyAlignment="1">
      <alignment horizontal="justify" vertical="center"/>
    </xf>
    <xf numFmtId="0" fontId="19" fillId="0" borderId="10" xfId="0" applyFont="1" applyBorder="1" applyAlignment="1">
      <alignment horizontal="justify" vertical="center"/>
    </xf>
    <xf numFmtId="0" fontId="19" fillId="0" borderId="5" xfId="0" applyFont="1" applyBorder="1" applyAlignment="1">
      <alignment horizontal="justify" vertical="center"/>
    </xf>
    <xf numFmtId="0" fontId="19" fillId="0" borderId="9" xfId="0" applyFont="1" applyBorder="1" applyAlignment="1">
      <alignment horizontal="justify" vertical="center"/>
    </xf>
    <xf numFmtId="0" fontId="19" fillId="0" borderId="8" xfId="0" applyFont="1" applyBorder="1" applyAlignment="1">
      <alignment horizontal="justify" vertical="center"/>
    </xf>
    <xf numFmtId="0" fontId="19" fillId="0" borderId="4" xfId="0" applyFont="1" applyBorder="1" applyAlignment="1">
      <alignment horizontal="justify" vertical="center"/>
    </xf>
    <xf numFmtId="0" fontId="19" fillId="0" borderId="6" xfId="0" applyFont="1" applyBorder="1" applyAlignment="1">
      <alignment horizontal="justify" vertical="center"/>
    </xf>
    <xf numFmtId="0" fontId="20" fillId="0" borderId="2"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5" xfId="0" applyFont="1" applyBorder="1" applyAlignment="1">
      <alignment horizontal="justify" vertical="center" wrapText="1"/>
    </xf>
    <xf numFmtId="0" fontId="19" fillId="0" borderId="9"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8"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 xfId="0" applyFont="1" applyBorder="1" applyAlignment="1">
      <alignment horizontal="justify" vertical="center" wrapText="1"/>
    </xf>
    <xf numFmtId="0" fontId="25" fillId="11" borderId="1" xfId="0" applyFont="1" applyFill="1" applyBorder="1" applyAlignment="1">
      <alignment horizontal="left" vertical="center" wrapText="1"/>
    </xf>
    <xf numFmtId="0" fontId="25" fillId="11" borderId="0" xfId="0" applyFont="1" applyFill="1" applyBorder="1" applyAlignment="1">
      <alignment horizontal="left" vertical="center" wrapText="1"/>
    </xf>
    <xf numFmtId="0" fontId="25" fillId="11" borderId="7" xfId="0" applyFont="1" applyFill="1" applyBorder="1" applyAlignment="1">
      <alignment horizontal="left" vertical="center" wrapText="1"/>
    </xf>
    <xf numFmtId="0" fontId="20" fillId="0" borderId="1" xfId="0" applyFont="1" applyBorder="1" applyAlignment="1">
      <alignment horizontal="justify" vertical="center"/>
    </xf>
    <xf numFmtId="0" fontId="20" fillId="0" borderId="0" xfId="0" applyFont="1" applyBorder="1" applyAlignment="1">
      <alignment horizontal="justify" vertical="center"/>
    </xf>
    <xf numFmtId="0" fontId="20" fillId="0" borderId="7" xfId="0" applyFont="1" applyBorder="1" applyAlignment="1">
      <alignment horizontal="justify" vertical="center"/>
    </xf>
    <xf numFmtId="0" fontId="20" fillId="0" borderId="5" xfId="0" applyFont="1" applyBorder="1" applyAlignment="1">
      <alignment horizontal="left" vertical="center" wrapText="1"/>
    </xf>
    <xf numFmtId="0" fontId="20" fillId="0" borderId="9" xfId="0" applyFont="1" applyBorder="1" applyAlignment="1">
      <alignment horizontal="left" vertical="center" wrapText="1"/>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20" fillId="0" borderId="5"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6" xfId="0" applyFont="1" applyBorder="1" applyAlignment="1">
      <alignment horizontal="justify" vertical="center" wrapText="1"/>
    </xf>
    <xf numFmtId="0" fontId="1" fillId="0" borderId="1" xfId="22" applyFont="1" applyBorder="1" applyAlignment="1">
      <alignment horizontal="left" vertical="top" wrapText="1"/>
    </xf>
    <xf numFmtId="0" fontId="1" fillId="0" borderId="0" xfId="22" applyFont="1" applyBorder="1" applyAlignment="1">
      <alignment horizontal="left" vertical="top" wrapText="1"/>
    </xf>
    <xf numFmtId="0" fontId="1" fillId="0" borderId="7" xfId="22" applyFont="1" applyBorder="1" applyAlignment="1">
      <alignment horizontal="left" vertical="top" wrapText="1"/>
    </xf>
    <xf numFmtId="0" fontId="36" fillId="0" borderId="0" xfId="22" applyFont="1" applyBorder="1" applyAlignment="1">
      <alignment horizontal="center"/>
    </xf>
    <xf numFmtId="0" fontId="36" fillId="0" borderId="7" xfId="22" applyFont="1" applyBorder="1" applyAlignment="1">
      <alignment horizontal="center"/>
    </xf>
    <xf numFmtId="0" fontId="36" fillId="0" borderId="1" xfId="22" applyFont="1" applyBorder="1" applyAlignment="1">
      <alignment horizontal="center"/>
    </xf>
    <xf numFmtId="0" fontId="30" fillId="0" borderId="1" xfId="22" applyFont="1" applyBorder="1" applyAlignment="1">
      <alignment horizontal="left" vertical="center" wrapText="1"/>
    </xf>
    <xf numFmtId="0" fontId="30" fillId="0" borderId="0" xfId="22" applyFont="1" applyBorder="1" applyAlignment="1">
      <alignment horizontal="left" vertical="center" wrapText="1"/>
    </xf>
    <xf numFmtId="0" fontId="30" fillId="0" borderId="7" xfId="22" applyFont="1" applyBorder="1" applyAlignment="1">
      <alignment horizontal="left" vertical="center" wrapText="1"/>
    </xf>
    <xf numFmtId="0" fontId="30" fillId="7" borderId="4" xfId="22" applyFont="1" applyFill="1" applyBorder="1" applyAlignment="1" applyProtection="1">
      <alignment horizontal="left" vertical="center"/>
      <protection locked="0"/>
    </xf>
    <xf numFmtId="0" fontId="30" fillId="7" borderId="6" xfId="22" applyFont="1" applyFill="1" applyBorder="1" applyAlignment="1" applyProtection="1">
      <alignment horizontal="left" vertical="center"/>
      <protection locked="0"/>
    </xf>
    <xf numFmtId="0" fontId="31" fillId="0" borderId="1" xfId="22" applyFont="1" applyBorder="1" applyAlignment="1">
      <alignment horizontal="center"/>
    </xf>
    <xf numFmtId="0" fontId="31" fillId="0" borderId="0" xfId="22" applyFont="1" applyBorder="1" applyAlignment="1">
      <alignment horizontal="center"/>
    </xf>
    <xf numFmtId="0" fontId="31" fillId="0" borderId="7" xfId="22" applyFont="1" applyBorder="1" applyAlignment="1">
      <alignment horizontal="center"/>
    </xf>
    <xf numFmtId="0" fontId="30" fillId="7" borderId="8" xfId="22" applyFont="1" applyFill="1" applyBorder="1" applyAlignment="1" applyProtection="1">
      <alignment horizontal="center" vertical="center"/>
      <protection locked="0"/>
    </xf>
    <xf numFmtId="0" fontId="30" fillId="7" borderId="4" xfId="22" applyFont="1" applyFill="1" applyBorder="1" applyAlignment="1" applyProtection="1">
      <alignment horizontal="center" vertical="center"/>
      <protection locked="0"/>
    </xf>
    <xf numFmtId="0" fontId="30" fillId="7" borderId="6" xfId="22" applyFont="1" applyFill="1" applyBorder="1" applyAlignment="1" applyProtection="1">
      <alignment horizontal="center" vertical="center"/>
      <protection locked="0"/>
    </xf>
    <xf numFmtId="0" fontId="30" fillId="0" borderId="10" xfId="22" applyFont="1" applyBorder="1" applyAlignment="1">
      <alignment horizontal="center"/>
    </xf>
    <xf numFmtId="0" fontId="30" fillId="0" borderId="5" xfId="22" applyFont="1" applyBorder="1" applyAlignment="1">
      <alignment horizontal="center"/>
    </xf>
    <xf numFmtId="0" fontId="30" fillId="0" borderId="9" xfId="22" applyFont="1" applyBorder="1" applyAlignment="1">
      <alignment horizontal="center"/>
    </xf>
    <xf numFmtId="0" fontId="27" fillId="2" borderId="3" xfId="7" applyFont="1" applyFill="1" applyBorder="1" applyAlignment="1" applyProtection="1">
      <alignment horizontal="center" vertical="center"/>
    </xf>
    <xf numFmtId="0" fontId="27" fillId="2" borderId="12" xfId="7" applyFont="1" applyFill="1" applyBorder="1" applyAlignment="1" applyProtection="1">
      <alignment horizontal="center" vertical="center"/>
    </xf>
    <xf numFmtId="0" fontId="27" fillId="2" borderId="4" xfId="7" applyFont="1" applyFill="1" applyBorder="1" applyAlignment="1" applyProtection="1">
      <alignment horizontal="center" vertical="center"/>
    </xf>
    <xf numFmtId="0" fontId="27" fillId="2" borderId="16" xfId="7" applyFont="1" applyFill="1" applyBorder="1" applyAlignment="1" applyProtection="1">
      <alignment horizontal="center" vertical="center"/>
    </xf>
    <xf numFmtId="0" fontId="27" fillId="0" borderId="3" xfId="7" applyFont="1" applyFill="1" applyBorder="1" applyAlignment="1" applyProtection="1">
      <alignment horizontal="center" vertical="center"/>
    </xf>
    <xf numFmtId="0" fontId="27" fillId="0" borderId="12" xfId="7" applyFont="1" applyFill="1" applyBorder="1" applyAlignment="1" applyProtection="1">
      <alignment horizontal="center" vertical="center"/>
    </xf>
    <xf numFmtId="0" fontId="27" fillId="0" borderId="4" xfId="7" applyFont="1" applyFill="1" applyBorder="1" applyAlignment="1" applyProtection="1">
      <alignment horizontal="center" vertical="center"/>
    </xf>
    <xf numFmtId="0" fontId="27" fillId="0" borderId="16" xfId="7" applyFont="1" applyFill="1" applyBorder="1" applyAlignment="1" applyProtection="1">
      <alignment horizontal="center" vertical="center"/>
    </xf>
    <xf numFmtId="0" fontId="8" fillId="2" borderId="3" xfId="7" applyFont="1" applyFill="1" applyBorder="1" applyAlignment="1" applyProtection="1">
      <alignment vertical="center" wrapText="1"/>
    </xf>
    <xf numFmtId="0" fontId="8" fillId="2" borderId="12" xfId="7" applyFont="1" applyFill="1" applyBorder="1" applyAlignment="1" applyProtection="1">
      <alignment vertical="center" wrapText="1"/>
    </xf>
    <xf numFmtId="0" fontId="8" fillId="2" borderId="16" xfId="7" applyFont="1" applyFill="1" applyBorder="1" applyAlignment="1" applyProtection="1">
      <alignment vertical="center" wrapText="1"/>
    </xf>
    <xf numFmtId="0" fontId="27" fillId="0" borderId="4" xfId="7" applyFont="1" applyFill="1" applyBorder="1" applyAlignment="1" applyProtection="1">
      <alignment horizontal="left" vertical="center" wrapText="1"/>
    </xf>
    <xf numFmtId="0" fontId="27" fillId="0" borderId="6" xfId="7" applyFont="1" applyFill="1" applyBorder="1" applyAlignment="1" applyProtection="1">
      <alignment horizontal="left" vertical="center" wrapText="1"/>
    </xf>
    <xf numFmtId="0" fontId="27" fillId="0" borderId="3" xfId="7" applyFont="1" applyFill="1" applyBorder="1" applyAlignment="1" applyProtection="1">
      <alignment horizontal="left" vertical="center"/>
    </xf>
    <xf numFmtId="0" fontId="27" fillId="0" borderId="12" xfId="7" applyFont="1" applyFill="1" applyBorder="1" applyAlignment="1" applyProtection="1">
      <alignment horizontal="left" vertical="center"/>
    </xf>
    <xf numFmtId="0" fontId="27" fillId="0" borderId="16" xfId="7" applyFont="1" applyFill="1" applyBorder="1" applyAlignment="1" applyProtection="1">
      <alignment horizontal="left" vertical="center"/>
    </xf>
    <xf numFmtId="0" fontId="28" fillId="0" borderId="12" xfId="7" applyFont="1" applyFill="1" applyBorder="1" applyAlignment="1" applyProtection="1">
      <alignment horizontal="left" vertical="center"/>
    </xf>
    <xf numFmtId="0" fontId="28" fillId="0" borderId="16" xfId="7" applyFont="1" applyFill="1" applyBorder="1" applyAlignment="1" applyProtection="1">
      <alignment horizontal="left" vertical="center"/>
    </xf>
    <xf numFmtId="0" fontId="27" fillId="0" borderId="12" xfId="7" applyFont="1" applyFill="1" applyBorder="1" applyAlignment="1" applyProtection="1">
      <alignment horizontal="left" vertical="center" wrapText="1"/>
    </xf>
    <xf numFmtId="0" fontId="27" fillId="0" borderId="16" xfId="7" applyFont="1" applyFill="1" applyBorder="1" applyAlignment="1" applyProtection="1">
      <alignment horizontal="left" vertical="center" wrapText="1"/>
    </xf>
    <xf numFmtId="0" fontId="8" fillId="2" borderId="8" xfId="7" applyFont="1" applyFill="1" applyBorder="1" applyAlignment="1" applyProtection="1">
      <alignment vertical="center" wrapText="1"/>
    </xf>
    <xf numFmtId="0" fontId="8" fillId="2" borderId="4" xfId="7" applyFont="1" applyFill="1" applyBorder="1" applyAlignment="1" applyProtection="1">
      <alignment vertical="center" wrapText="1"/>
    </xf>
    <xf numFmtId="0" fontId="8" fillId="2" borderId="6" xfId="7" applyFont="1" applyFill="1" applyBorder="1" applyAlignment="1" applyProtection="1">
      <alignment vertical="center" wrapText="1"/>
    </xf>
    <xf numFmtId="0" fontId="15" fillId="2" borderId="11" xfId="11" applyFont="1" applyFill="1" applyBorder="1" applyAlignment="1" applyProtection="1">
      <alignment horizontal="center" vertical="center" wrapText="1"/>
    </xf>
    <xf numFmtId="0" fontId="15" fillId="2" borderId="14" xfId="11" applyFont="1" applyFill="1" applyBorder="1" applyAlignment="1" applyProtection="1">
      <alignment horizontal="center" vertical="center" wrapText="1"/>
    </xf>
    <xf numFmtId="0" fontId="15" fillId="2" borderId="13" xfId="11" applyFont="1" applyFill="1" applyBorder="1" applyAlignment="1" applyProtection="1">
      <alignment horizontal="center" vertical="center" wrapText="1"/>
    </xf>
    <xf numFmtId="0" fontId="4" fillId="8" borderId="11" xfId="7" applyFont="1" applyFill="1" applyBorder="1" applyAlignment="1" applyProtection="1">
      <alignment horizontal="center" vertical="center"/>
    </xf>
    <xf numFmtId="0" fontId="4" fillId="8" borderId="13" xfId="7" applyFont="1" applyFill="1" applyBorder="1" applyAlignment="1" applyProtection="1">
      <alignment horizontal="center" vertical="center"/>
    </xf>
    <xf numFmtId="0" fontId="15" fillId="2" borderId="10" xfId="11" applyFont="1" applyFill="1" applyBorder="1" applyAlignment="1" applyProtection="1">
      <alignment horizontal="center" vertical="center" wrapText="1"/>
    </xf>
    <xf numFmtId="0" fontId="15" fillId="2" borderId="8" xfId="11" applyFont="1" applyFill="1" applyBorder="1" applyAlignment="1" applyProtection="1">
      <alignment horizontal="center" vertical="center" wrapText="1"/>
    </xf>
    <xf numFmtId="0" fontId="27" fillId="2" borderId="3" xfId="7" applyFont="1" applyFill="1" applyBorder="1" applyAlignment="1" applyProtection="1">
      <alignment horizontal="right" vertical="center" wrapText="1"/>
    </xf>
    <xf numFmtId="0" fontId="27" fillId="2" borderId="12" xfId="7" applyFont="1" applyFill="1" applyBorder="1" applyAlignment="1" applyProtection="1">
      <alignment horizontal="right" vertical="center" wrapText="1"/>
    </xf>
    <xf numFmtId="0" fontId="27" fillId="2" borderId="4" xfId="7" applyFont="1" applyFill="1" applyBorder="1" applyAlignment="1" applyProtection="1">
      <alignment horizontal="right" vertical="center" wrapText="1"/>
    </xf>
    <xf numFmtId="0" fontId="27" fillId="2" borderId="6" xfId="7" applyFont="1" applyFill="1" applyBorder="1" applyAlignment="1" applyProtection="1">
      <alignment horizontal="right" vertical="center" wrapText="1"/>
    </xf>
    <xf numFmtId="0" fontId="5" fillId="2" borderId="10" xfId="9" applyFont="1" applyFill="1" applyBorder="1" applyAlignment="1" applyProtection="1">
      <alignment horizontal="left" vertical="center"/>
    </xf>
    <xf numFmtId="0" fontId="5" fillId="2" borderId="5" xfId="9" applyFont="1" applyFill="1" applyBorder="1" applyAlignment="1" applyProtection="1">
      <alignment horizontal="left" vertical="center"/>
    </xf>
    <xf numFmtId="0" fontId="5" fillId="2" borderId="9" xfId="9" applyFont="1" applyFill="1" applyBorder="1" applyAlignment="1" applyProtection="1">
      <alignment horizontal="left" vertical="center"/>
    </xf>
    <xf numFmtId="0" fontId="5" fillId="2" borderId="8" xfId="9" applyFont="1" applyFill="1" applyBorder="1" applyAlignment="1" applyProtection="1">
      <alignment horizontal="left" vertical="center"/>
    </xf>
    <xf numFmtId="0" fontId="5" fillId="2" borderId="4" xfId="9" applyFont="1" applyFill="1" applyBorder="1" applyAlignment="1" applyProtection="1">
      <alignment horizontal="left" vertical="center"/>
    </xf>
    <xf numFmtId="0" fontId="5" fillId="2" borderId="6" xfId="9" applyFont="1" applyFill="1" applyBorder="1" applyAlignment="1" applyProtection="1">
      <alignment horizontal="left" vertical="center"/>
    </xf>
    <xf numFmtId="0" fontId="29" fillId="6" borderId="3" xfId="0" applyFont="1" applyFill="1" applyBorder="1" applyAlignment="1" applyProtection="1">
      <alignment vertical="center"/>
    </xf>
    <xf numFmtId="0" fontId="29" fillId="6" borderId="12" xfId="0" applyFont="1" applyFill="1" applyBorder="1" applyAlignment="1" applyProtection="1">
      <alignment vertical="center"/>
    </xf>
    <xf numFmtId="0" fontId="29" fillId="6" borderId="16" xfId="0" applyFont="1" applyFill="1" applyBorder="1" applyAlignment="1" applyProtection="1">
      <alignment vertical="center"/>
    </xf>
    <xf numFmtId="0" fontId="8" fillId="2" borderId="3" xfId="7" applyFont="1" applyFill="1" applyBorder="1" applyAlignment="1" applyProtection="1">
      <alignment horizontal="left" vertical="center" wrapText="1"/>
    </xf>
    <xf numFmtId="0" fontId="8" fillId="2" borderId="12" xfId="7" applyFont="1" applyFill="1" applyBorder="1" applyAlignment="1" applyProtection="1">
      <alignment horizontal="left" vertical="center" wrapText="1"/>
    </xf>
    <xf numFmtId="0" fontId="8" fillId="2" borderId="16" xfId="7" applyFont="1" applyFill="1" applyBorder="1" applyAlignment="1" applyProtection="1">
      <alignment horizontal="left" vertical="center" wrapText="1"/>
    </xf>
    <xf numFmtId="0" fontId="4" fillId="0" borderId="3" xfId="9" applyFont="1" applyFill="1" applyBorder="1" applyAlignment="1" applyProtection="1">
      <alignment horizontal="left" vertical="center" wrapText="1"/>
    </xf>
    <xf numFmtId="0" fontId="4" fillId="0" borderId="12" xfId="9" applyFont="1" applyFill="1" applyBorder="1" applyAlignment="1" applyProtection="1">
      <alignment horizontal="left" vertical="center"/>
    </xf>
    <xf numFmtId="0" fontId="4" fillId="0" borderId="16" xfId="9" applyFont="1" applyFill="1" applyBorder="1" applyAlignment="1" applyProtection="1">
      <alignment horizontal="left" vertical="center"/>
    </xf>
    <xf numFmtId="0" fontId="5" fillId="2" borderId="10" xfId="9" applyFont="1" applyFill="1" applyBorder="1" applyAlignment="1" applyProtection="1">
      <alignment horizontal="left" vertical="center" wrapText="1"/>
    </xf>
    <xf numFmtId="0" fontId="5" fillId="2" borderId="5" xfId="9" applyFont="1" applyFill="1" applyBorder="1" applyAlignment="1" applyProtection="1">
      <alignment horizontal="left" vertical="center" wrapText="1"/>
    </xf>
    <xf numFmtId="0" fontId="5" fillId="2" borderId="8" xfId="9" applyFont="1" applyFill="1" applyBorder="1" applyAlignment="1" applyProtection="1">
      <alignment horizontal="left" vertical="center" wrapText="1"/>
    </xf>
    <xf numFmtId="0" fontId="5" fillId="2" borderId="4" xfId="9" applyFont="1" applyFill="1" applyBorder="1" applyAlignment="1" applyProtection="1">
      <alignment horizontal="left" vertical="center" wrapText="1"/>
    </xf>
    <xf numFmtId="0" fontId="8" fillId="0" borderId="3" xfId="7" applyFont="1" applyFill="1" applyBorder="1" applyAlignment="1" applyProtection="1">
      <alignment vertical="center" wrapText="1"/>
    </xf>
    <xf numFmtId="0" fontId="8" fillId="0" borderId="12" xfId="7" applyFont="1" applyFill="1" applyBorder="1" applyAlignment="1" applyProtection="1">
      <alignment vertical="center" wrapText="1"/>
    </xf>
    <xf numFmtId="0" fontId="8" fillId="0" borderId="16" xfId="7" applyFont="1" applyFill="1" applyBorder="1" applyAlignment="1" applyProtection="1">
      <alignment vertical="center" wrapText="1"/>
    </xf>
    <xf numFmtId="0" fontId="8" fillId="0" borderId="3" xfId="7" applyFont="1" applyFill="1" applyBorder="1" applyAlignment="1" applyProtection="1">
      <alignment horizontal="left" vertical="center" wrapText="1"/>
    </xf>
    <xf numFmtId="0" fontId="8" fillId="0" borderId="12" xfId="7" applyFont="1" applyFill="1" applyBorder="1" applyAlignment="1" applyProtection="1">
      <alignment horizontal="left" vertical="center" wrapText="1"/>
    </xf>
    <xf numFmtId="0" fontId="8" fillId="0" borderId="16" xfId="7" applyFont="1" applyFill="1" applyBorder="1" applyAlignment="1" applyProtection="1">
      <alignment horizontal="left" vertical="center" wrapText="1"/>
    </xf>
    <xf numFmtId="0" fontId="8" fillId="2" borderId="3" xfId="7" applyFont="1" applyFill="1" applyBorder="1" applyAlignment="1" applyProtection="1">
      <alignment vertical="center"/>
    </xf>
    <xf numFmtId="0" fontId="8" fillId="2" borderId="12" xfId="7" applyFont="1" applyFill="1" applyBorder="1" applyAlignment="1" applyProtection="1">
      <alignment vertical="center"/>
    </xf>
    <xf numFmtId="0" fontId="27" fillId="0" borderId="10" xfId="7" applyFont="1" applyFill="1" applyBorder="1" applyAlignment="1" applyProtection="1">
      <alignment horizontal="left" vertical="center" wrapText="1"/>
    </xf>
    <xf numFmtId="0" fontId="27" fillId="0" borderId="5" xfId="7" applyFont="1" applyFill="1" applyBorder="1" applyAlignment="1" applyProtection="1">
      <alignment horizontal="left" vertical="center" wrapText="1"/>
    </xf>
    <xf numFmtId="0" fontId="27" fillId="0" borderId="9" xfId="7" applyFont="1" applyFill="1" applyBorder="1" applyAlignment="1" applyProtection="1">
      <alignment horizontal="left" vertical="center" wrapText="1"/>
    </xf>
    <xf numFmtId="0" fontId="27" fillId="0" borderId="8" xfId="7" applyFont="1" applyFill="1" applyBorder="1" applyAlignment="1" applyProtection="1">
      <alignment horizontal="left" vertical="center" wrapText="1"/>
    </xf>
    <xf numFmtId="0" fontId="15" fillId="2" borderId="2" xfId="11" applyFont="1" applyFill="1" applyBorder="1" applyAlignment="1" applyProtection="1">
      <alignment horizontal="center" vertical="center" wrapText="1"/>
    </xf>
    <xf numFmtId="0" fontId="28" fillId="0" borderId="3" xfId="15" applyFont="1" applyFill="1" applyBorder="1" applyAlignment="1" applyProtection="1">
      <alignment horizontal="left" vertical="center"/>
    </xf>
    <xf numFmtId="0" fontId="28" fillId="0" borderId="12" xfId="15" applyFont="1" applyFill="1" applyBorder="1" applyAlignment="1" applyProtection="1">
      <alignment horizontal="left" vertical="center"/>
    </xf>
    <xf numFmtId="0" fontId="28" fillId="0" borderId="4" xfId="15" applyFont="1" applyFill="1" applyBorder="1" applyAlignment="1" applyProtection="1">
      <alignment horizontal="left" vertical="center"/>
    </xf>
    <xf numFmtId="0" fontId="28" fillId="0" borderId="16" xfId="15" applyFont="1" applyFill="1" applyBorder="1" applyAlignment="1" applyProtection="1">
      <alignment horizontal="left" vertical="center"/>
    </xf>
    <xf numFmtId="0" fontId="31" fillId="0" borderId="3"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1" fillId="0" borderId="3" xfId="0" applyFont="1" applyFill="1" applyBorder="1" applyAlignment="1" applyProtection="1">
      <alignment horizontal="left" wrapText="1"/>
    </xf>
    <xf numFmtId="0" fontId="31" fillId="0" borderId="4" xfId="0" applyFont="1" applyFill="1" applyBorder="1" applyAlignment="1" applyProtection="1">
      <alignment horizontal="left" wrapText="1"/>
    </xf>
    <xf numFmtId="0" fontId="31" fillId="0" borderId="16" xfId="0" applyFont="1" applyFill="1" applyBorder="1" applyAlignment="1" applyProtection="1">
      <alignment horizontal="left" wrapText="1"/>
    </xf>
    <xf numFmtId="0" fontId="27" fillId="0" borderId="3" xfId="7" applyFont="1" applyFill="1" applyBorder="1" applyAlignment="1" applyProtection="1">
      <alignment horizontal="left" vertical="center" wrapText="1"/>
    </xf>
    <xf numFmtId="0" fontId="6" fillId="0" borderId="3" xfId="7" applyFont="1" applyFill="1" applyBorder="1" applyAlignment="1" applyProtection="1">
      <alignment horizontal="center" vertical="center" wrapText="1"/>
    </xf>
    <xf numFmtId="0" fontId="6" fillId="0" borderId="12" xfId="7" applyFont="1" applyFill="1" applyBorder="1" applyAlignment="1" applyProtection="1">
      <alignment horizontal="center" vertical="center" wrapText="1"/>
    </xf>
    <xf numFmtId="0" fontId="6" fillId="0" borderId="0" xfId="7" applyFont="1" applyFill="1" applyBorder="1" applyAlignment="1" applyProtection="1">
      <alignment horizontal="center" vertical="center" wrapText="1"/>
    </xf>
    <xf numFmtId="0" fontId="6" fillId="0" borderId="16" xfId="7" applyFont="1" applyFill="1" applyBorder="1" applyAlignment="1" applyProtection="1">
      <alignment horizontal="center" vertical="center" wrapText="1"/>
    </xf>
    <xf numFmtId="0" fontId="1" fillId="0" borderId="10"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1" fillId="0" borderId="3" xfId="0" applyFont="1" applyFill="1" applyBorder="1" applyAlignment="1" applyProtection="1">
      <alignment horizontal="center"/>
    </xf>
    <xf numFmtId="0" fontId="1" fillId="0" borderId="12"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16" xfId="0" applyFont="1" applyFill="1" applyBorder="1" applyAlignment="1" applyProtection="1">
      <alignment horizontal="center"/>
    </xf>
    <xf numFmtId="0" fontId="27" fillId="0" borderId="3" xfId="7" applyFont="1" applyFill="1" applyBorder="1" applyAlignment="1" applyProtection="1">
      <alignment horizontal="right" vertical="center" wrapText="1"/>
    </xf>
    <xf numFmtId="0" fontId="27" fillId="0" borderId="12" xfId="7" applyFont="1" applyFill="1" applyBorder="1" applyAlignment="1" applyProtection="1">
      <alignment horizontal="right" vertical="center" wrapText="1"/>
    </xf>
    <xf numFmtId="0" fontId="27" fillId="0" borderId="4" xfId="7" applyFont="1" applyFill="1" applyBorder="1" applyAlignment="1" applyProtection="1">
      <alignment horizontal="right" vertical="center" wrapText="1"/>
    </xf>
    <xf numFmtId="0" fontId="27" fillId="0" borderId="16" xfId="7" applyFont="1" applyFill="1" applyBorder="1" applyAlignment="1" applyProtection="1">
      <alignment horizontal="right" vertical="center" wrapText="1"/>
    </xf>
    <xf numFmtId="0" fontId="7" fillId="2" borderId="3" xfId="7" applyFont="1" applyFill="1" applyBorder="1" applyAlignment="1" applyProtection="1">
      <alignment vertical="center" wrapText="1"/>
    </xf>
    <xf numFmtId="0" fontId="7" fillId="2" borderId="12" xfId="7" applyFont="1" applyFill="1" applyBorder="1" applyAlignment="1" applyProtection="1">
      <alignment vertical="center" wrapText="1"/>
    </xf>
    <xf numFmtId="0" fontId="7" fillId="2" borderId="16" xfId="7" applyFont="1" applyFill="1" applyBorder="1" applyAlignment="1" applyProtection="1">
      <alignment vertical="center" wrapText="1"/>
    </xf>
    <xf numFmtId="0" fontId="5" fillId="2" borderId="9" xfId="9" applyFont="1" applyFill="1" applyBorder="1" applyAlignment="1" applyProtection="1">
      <alignment horizontal="left" vertical="center" wrapText="1"/>
    </xf>
    <xf numFmtId="0" fontId="5" fillId="2" borderId="1" xfId="9" applyFont="1" applyFill="1" applyBorder="1" applyAlignment="1" applyProtection="1">
      <alignment horizontal="left" vertical="center" wrapText="1"/>
    </xf>
    <xf numFmtId="0" fontId="5" fillId="2" borderId="0" xfId="9" applyFont="1" applyFill="1" applyBorder="1" applyAlignment="1" applyProtection="1">
      <alignment horizontal="left" vertical="center" wrapText="1"/>
    </xf>
    <xf numFmtId="0" fontId="5" fillId="2" borderId="7" xfId="9" applyFont="1" applyFill="1" applyBorder="1" applyAlignment="1" applyProtection="1">
      <alignment horizontal="left" vertical="center" wrapText="1"/>
    </xf>
    <xf numFmtId="0" fontId="27" fillId="2" borderId="3" xfId="7" applyFont="1" applyFill="1" applyBorder="1" applyAlignment="1" applyProtection="1">
      <alignment horizontal="left" vertical="center"/>
    </xf>
    <xf numFmtId="0" fontId="27" fillId="2" borderId="12" xfId="7" applyFont="1" applyFill="1" applyBorder="1" applyAlignment="1" applyProtection="1">
      <alignment horizontal="left" vertical="center"/>
    </xf>
    <xf numFmtId="0" fontId="27" fillId="2" borderId="16" xfId="7" applyFont="1" applyFill="1" applyBorder="1" applyAlignment="1" applyProtection="1">
      <alignment horizontal="left" vertical="center"/>
    </xf>
    <xf numFmtId="0" fontId="8" fillId="2" borderId="2" xfId="7" applyFont="1" applyFill="1" applyBorder="1" applyAlignment="1" applyProtection="1">
      <alignment vertical="center"/>
    </xf>
    <xf numFmtId="0" fontId="8" fillId="2" borderId="2" xfId="7" applyFont="1" applyFill="1" applyBorder="1" applyAlignment="1" applyProtection="1">
      <alignment vertical="center" wrapText="1"/>
    </xf>
    <xf numFmtId="0" fontId="15" fillId="2" borderId="9" xfId="11" applyFont="1" applyFill="1" applyBorder="1" applyAlignment="1" applyProtection="1">
      <alignment horizontal="center" vertical="center" wrapText="1"/>
    </xf>
    <xf numFmtId="0" fontId="15" fillId="2" borderId="6" xfId="11" applyFont="1" applyFill="1" applyBorder="1" applyAlignment="1" applyProtection="1">
      <alignment horizontal="center" vertical="center" wrapText="1"/>
    </xf>
    <xf numFmtId="0" fontId="13" fillId="8" borderId="5" xfId="7" applyFont="1" applyFill="1" applyBorder="1" applyAlignment="1" applyProtection="1">
      <alignment vertical="center"/>
    </xf>
    <xf numFmtId="0" fontId="13" fillId="8" borderId="0" xfId="7" applyFont="1" applyFill="1" applyBorder="1" applyAlignment="1" applyProtection="1">
      <alignment vertical="center"/>
    </xf>
    <xf numFmtId="0" fontId="8" fillId="2" borderId="12" xfId="7" applyFont="1" applyFill="1" applyBorder="1" applyAlignment="1" applyProtection="1">
      <alignment horizontal="left" vertical="center"/>
    </xf>
    <xf numFmtId="0" fontId="8" fillId="2" borderId="16" xfId="7" applyFont="1" applyFill="1" applyBorder="1" applyAlignment="1" applyProtection="1">
      <alignment horizontal="left" vertical="center"/>
    </xf>
    <xf numFmtId="0" fontId="7" fillId="0" borderId="3" xfId="7" applyFont="1" applyBorder="1" applyAlignment="1" applyProtection="1">
      <alignment vertical="center" wrapText="1"/>
    </xf>
    <xf numFmtId="0" fontId="7" fillId="0" borderId="12" xfId="7" applyFont="1" applyBorder="1" applyAlignment="1" applyProtection="1">
      <alignment vertical="center" wrapText="1"/>
    </xf>
    <xf numFmtId="0" fontId="8" fillId="2" borderId="2" xfId="7" applyFont="1" applyFill="1" applyBorder="1" applyAlignment="1" applyProtection="1">
      <alignment horizontal="left" vertical="center" wrapText="1"/>
    </xf>
    <xf numFmtId="0" fontId="8" fillId="2" borderId="2" xfId="7" applyFont="1" applyFill="1" applyBorder="1" applyAlignment="1" applyProtection="1">
      <alignment horizontal="left" vertical="center"/>
    </xf>
    <xf numFmtId="0" fontId="30" fillId="0" borderId="7" xfId="0" applyFont="1" applyFill="1" applyBorder="1" applyAlignment="1" applyProtection="1">
      <alignment horizontal="center" vertical="center" wrapText="1"/>
    </xf>
    <xf numFmtId="0" fontId="4" fillId="8" borderId="14" xfId="7" applyFont="1" applyFill="1" applyBorder="1" applyAlignment="1" applyProtection="1">
      <alignment horizontal="center" vertical="center"/>
    </xf>
    <xf numFmtId="0" fontId="15" fillId="2" borderId="7" xfId="11" applyFont="1" applyFill="1" applyBorder="1" applyAlignment="1" applyProtection="1">
      <alignment horizontal="center" vertical="center" wrapText="1"/>
    </xf>
    <xf numFmtId="0" fontId="7" fillId="2" borderId="2" xfId="7" applyFont="1" applyFill="1" applyBorder="1" applyAlignment="1" applyProtection="1">
      <alignment vertical="center" wrapText="1"/>
    </xf>
    <xf numFmtId="0" fontId="29" fillId="6" borderId="10"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0" fontId="27" fillId="2" borderId="3" xfId="7" applyFont="1" applyFill="1" applyBorder="1" applyAlignment="1" applyProtection="1">
      <alignment vertical="center" wrapText="1"/>
    </xf>
    <xf numFmtId="0" fontId="27" fillId="2" borderId="12" xfId="7" applyFont="1" applyFill="1" applyBorder="1" applyAlignment="1" applyProtection="1">
      <alignment vertical="center" wrapText="1"/>
    </xf>
    <xf numFmtId="0" fontId="27" fillId="2" borderId="16" xfId="7" applyFont="1" applyFill="1" applyBorder="1" applyAlignment="1" applyProtection="1">
      <alignment vertical="center" wrapText="1"/>
    </xf>
    <xf numFmtId="0" fontId="5" fillId="2" borderId="1" xfId="9" applyFont="1" applyFill="1" applyBorder="1" applyAlignment="1" applyProtection="1">
      <alignment horizontal="left" vertical="center"/>
    </xf>
    <xf numFmtId="0" fontId="5" fillId="2" borderId="0" xfId="9" applyFont="1" applyFill="1" applyBorder="1" applyAlignment="1" applyProtection="1">
      <alignment horizontal="left" vertical="center"/>
    </xf>
    <xf numFmtId="0" fontId="8" fillId="2" borderId="0" xfId="7" applyFont="1" applyFill="1" applyBorder="1" applyAlignment="1" applyProtection="1">
      <alignment vertical="center" wrapText="1"/>
    </xf>
    <xf numFmtId="0" fontId="6" fillId="2" borderId="3" xfId="7" applyFont="1" applyFill="1" applyBorder="1" applyAlignment="1" applyProtection="1">
      <alignment horizontal="left" vertical="center" wrapText="1"/>
    </xf>
    <xf numFmtId="0" fontId="6" fillId="2" borderId="12" xfId="7" applyFont="1" applyFill="1" applyBorder="1" applyAlignment="1" applyProtection="1">
      <alignment horizontal="left" vertical="center" wrapText="1"/>
    </xf>
    <xf numFmtId="0" fontId="6" fillId="2" borderId="4" xfId="7" applyFont="1" applyFill="1" applyBorder="1" applyAlignment="1" applyProtection="1">
      <alignment horizontal="left" vertical="center" wrapText="1"/>
    </xf>
    <xf numFmtId="0" fontId="6" fillId="2" borderId="16" xfId="7" applyFont="1" applyFill="1" applyBorder="1" applyAlignment="1" applyProtection="1">
      <alignment horizontal="left" vertical="center" wrapText="1"/>
    </xf>
    <xf numFmtId="0" fontId="12" fillId="2" borderId="3" xfId="8" applyFont="1" applyFill="1" applyBorder="1" applyAlignment="1" applyProtection="1"/>
    <xf numFmtId="0" fontId="12" fillId="2" borderId="12" xfId="8" applyFont="1" applyFill="1" applyBorder="1" applyAlignment="1" applyProtection="1"/>
    <xf numFmtId="0" fontId="12" fillId="2" borderId="8" xfId="9" applyFont="1" applyFill="1" applyBorder="1" applyProtection="1"/>
    <xf numFmtId="0" fontId="12" fillId="2" borderId="4" xfId="9" applyFont="1" applyFill="1" applyBorder="1" applyProtection="1"/>
    <xf numFmtId="0" fontId="12" fillId="2" borderId="3" xfId="9" applyFont="1" applyFill="1" applyBorder="1" applyProtection="1"/>
    <xf numFmtId="0" fontId="12" fillId="2" borderId="12" xfId="9" applyFont="1" applyFill="1" applyBorder="1" applyProtection="1"/>
    <xf numFmtId="2" fontId="29" fillId="0" borderId="10" xfId="19" applyNumberFormat="1" applyFont="1" applyBorder="1" applyAlignment="1" applyProtection="1">
      <alignment vertical="center"/>
    </xf>
    <xf numFmtId="2" fontId="29" fillId="0" borderId="5" xfId="19" applyNumberFormat="1" applyFont="1" applyBorder="1" applyAlignment="1" applyProtection="1">
      <alignment vertical="center"/>
    </xf>
    <xf numFmtId="2" fontId="29" fillId="0" borderId="9" xfId="19" applyNumberFormat="1" applyFont="1" applyBorder="1" applyAlignment="1" applyProtection="1">
      <alignment vertical="center"/>
    </xf>
    <xf numFmtId="2" fontId="29" fillId="0" borderId="8" xfId="19" applyNumberFormat="1" applyFont="1" applyBorder="1" applyAlignment="1" applyProtection="1">
      <alignment vertical="center"/>
    </xf>
    <xf numFmtId="2" fontId="29" fillId="0" borderId="4" xfId="19" applyNumberFormat="1" applyFont="1" applyBorder="1" applyAlignment="1" applyProtection="1">
      <alignment vertical="center"/>
    </xf>
    <xf numFmtId="2" fontId="29" fillId="0" borderId="6" xfId="19" applyNumberFormat="1" applyFont="1" applyBorder="1" applyAlignment="1" applyProtection="1">
      <alignment vertical="center"/>
    </xf>
    <xf numFmtId="0" fontId="27" fillId="2" borderId="3" xfId="7" applyFont="1" applyFill="1" applyBorder="1" applyAlignment="1" applyProtection="1">
      <alignment horizontal="left" vertical="center" wrapText="1"/>
    </xf>
    <xf numFmtId="0" fontId="27" fillId="2" borderId="12" xfId="7" applyFont="1" applyFill="1" applyBorder="1" applyAlignment="1" applyProtection="1">
      <alignment horizontal="left" vertical="center" wrapText="1"/>
    </xf>
    <xf numFmtId="0" fontId="27" fillId="2" borderId="16" xfId="7" applyFont="1" applyFill="1" applyBorder="1" applyAlignment="1" applyProtection="1">
      <alignment horizontal="left" vertical="center" wrapText="1"/>
    </xf>
    <xf numFmtId="0" fontId="12" fillId="7" borderId="3" xfId="8" applyFont="1" applyFill="1" applyBorder="1" applyAlignment="1" applyProtection="1">
      <alignment horizontal="left"/>
      <protection locked="0" hidden="1"/>
    </xf>
    <xf numFmtId="0" fontId="12" fillId="7" borderId="12" xfId="8" applyFont="1" applyFill="1" applyBorder="1" applyAlignment="1" applyProtection="1">
      <alignment horizontal="left"/>
      <protection locked="0" hidden="1"/>
    </xf>
    <xf numFmtId="0" fontId="12" fillId="7" borderId="16" xfId="8" applyFont="1" applyFill="1" applyBorder="1" applyAlignment="1" applyProtection="1">
      <alignment horizontal="left"/>
      <protection locked="0" hidden="1"/>
    </xf>
    <xf numFmtId="0" fontId="31" fillId="11" borderId="3" xfId="0" applyFont="1" applyFill="1" applyBorder="1" applyAlignment="1" applyProtection="1">
      <alignment horizontal="left" vertical="center" wrapText="1"/>
    </xf>
    <xf numFmtId="0" fontId="31" fillId="11" borderId="12" xfId="0" applyFont="1" applyFill="1" applyBorder="1" applyAlignment="1" applyProtection="1">
      <alignment horizontal="left" vertical="center" wrapText="1"/>
    </xf>
    <xf numFmtId="0" fontId="31" fillId="11" borderId="4" xfId="0" applyFont="1" applyFill="1" applyBorder="1" applyAlignment="1" applyProtection="1">
      <alignment horizontal="left" vertical="center" wrapText="1"/>
    </xf>
    <xf numFmtId="0" fontId="31" fillId="11" borderId="6" xfId="0" applyFont="1" applyFill="1" applyBorder="1" applyAlignment="1" applyProtection="1">
      <alignment horizontal="left" vertical="center" wrapText="1"/>
    </xf>
    <xf numFmtId="0" fontId="12" fillId="7" borderId="0" xfId="8" applyFont="1" applyFill="1" applyBorder="1" applyAlignment="1" applyProtection="1">
      <alignment horizontal="left"/>
      <protection locked="0" hidden="1"/>
    </xf>
    <xf numFmtId="0" fontId="12" fillId="7" borderId="7" xfId="8" applyFont="1" applyFill="1" applyBorder="1" applyAlignment="1" applyProtection="1">
      <alignment horizontal="left"/>
      <protection locked="0" hidden="1"/>
    </xf>
    <xf numFmtId="0" fontId="8" fillId="8" borderId="1" xfId="7"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29" fillId="6" borderId="10" xfId="0" applyFont="1" applyFill="1" applyBorder="1" applyAlignment="1" applyProtection="1">
      <alignment vertical="center"/>
    </xf>
    <xf numFmtId="0" fontId="29" fillId="6" borderId="5" xfId="0" applyFont="1" applyFill="1" applyBorder="1" applyAlignment="1" applyProtection="1">
      <alignment vertical="center"/>
    </xf>
    <xf numFmtId="0" fontId="29" fillId="6" borderId="9" xfId="0" applyFont="1" applyFill="1" applyBorder="1" applyAlignment="1" applyProtection="1">
      <alignment vertical="center"/>
    </xf>
    <xf numFmtId="0" fontId="29" fillId="6" borderId="8" xfId="0" applyFont="1" applyFill="1" applyBorder="1" applyAlignment="1" applyProtection="1">
      <alignment vertical="center"/>
    </xf>
    <xf numFmtId="0" fontId="29" fillId="6" borderId="4" xfId="0" applyFont="1" applyFill="1" applyBorder="1" applyAlignment="1" applyProtection="1">
      <alignment vertical="center"/>
    </xf>
    <xf numFmtId="0" fontId="29" fillId="6" borderId="6" xfId="0" applyFont="1" applyFill="1" applyBorder="1" applyAlignment="1" applyProtection="1">
      <alignment vertical="center"/>
    </xf>
    <xf numFmtId="0" fontId="30" fillId="0" borderId="13"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0" fontId="5" fillId="2" borderId="2" xfId="9" applyFont="1" applyFill="1" applyBorder="1" applyAlignment="1" applyProtection="1">
      <alignment horizontal="left" vertical="center"/>
    </xf>
    <xf numFmtId="0" fontId="12" fillId="2" borderId="10" xfId="9" applyFont="1" applyFill="1" applyBorder="1" applyAlignment="1" applyProtection="1">
      <alignment horizontal="left"/>
    </xf>
    <xf numFmtId="0" fontId="12" fillId="2" borderId="5" xfId="9" applyFont="1" applyFill="1" applyBorder="1" applyAlignment="1" applyProtection="1">
      <alignment horizontal="left"/>
    </xf>
    <xf numFmtId="0" fontId="12" fillId="2" borderId="9" xfId="9" applyFont="1" applyFill="1" applyBorder="1" applyAlignment="1" applyProtection="1">
      <alignment horizontal="left"/>
    </xf>
    <xf numFmtId="0" fontId="32" fillId="0" borderId="5" xfId="0" applyFont="1" applyBorder="1" applyAlignment="1" applyProtection="1">
      <alignment vertical="center"/>
    </xf>
    <xf numFmtId="0" fontId="32" fillId="0" borderId="0" xfId="0" applyFont="1" applyBorder="1" applyAlignment="1" applyProtection="1">
      <alignment vertical="center"/>
    </xf>
    <xf numFmtId="0" fontId="15" fillId="2" borderId="3" xfId="11" applyFont="1" applyFill="1" applyBorder="1" applyAlignment="1" applyProtection="1">
      <alignment horizontal="center" vertical="center" wrapText="1"/>
    </xf>
    <xf numFmtId="0" fontId="15" fillId="2" borderId="12" xfId="11" applyFont="1" applyFill="1" applyBorder="1" applyAlignment="1" applyProtection="1">
      <alignment horizontal="center" vertical="center" wrapText="1"/>
    </xf>
    <xf numFmtId="0" fontId="15" fillId="2" borderId="16" xfId="11" applyFont="1" applyFill="1" applyBorder="1" applyAlignment="1" applyProtection="1">
      <alignment horizontal="center" vertical="center" wrapText="1"/>
    </xf>
    <xf numFmtId="0" fontId="12" fillId="0" borderId="10" xfId="9" applyFont="1" applyFill="1" applyBorder="1" applyAlignment="1" applyProtection="1">
      <alignment horizontal="right" vertical="center"/>
    </xf>
    <xf numFmtId="0" fontId="12" fillId="0" borderId="5" xfId="9" applyFont="1" applyFill="1" applyBorder="1" applyAlignment="1" applyProtection="1">
      <alignment horizontal="right" vertical="center"/>
    </xf>
    <xf numFmtId="0" fontId="12" fillId="0" borderId="9" xfId="9" applyFont="1" applyFill="1" applyBorder="1" applyAlignment="1" applyProtection="1">
      <alignment horizontal="right" vertical="center"/>
    </xf>
    <xf numFmtId="0" fontId="12" fillId="0" borderId="1" xfId="9" applyFont="1" applyFill="1" applyBorder="1" applyAlignment="1" applyProtection="1">
      <alignment horizontal="right" vertical="center"/>
    </xf>
    <xf numFmtId="0" fontId="12" fillId="0" borderId="0" xfId="9" applyFont="1" applyFill="1" applyBorder="1" applyAlignment="1" applyProtection="1">
      <alignment horizontal="right" vertical="center"/>
    </xf>
    <xf numFmtId="0" fontId="12" fillId="0" borderId="7" xfId="9" applyFont="1" applyFill="1" applyBorder="1" applyAlignment="1" applyProtection="1">
      <alignment horizontal="right" vertical="center"/>
    </xf>
    <xf numFmtId="0" fontId="12" fillId="0" borderId="8" xfId="9" applyFont="1" applyFill="1" applyBorder="1" applyAlignment="1" applyProtection="1">
      <alignment horizontal="right" vertical="center"/>
    </xf>
    <xf numFmtId="0" fontId="12" fillId="0" borderId="4" xfId="9" applyFont="1" applyFill="1" applyBorder="1" applyAlignment="1" applyProtection="1">
      <alignment horizontal="right" vertical="center"/>
    </xf>
    <xf numFmtId="0" fontId="12" fillId="0" borderId="6" xfId="9" applyFont="1" applyFill="1" applyBorder="1" applyAlignment="1" applyProtection="1">
      <alignment horizontal="right" vertical="center"/>
    </xf>
    <xf numFmtId="3" fontId="15" fillId="8" borderId="5" xfId="10" applyFont="1" applyFill="1" applyBorder="1" applyAlignment="1" applyProtection="1">
      <alignment horizontal="right" vertical="center"/>
    </xf>
    <xf numFmtId="0" fontId="5" fillId="2" borderId="6" xfId="9" applyFont="1" applyFill="1" applyBorder="1" applyAlignment="1" applyProtection="1">
      <alignment horizontal="left" vertical="center" wrapText="1"/>
    </xf>
    <xf numFmtId="0" fontId="1" fillId="6" borderId="3" xfId="0" applyFont="1" applyFill="1" applyBorder="1" applyAlignment="1" applyProtection="1">
      <alignment horizontal="center" vertical="center"/>
    </xf>
    <xf numFmtId="0" fontId="1" fillId="6" borderId="12" xfId="0" applyFont="1" applyFill="1" applyBorder="1" applyAlignment="1" applyProtection="1">
      <alignment horizontal="center" vertical="center"/>
    </xf>
    <xf numFmtId="0" fontId="1" fillId="6" borderId="16" xfId="0" applyFont="1" applyFill="1" applyBorder="1" applyAlignment="1" applyProtection="1">
      <alignment horizontal="center" vertical="center"/>
    </xf>
    <xf numFmtId="0" fontId="16" fillId="8" borderId="12" xfId="7" applyFont="1" applyFill="1" applyBorder="1" applyAlignment="1" applyProtection="1">
      <alignment vertical="center"/>
    </xf>
    <xf numFmtId="0" fontId="16" fillId="8" borderId="5" xfId="7" applyFont="1" applyFill="1" applyBorder="1" applyAlignment="1" applyProtection="1">
      <alignment vertical="center"/>
    </xf>
    <xf numFmtId="2" fontId="16" fillId="8" borderId="12" xfId="13" applyNumberFormat="1" applyFont="1" applyFill="1" applyBorder="1" applyAlignment="1" applyProtection="1">
      <alignment horizontal="right" vertical="center"/>
    </xf>
    <xf numFmtId="2" fontId="16" fillId="8" borderId="5" xfId="13" applyNumberFormat="1" applyFont="1" applyFill="1" applyBorder="1" applyAlignment="1" applyProtection="1">
      <alignment horizontal="right" vertical="center"/>
    </xf>
    <xf numFmtId="0" fontId="16" fillId="8" borderId="3" xfId="7" applyFont="1" applyFill="1" applyBorder="1" applyAlignment="1" applyProtection="1">
      <alignment horizontal="center" wrapText="1"/>
    </xf>
    <xf numFmtId="0" fontId="16" fillId="8" borderId="10" xfId="7" applyFont="1" applyFill="1" applyBorder="1" applyAlignment="1" applyProtection="1">
      <alignment horizontal="center" wrapText="1"/>
    </xf>
    <xf numFmtId="0" fontId="28" fillId="6" borderId="3" xfId="15" applyFont="1" applyFill="1" applyBorder="1" applyAlignment="1" applyProtection="1">
      <alignment horizontal="right" vertical="center"/>
    </xf>
    <xf numFmtId="0" fontId="28" fillId="6" borderId="12" xfId="15" applyFont="1" applyFill="1" applyBorder="1" applyAlignment="1" applyProtection="1">
      <alignment horizontal="right" vertical="center"/>
    </xf>
    <xf numFmtId="0" fontId="28" fillId="6" borderId="16" xfId="15" applyFont="1" applyFill="1" applyBorder="1" applyAlignment="1" applyProtection="1">
      <alignment horizontal="right" vertical="center"/>
    </xf>
    <xf numFmtId="0" fontId="27" fillId="6" borderId="10" xfId="7" applyFont="1" applyFill="1" applyBorder="1" applyAlignment="1" applyProtection="1">
      <alignment horizontal="right" vertical="center"/>
    </xf>
    <xf numFmtId="0" fontId="27" fillId="6" borderId="5" xfId="7" applyFont="1" applyFill="1" applyBorder="1" applyAlignment="1" applyProtection="1">
      <alignment horizontal="right" vertical="center"/>
    </xf>
    <xf numFmtId="0" fontId="27" fillId="6" borderId="9" xfId="7" applyFont="1" applyFill="1" applyBorder="1" applyAlignment="1" applyProtection="1">
      <alignment horizontal="right" vertical="center"/>
    </xf>
    <xf numFmtId="0" fontId="27" fillId="6" borderId="8" xfId="7" applyFont="1" applyFill="1" applyBorder="1" applyAlignment="1" applyProtection="1">
      <alignment horizontal="right" vertical="center"/>
    </xf>
    <xf numFmtId="0" fontId="27" fillId="6" borderId="4" xfId="7" applyFont="1" applyFill="1" applyBorder="1" applyAlignment="1" applyProtection="1">
      <alignment horizontal="right" vertical="center"/>
    </xf>
    <xf numFmtId="0" fontId="27" fillId="6" borderId="6" xfId="7" applyFont="1" applyFill="1" applyBorder="1" applyAlignment="1" applyProtection="1">
      <alignment horizontal="right" vertical="center"/>
    </xf>
    <xf numFmtId="0" fontId="13" fillId="2" borderId="2" xfId="11" applyFont="1" applyFill="1" applyBorder="1" applyAlignment="1" applyProtection="1">
      <alignment horizontal="center" vertical="center" wrapText="1"/>
    </xf>
    <xf numFmtId="0" fontId="13" fillId="2" borderId="11" xfId="11" applyFont="1" applyFill="1" applyBorder="1" applyAlignment="1" applyProtection="1">
      <alignment horizontal="center" vertical="center" wrapText="1"/>
    </xf>
    <xf numFmtId="0" fontId="4" fillId="8" borderId="2" xfId="7" applyFont="1" applyFill="1" applyBorder="1" applyAlignment="1" applyProtection="1">
      <alignment horizontal="center" vertical="center"/>
    </xf>
    <xf numFmtId="0" fontId="27" fillId="0" borderId="2" xfId="7" applyFont="1" applyFill="1" applyBorder="1" applyAlignment="1" applyProtection="1">
      <alignment horizontal="left" vertical="center" wrapText="1"/>
    </xf>
    <xf numFmtId="0" fontId="32" fillId="0" borderId="2" xfId="0" applyFont="1" applyBorder="1" applyAlignment="1" applyProtection="1"/>
    <xf numFmtId="0" fontId="27" fillId="2" borderId="3" xfId="7" applyFont="1" applyFill="1" applyBorder="1" applyAlignment="1" applyProtection="1">
      <alignment horizontal="right" vertical="center"/>
    </xf>
    <xf numFmtId="0" fontId="27" fillId="2" borderId="12" xfId="7" applyFont="1" applyFill="1" applyBorder="1" applyAlignment="1" applyProtection="1">
      <alignment horizontal="right" vertical="center"/>
    </xf>
    <xf numFmtId="0" fontId="27" fillId="2" borderId="4" xfId="7" applyFont="1" applyFill="1" applyBorder="1" applyAlignment="1" applyProtection="1">
      <alignment horizontal="right" vertical="center"/>
    </xf>
    <xf numFmtId="0" fontId="27" fillId="2" borderId="6" xfId="7" applyFont="1" applyFill="1" applyBorder="1" applyAlignment="1" applyProtection="1">
      <alignment horizontal="right" vertical="center"/>
    </xf>
    <xf numFmtId="0" fontId="12" fillId="2" borderId="0" xfId="9" applyFont="1" applyFill="1" applyBorder="1" applyAlignment="1" applyProtection="1">
      <alignment horizontal="left"/>
    </xf>
    <xf numFmtId="0" fontId="27" fillId="0" borderId="6" xfId="7" applyFont="1" applyFill="1" applyBorder="1" applyAlignment="1" applyProtection="1">
      <alignment horizontal="right" vertical="center" wrapText="1"/>
    </xf>
    <xf numFmtId="0" fontId="8" fillId="2" borderId="10" xfId="7" applyFont="1" applyFill="1" applyBorder="1" applyAlignment="1" applyProtection="1">
      <alignment horizontal="left" vertical="center" wrapText="1"/>
    </xf>
    <xf numFmtId="0" fontId="8" fillId="2" borderId="5" xfId="7" applyFont="1" applyFill="1" applyBorder="1" applyAlignment="1" applyProtection="1">
      <alignment horizontal="left" vertical="center" wrapText="1"/>
    </xf>
    <xf numFmtId="0" fontId="8" fillId="2" borderId="9" xfId="7" applyFont="1" applyFill="1" applyBorder="1" applyAlignment="1" applyProtection="1">
      <alignment horizontal="left" vertical="center" wrapText="1"/>
    </xf>
    <xf numFmtId="0" fontId="12" fillId="2" borderId="10" xfId="9" applyFont="1" applyFill="1" applyBorder="1" applyAlignment="1" applyProtection="1"/>
    <xf numFmtId="0" fontId="33" fillId="0" borderId="5" xfId="0" applyFont="1" applyBorder="1" applyAlignment="1" applyProtection="1"/>
    <xf numFmtId="0" fontId="33" fillId="0" borderId="9" xfId="0" applyFont="1" applyBorder="1" applyAlignment="1" applyProtection="1"/>
    <xf numFmtId="0" fontId="30" fillId="6" borderId="3" xfId="0" applyFont="1" applyFill="1" applyBorder="1" applyAlignment="1" applyProtection="1">
      <alignment horizontal="center" vertical="center"/>
    </xf>
    <xf numFmtId="0" fontId="30" fillId="6" borderId="12" xfId="0" applyFont="1" applyFill="1" applyBorder="1" applyAlignment="1" applyProtection="1">
      <alignment horizontal="center" vertical="center"/>
    </xf>
    <xf numFmtId="0" fontId="30" fillId="6" borderId="16" xfId="0" applyFont="1" applyFill="1" applyBorder="1" applyAlignment="1" applyProtection="1">
      <alignment horizontal="center" vertical="center"/>
    </xf>
    <xf numFmtId="0" fontId="5" fillId="2" borderId="3" xfId="9" applyFont="1" applyFill="1" applyBorder="1" applyAlignment="1" applyProtection="1">
      <alignment horizontal="left" vertical="center"/>
    </xf>
    <xf numFmtId="0" fontId="5" fillId="2" borderId="12" xfId="9" applyFont="1" applyFill="1" applyBorder="1" applyAlignment="1" applyProtection="1">
      <alignment horizontal="left" vertical="center"/>
    </xf>
    <xf numFmtId="0" fontId="5" fillId="2" borderId="16" xfId="9" applyFont="1" applyFill="1" applyBorder="1" applyAlignment="1" applyProtection="1">
      <alignment horizontal="left" vertical="center"/>
    </xf>
    <xf numFmtId="0" fontId="12" fillId="0" borderId="3" xfId="8" applyFont="1" applyFill="1" applyBorder="1" applyAlignment="1" applyProtection="1"/>
    <xf numFmtId="0" fontId="12" fillId="0" borderId="12" xfId="8" applyFont="1" applyFill="1" applyBorder="1" applyAlignment="1" applyProtection="1"/>
    <xf numFmtId="14" fontId="12" fillId="7" borderId="10" xfId="8" applyNumberFormat="1" applyFont="1" applyFill="1" applyBorder="1" applyAlignment="1" applyProtection="1">
      <alignment horizontal="left"/>
      <protection locked="0" hidden="1"/>
    </xf>
    <xf numFmtId="14" fontId="12" fillId="7" borderId="5" xfId="8" applyNumberFormat="1" applyFont="1" applyFill="1" applyBorder="1" applyAlignment="1" applyProtection="1">
      <alignment horizontal="left"/>
      <protection locked="0" hidden="1"/>
    </xf>
    <xf numFmtId="14" fontId="12" fillId="7" borderId="9" xfId="8" applyNumberFormat="1" applyFont="1" applyFill="1" applyBorder="1" applyAlignment="1" applyProtection="1">
      <alignment horizontal="left"/>
      <protection locked="0" hidden="1"/>
    </xf>
    <xf numFmtId="0" fontId="12" fillId="2" borderId="3" xfId="9" applyFont="1" applyFill="1" applyBorder="1" applyAlignment="1" applyProtection="1"/>
    <xf numFmtId="0" fontId="12" fillId="2" borderId="12" xfId="9" applyFont="1" applyFill="1" applyBorder="1" applyAlignment="1" applyProtection="1"/>
    <xf numFmtId="0" fontId="12" fillId="2" borderId="5" xfId="9" applyFont="1" applyFill="1" applyBorder="1" applyAlignment="1" applyProtection="1"/>
    <xf numFmtId="0" fontId="12" fillId="2" borderId="16" xfId="9" applyFont="1" applyFill="1" applyBorder="1" applyAlignment="1" applyProtection="1"/>
    <xf numFmtId="0" fontId="27" fillId="0" borderId="12" xfId="7" applyFont="1" applyFill="1" applyBorder="1" applyAlignment="1" applyProtection="1">
      <alignment horizontal="right" vertical="center"/>
    </xf>
    <xf numFmtId="0" fontId="27" fillId="0" borderId="4" xfId="7" applyFont="1" applyFill="1" applyBorder="1" applyAlignment="1" applyProtection="1">
      <alignment horizontal="right" vertical="center"/>
    </xf>
    <xf numFmtId="0" fontId="27" fillId="0" borderId="6" xfId="7" applyFont="1" applyFill="1" applyBorder="1" applyAlignment="1" applyProtection="1">
      <alignment horizontal="right" vertical="center"/>
    </xf>
    <xf numFmtId="0" fontId="29" fillId="6" borderId="0" xfId="0" applyFont="1" applyFill="1" applyBorder="1" applyAlignment="1">
      <alignment horizontal="center" vertical="center"/>
    </xf>
    <xf numFmtId="0" fontId="18" fillId="6" borderId="10" xfId="0" applyFont="1" applyFill="1" applyBorder="1" applyAlignment="1">
      <alignment horizontal="center" vertical="center" wrapText="1"/>
    </xf>
    <xf numFmtId="0" fontId="9" fillId="6" borderId="5"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0" xfId="0" applyFont="1" applyFill="1" applyBorder="1" applyAlignment="1">
      <alignment horizontal="left" wrapText="1"/>
    </xf>
    <xf numFmtId="0" fontId="9" fillId="6" borderId="10" xfId="0" applyFont="1" applyFill="1" applyBorder="1" applyAlignment="1">
      <alignment horizontal="center" wrapText="1"/>
    </xf>
    <xf numFmtId="0" fontId="9" fillId="6" borderId="9" xfId="0" applyFont="1" applyFill="1" applyBorder="1" applyAlignment="1">
      <alignment horizontal="center" wrapText="1"/>
    </xf>
    <xf numFmtId="0" fontId="9" fillId="6" borderId="8" xfId="0" applyFont="1" applyFill="1" applyBorder="1" applyAlignment="1">
      <alignment horizontal="center" wrapText="1"/>
    </xf>
    <xf numFmtId="0" fontId="9" fillId="6" borderId="6" xfId="0" applyFont="1" applyFill="1" applyBorder="1" applyAlignment="1">
      <alignment horizontal="center" wrapText="1"/>
    </xf>
    <xf numFmtId="0" fontId="9" fillId="11" borderId="3"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9" fillId="6" borderId="3" xfId="0" applyFont="1" applyFill="1" applyBorder="1" applyAlignment="1">
      <alignment wrapText="1"/>
    </xf>
    <xf numFmtId="0" fontId="9" fillId="0" borderId="16" xfId="0" applyFont="1" applyBorder="1" applyAlignment="1">
      <alignment wrapText="1"/>
    </xf>
    <xf numFmtId="0" fontId="9" fillId="6" borderId="3" xfId="0" applyFont="1" applyFill="1" applyBorder="1" applyAlignment="1">
      <alignment horizontal="left" wrapText="1" indent="2"/>
    </xf>
    <xf numFmtId="0" fontId="9" fillId="0" borderId="16" xfId="0" applyFont="1" applyBorder="1" applyAlignment="1">
      <alignment horizontal="left" wrapText="1" indent="2"/>
    </xf>
    <xf numFmtId="0" fontId="24" fillId="0" borderId="0" xfId="0" applyFont="1" applyBorder="1" applyAlignment="1">
      <alignment horizontal="left" wrapText="1"/>
    </xf>
    <xf numFmtId="0" fontId="9" fillId="0" borderId="0" xfId="0" applyFont="1" applyBorder="1" applyAlignment="1">
      <alignment horizontal="left" vertical="center" wrapText="1"/>
    </xf>
  </cellXfs>
  <cellStyles count="24">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greyed" xfId="12" xr:uid="{00000000-0005-0000-0000-00000C000000}"/>
    <cellStyle name="Greyed Out Cell" xfId="18" xr:uid="{00000000-0005-0000-0000-000012000000}"/>
    <cellStyle name="Heading 1 2" xfId="8" xr:uid="{00000000-0005-0000-0000-000008000000}"/>
    <cellStyle name="Heading 2 2" xfId="9" xr:uid="{00000000-0005-0000-0000-000009000000}"/>
    <cellStyle name="Heading Style 1" xfId="19" xr:uid="{00000000-0005-0000-0000-000013000000}"/>
    <cellStyle name="HeadingTable" xfId="11" xr:uid="{00000000-0005-0000-0000-00000B000000}"/>
    <cellStyle name="highlightText" xfId="15" xr:uid="{00000000-0005-0000-0000-00000F000000}"/>
    <cellStyle name="HStyle 3" xfId="17" xr:uid="{00000000-0005-0000-0000-000011000000}"/>
    <cellStyle name="inputExposure" xfId="13" xr:uid="{00000000-0005-0000-0000-00000D000000}"/>
    <cellStyle name="Lien hypertexte" xfId="20" xr:uid="{00000000-0005-0000-0000-000014000000}"/>
    <cellStyle name="Milliers" xfId="16" xr:uid="{00000000-0005-0000-0000-000010000000}"/>
    <cellStyle name="Normal" xfId="0" builtinId="0"/>
    <cellStyle name="Normal 2" xfId="7" xr:uid="{00000000-0005-0000-0000-000007000000}"/>
    <cellStyle name="Normal 2 2 2 2" xfId="21" xr:uid="{00000000-0005-0000-0000-000015000000}"/>
    <cellStyle name="Normal 3" xfId="6" xr:uid="{00000000-0005-0000-0000-000006000000}"/>
    <cellStyle name="Normal 4" xfId="22" xr:uid="{00000000-0005-0000-0000-000016000000}"/>
    <cellStyle name="Percent" xfId="1" xr:uid="{00000000-0005-0000-0000-000001000000}"/>
    <cellStyle name="Pourcentage" xfId="23" xr:uid="{00000000-0005-0000-0000-000017000000}"/>
    <cellStyle name="showExposure" xfId="10" xr:uid="{00000000-0005-0000-0000-00000A000000}"/>
    <cellStyle name="showParameterE"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xdr:colOff>
      <xdr:row>4</xdr:row>
      <xdr:rowOff>15240</xdr:rowOff>
    </xdr:from>
    <xdr:to>
      <xdr:col>3</xdr:col>
      <xdr:colOff>59055</xdr:colOff>
      <xdr:row>10</xdr:row>
      <xdr:rowOff>57150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 y="809625"/>
          <a:ext cx="2333625" cy="1009650"/>
        </a:xfrm>
        <a:prstGeom prst="rect">
          <a:avLst/>
        </a:prstGeom>
        <a:noFill/>
      </xdr:spPr>
    </xdr:pic>
    <xdr:clientData/>
  </xdr:twoCellAnchor>
  <xdr:twoCellAnchor>
    <xdr:from>
      <xdr:col>0</xdr:col>
      <xdr:colOff>0</xdr:colOff>
      <xdr:row>10</xdr:row>
      <xdr:rowOff>0</xdr:rowOff>
    </xdr:from>
    <xdr:to>
      <xdr:col>8</xdr:col>
      <xdr:colOff>49530</xdr:colOff>
      <xdr:row>30</xdr:row>
      <xdr:rowOff>0</xdr:rowOff>
    </xdr:to>
    <xdr:sp macro="" textlink="" fLocksText="0">
      <xdr:nvSpPr>
        <xdr:cNvPr id="6" name="Graphic 2">
          <a:extLst>
            <a:ext uri="{FF2B5EF4-FFF2-40B4-BE49-F238E27FC236}">
              <a16:creationId xmlns:a16="http://schemas.microsoft.com/office/drawing/2014/main" id="{00000000-0008-0000-0000-000006000000}"/>
            </a:ext>
          </a:extLst>
        </xdr:cNvPr>
        <xdr:cNvSpPr/>
      </xdr:nvSpPr>
      <xdr:spPr bwMode="auto">
        <a:xfrm>
          <a:off x="0" y="1762125"/>
          <a:ext cx="6143625" cy="3238500"/>
        </a:xfrm>
        <a:custGeom>
          <a:avLst/>
          <a:gdLst>
            <a:gd name="T0" fmla="*/ 7200900 w 7200900"/>
            <a:gd name="T1" fmla="*/ 0 h 4121785"/>
            <a:gd name="T2" fmla="*/ 0 w 7200900"/>
            <a:gd name="T3" fmla="*/ 0 h 4121785"/>
            <a:gd name="T4" fmla="*/ 0 w 7200900"/>
            <a:gd name="T5" fmla="*/ 4121416 h 4121785"/>
            <a:gd name="T6" fmla="*/ 7200900 w 7200900"/>
            <a:gd name="T7" fmla="*/ 4121416 h 4121785"/>
            <a:gd name="T8" fmla="*/ 7200900 w 7200900"/>
            <a:gd name="T9" fmla="*/ 0 h 4121785"/>
          </a:gdLst>
          <a:ahLst/>
          <a:cxnLst/>
          <a:rect l="0" t="0" r="r" b="b"/>
          <a:pathLst>
            <a:path w="7200900" h="4121785">
              <a:moveTo>
                <a:pt x="7200900" y="0"/>
              </a:moveTo>
              <a:lnTo>
                <a:pt x="0" y="0"/>
              </a:lnTo>
              <a:lnTo>
                <a:pt x="0" y="4121416"/>
              </a:lnTo>
              <a:lnTo>
                <a:pt x="7200900" y="4121416"/>
              </a:lnTo>
              <a:lnTo>
                <a:pt x="7200900" y="0"/>
              </a:lnTo>
              <a:close/>
            </a:path>
          </a:pathLst>
        </a:custGeom>
        <a:solidFill>
          <a:srgbClr val="FFBA00"/>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anchor="t" anchorCtr="0" upright="1">
          <a:noAutofit/>
        </a:bodyPr>
        <a:lstStyle/>
        <a:p>
          <a:endParaRPr lang="fr-CA"/>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5</xdr:row>
      <xdr:rowOff>68036</xdr:rowOff>
    </xdr:from>
    <xdr:to>
      <xdr:col>5</xdr:col>
      <xdr:colOff>483870</xdr:colOff>
      <xdr:row>5</xdr:row>
      <xdr:rowOff>311203</xdr:rowOff>
    </xdr:to>
    <xdr:sp macro="" textlink="" fLocksText="0">
      <xdr:nvSpPr>
        <xdr:cNvPr id="5" name="AutoShape 19">
          <a:extLst>
            <a:ext uri="{FF2B5EF4-FFF2-40B4-BE49-F238E27FC236}">
              <a16:creationId xmlns:a16="http://schemas.microsoft.com/office/drawing/2014/main" id="{00000000-0008-0000-0100-000005000000}"/>
            </a:ext>
          </a:extLst>
        </xdr:cNvPr>
        <xdr:cNvSpPr>
          <a:spLocks noChangeArrowheads="1"/>
        </xdr:cNvSpPr>
      </xdr:nvSpPr>
      <xdr:spPr bwMode="auto">
        <a:xfrm>
          <a:off x="3028950" y="1990725"/>
          <a:ext cx="409575" cy="247650"/>
        </a:xfrm>
        <a:prstGeom prst="flowChartMultidocument">
          <a:avLst/>
        </a:prstGeom>
        <a:solidFill>
          <a:srgbClr val="00B0F0"/>
        </a:solidFill>
        <a:ln w="9525">
          <a:solidFill>
            <a:srgbClr val="000000"/>
          </a:solidFill>
          <a:miter lim="800000"/>
        </a:ln>
      </xdr:spPr>
      <xdr:txBody>
        <a:bodyPr vert="horz" wrap="square" lIns="91440" tIns="45720" rIns="91440" bIns="45720" anchor="ctr" anchorCtr="0" upright="1">
          <a:noAutofit/>
        </a:bodyPr>
        <a:lstStyle/>
        <a:p>
          <a:pPr algn="ctr"/>
          <a:endParaRPr lang="fr-CA"/>
        </a:p>
      </xdr:txBody>
    </xdr:sp>
    <xdr:clientData/>
  </xdr:twoCellAnchor>
  <xdr:twoCellAnchor>
    <xdr:from>
      <xdr:col>5</xdr:col>
      <xdr:colOff>47625</xdr:colOff>
      <xdr:row>7</xdr:row>
      <xdr:rowOff>371230</xdr:rowOff>
    </xdr:from>
    <xdr:to>
      <xdr:col>5</xdr:col>
      <xdr:colOff>457200</xdr:colOff>
      <xdr:row>8</xdr:row>
      <xdr:rowOff>121292</xdr:rowOff>
    </xdr:to>
    <xdr:sp macro="" textlink="" fLocksText="0">
      <xdr:nvSpPr>
        <xdr:cNvPr id="10" name="AutoShape 19">
          <a:extLst>
            <a:ext uri="{FF2B5EF4-FFF2-40B4-BE49-F238E27FC236}">
              <a16:creationId xmlns:a16="http://schemas.microsoft.com/office/drawing/2014/main" id="{00000000-0008-0000-0100-00000A000000}"/>
            </a:ext>
          </a:extLst>
        </xdr:cNvPr>
        <xdr:cNvSpPr>
          <a:spLocks noChangeArrowheads="1"/>
        </xdr:cNvSpPr>
      </xdr:nvSpPr>
      <xdr:spPr bwMode="auto">
        <a:xfrm>
          <a:off x="3000375" y="2981325"/>
          <a:ext cx="409575" cy="247650"/>
        </a:xfrm>
        <a:prstGeom prst="flowChartMultidocument">
          <a:avLst/>
        </a:prstGeom>
        <a:solidFill>
          <a:schemeClr val="accent2">
            <a:lumMod val="60000"/>
            <a:lumOff val="40000"/>
          </a:schemeClr>
        </a:solidFill>
        <a:ln w="9525">
          <a:solidFill>
            <a:srgbClr val="000000"/>
          </a:solidFill>
          <a:miter lim="800000"/>
        </a:ln>
      </xdr:spPr>
      <xdr:txBody>
        <a:bodyPr vert="horz" wrap="square" lIns="91440" tIns="45720" rIns="91440" bIns="45720" anchor="ctr" anchorCtr="0" upright="1">
          <a:noAutofit/>
        </a:bodyPr>
        <a:lstStyle/>
        <a:p>
          <a:pPr algn="ctr"/>
          <a:endParaRPr lang="fr-CA"/>
        </a:p>
      </xdr:txBody>
    </xdr:sp>
    <xdr:clientData/>
  </xdr:twoCellAnchor>
  <xdr:twoCellAnchor>
    <xdr:from>
      <xdr:col>5</xdr:col>
      <xdr:colOff>22316</xdr:colOff>
      <xdr:row>11</xdr:row>
      <xdr:rowOff>52231</xdr:rowOff>
    </xdr:from>
    <xdr:to>
      <xdr:col>5</xdr:col>
      <xdr:colOff>429986</xdr:colOff>
      <xdr:row>11</xdr:row>
      <xdr:rowOff>295960</xdr:rowOff>
    </xdr:to>
    <xdr:sp macro="" textlink="" fLocksText="0">
      <xdr:nvSpPr>
        <xdr:cNvPr id="11" name="AutoShape 19">
          <a:extLst>
            <a:ext uri="{FF2B5EF4-FFF2-40B4-BE49-F238E27FC236}">
              <a16:creationId xmlns:a16="http://schemas.microsoft.com/office/drawing/2014/main" id="{00000000-0008-0000-0100-00000B000000}"/>
            </a:ext>
          </a:extLst>
        </xdr:cNvPr>
        <xdr:cNvSpPr>
          <a:spLocks noChangeArrowheads="1"/>
        </xdr:cNvSpPr>
      </xdr:nvSpPr>
      <xdr:spPr bwMode="auto">
        <a:xfrm>
          <a:off x="2971800" y="4324350"/>
          <a:ext cx="409575" cy="247650"/>
        </a:xfrm>
        <a:prstGeom prst="flowChartMultidocument">
          <a:avLst/>
        </a:prstGeom>
        <a:solidFill>
          <a:srgbClr val="FFC000"/>
        </a:solidFill>
        <a:ln w="9525">
          <a:solidFill>
            <a:srgbClr val="000000"/>
          </a:solidFill>
          <a:miter lim="800000"/>
        </a:ln>
      </xdr:spPr>
      <xdr:txBody>
        <a:bodyPr vert="horz" wrap="square" lIns="91440" tIns="45720" rIns="91440" bIns="45720" anchor="ctr" anchorCtr="0" upright="1">
          <a:noAutofit/>
        </a:bodyPr>
        <a:lstStyle/>
        <a:p>
          <a:pPr algn="ctr"/>
          <a:endParaRPr lang="fr-CA"/>
        </a:p>
      </xdr:txBody>
    </xdr:sp>
    <xdr:clientData/>
  </xdr:twoCellAnchor>
  <xdr:twoCellAnchor>
    <xdr:from>
      <xdr:col>5</xdr:col>
      <xdr:colOff>1633</xdr:colOff>
      <xdr:row>14</xdr:row>
      <xdr:rowOff>86052</xdr:rowOff>
    </xdr:from>
    <xdr:to>
      <xdr:col>5</xdr:col>
      <xdr:colOff>416923</xdr:colOff>
      <xdr:row>14</xdr:row>
      <xdr:rowOff>329220</xdr:rowOff>
    </xdr:to>
    <xdr:sp macro="" textlink="" fLocksText="0">
      <xdr:nvSpPr>
        <xdr:cNvPr id="12" name="AutoShape 19">
          <a:extLst>
            <a:ext uri="{FF2B5EF4-FFF2-40B4-BE49-F238E27FC236}">
              <a16:creationId xmlns:a16="http://schemas.microsoft.com/office/drawing/2014/main" id="{00000000-0008-0000-0100-00000C000000}"/>
            </a:ext>
          </a:extLst>
        </xdr:cNvPr>
        <xdr:cNvSpPr>
          <a:spLocks noChangeArrowheads="1"/>
        </xdr:cNvSpPr>
      </xdr:nvSpPr>
      <xdr:spPr bwMode="auto">
        <a:xfrm>
          <a:off x="2952750" y="5543550"/>
          <a:ext cx="419100" cy="247650"/>
        </a:xfrm>
        <a:prstGeom prst="flowChartMultidocument">
          <a:avLst/>
        </a:prstGeom>
        <a:solidFill>
          <a:srgbClr val="FFFF00"/>
        </a:solidFill>
        <a:ln w="9525">
          <a:solidFill>
            <a:srgbClr val="000000"/>
          </a:solidFill>
          <a:miter lim="800000"/>
        </a:ln>
      </xdr:spPr>
      <xdr:txBody>
        <a:bodyPr vert="horz" wrap="square" lIns="91440" tIns="45720" rIns="91440" bIns="45720" anchor="ctr" anchorCtr="0" upright="1">
          <a:noAutofit/>
        </a:bodyPr>
        <a:lstStyle/>
        <a:p>
          <a:pPr algn="ctr"/>
          <a:endParaRPr lang="fr-CA"/>
        </a:p>
      </xdr:txBody>
    </xdr:sp>
    <xdr:clientData/>
  </xdr:twoCellAnchor>
  <xdr:twoCellAnchor editAs="oneCell">
    <xdr:from>
      <xdr:col>0</xdr:col>
      <xdr:colOff>36979</xdr:colOff>
      <xdr:row>0</xdr:row>
      <xdr:rowOff>36979</xdr:rowOff>
    </xdr:from>
    <xdr:to>
      <xdr:col>2</xdr:col>
      <xdr:colOff>446630</xdr:colOff>
      <xdr:row>0</xdr:row>
      <xdr:rowOff>612979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590675" cy="571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38884</xdr:colOff>
      <xdr:row>0</xdr:row>
      <xdr:rowOff>41014</xdr:rowOff>
    </xdr:from>
    <xdr:to>
      <xdr:col>2</xdr:col>
      <xdr:colOff>50314</xdr:colOff>
      <xdr:row>3</xdr:row>
      <xdr:rowOff>101844</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552575" cy="6000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581025</xdr:colOff>
      <xdr:row>212</xdr:row>
      <xdr:rowOff>638175</xdr:rowOff>
    </xdr:from>
    <xdr:to>
      <xdr:col>20</xdr:col>
      <xdr:colOff>38100</xdr:colOff>
      <xdr:row>215</xdr:row>
      <xdr:rowOff>38100</xdr:rowOff>
    </xdr:to>
    <xdr:sp macro="" textlink="" fLocksText="0">
      <xdr:nvSpPr>
        <xdr:cNvPr id="2" name="Rectangle 1">
          <a:extLst>
            <a:ext uri="{FF2B5EF4-FFF2-40B4-BE49-F238E27FC236}">
              <a16:creationId xmlns:a16="http://schemas.microsoft.com/office/drawing/2014/main" id="{00000000-0008-0000-0300-000002000000}"/>
            </a:ext>
          </a:extLst>
        </xdr:cNvPr>
        <xdr:cNvSpPr/>
      </xdr:nvSpPr>
      <xdr:spPr>
        <a:xfrm>
          <a:off x="13058775" y="73942575"/>
          <a:ext cx="66675"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fr-CA" sz="1100"/>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7" name="Text Box 3264">
          <a:extLst>
            <a:ext uri="{FF2B5EF4-FFF2-40B4-BE49-F238E27FC236}">
              <a16:creationId xmlns:a16="http://schemas.microsoft.com/office/drawing/2014/main" id="{00000000-0008-0000-0300-000007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8" name="Text Box 3265">
          <a:extLst>
            <a:ext uri="{FF2B5EF4-FFF2-40B4-BE49-F238E27FC236}">
              <a16:creationId xmlns:a16="http://schemas.microsoft.com/office/drawing/2014/main" id="{00000000-0008-0000-0300-000008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9" name="Text Box 3266">
          <a:extLst>
            <a:ext uri="{FF2B5EF4-FFF2-40B4-BE49-F238E27FC236}">
              <a16:creationId xmlns:a16="http://schemas.microsoft.com/office/drawing/2014/main" id="{00000000-0008-0000-0300-000009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0" name="Text Box 3267">
          <a:extLst>
            <a:ext uri="{FF2B5EF4-FFF2-40B4-BE49-F238E27FC236}">
              <a16:creationId xmlns:a16="http://schemas.microsoft.com/office/drawing/2014/main" id="{00000000-0008-0000-0300-00000A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1" name="Text Box 3268">
          <a:extLst>
            <a:ext uri="{FF2B5EF4-FFF2-40B4-BE49-F238E27FC236}">
              <a16:creationId xmlns:a16="http://schemas.microsoft.com/office/drawing/2014/main" id="{00000000-0008-0000-0300-00000B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2" name="Text Box 3261">
          <a:extLst>
            <a:ext uri="{FF2B5EF4-FFF2-40B4-BE49-F238E27FC236}">
              <a16:creationId xmlns:a16="http://schemas.microsoft.com/office/drawing/2014/main" id="{00000000-0008-0000-0300-00000C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3" name="Text Box 3262">
          <a:extLst>
            <a:ext uri="{FF2B5EF4-FFF2-40B4-BE49-F238E27FC236}">
              <a16:creationId xmlns:a16="http://schemas.microsoft.com/office/drawing/2014/main" id="{00000000-0008-0000-0300-00000D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4" name="Text Box 3263">
          <a:extLst>
            <a:ext uri="{FF2B5EF4-FFF2-40B4-BE49-F238E27FC236}">
              <a16:creationId xmlns:a16="http://schemas.microsoft.com/office/drawing/2014/main" id="{00000000-0008-0000-0300-00000E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5" name="Text Box 3264">
          <a:extLst>
            <a:ext uri="{FF2B5EF4-FFF2-40B4-BE49-F238E27FC236}">
              <a16:creationId xmlns:a16="http://schemas.microsoft.com/office/drawing/2014/main" id="{00000000-0008-0000-0300-00000F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6" name="Text Box 3265">
          <a:extLst>
            <a:ext uri="{FF2B5EF4-FFF2-40B4-BE49-F238E27FC236}">
              <a16:creationId xmlns:a16="http://schemas.microsoft.com/office/drawing/2014/main" id="{00000000-0008-0000-0300-000010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1</xdr:col>
      <xdr:colOff>0</xdr:colOff>
      <xdr:row>79</xdr:row>
      <xdr:rowOff>0</xdr:rowOff>
    </xdr:from>
    <xdr:to>
      <xdr:col>1</xdr:col>
      <xdr:colOff>93345</xdr:colOff>
      <xdr:row>79</xdr:row>
      <xdr:rowOff>171449</xdr:rowOff>
    </xdr:to>
    <xdr:sp macro="" textlink="">
      <xdr:nvSpPr>
        <xdr:cNvPr id="17" name="Text Box 3266">
          <a:extLst>
            <a:ext uri="{FF2B5EF4-FFF2-40B4-BE49-F238E27FC236}">
              <a16:creationId xmlns:a16="http://schemas.microsoft.com/office/drawing/2014/main" id="{00000000-0008-0000-0300-000011000000}"/>
            </a:ext>
          </a:extLst>
        </xdr:cNvPr>
        <xdr:cNvSpPr txBox="1">
          <a:spLocks noChangeArrowheads="1"/>
        </xdr:cNvSpPr>
      </xdr:nvSpPr>
      <xdr:spPr bwMode="auto">
        <a:xfrm>
          <a:off x="133350" y="2614612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0</xdr:col>
      <xdr:colOff>36195</xdr:colOff>
      <xdr:row>0</xdr:row>
      <xdr:rowOff>36195</xdr:rowOff>
    </xdr:from>
    <xdr:to>
      <xdr:col>1</xdr:col>
      <xdr:colOff>1501700</xdr:colOff>
      <xdr:row>0</xdr:row>
      <xdr:rowOff>629865</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600200" cy="5905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34290</xdr:colOff>
      <xdr:row>0</xdr:row>
      <xdr:rowOff>34290</xdr:rowOff>
    </xdr:from>
    <xdr:to>
      <xdr:col>1</xdr:col>
      <xdr:colOff>668655</xdr:colOff>
      <xdr:row>0</xdr:row>
      <xdr:rowOff>618995</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571625" cy="5810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38102</xdr:colOff>
      <xdr:row>0</xdr:row>
      <xdr:rowOff>36195</xdr:rowOff>
    </xdr:from>
    <xdr:to>
      <xdr:col>2</xdr:col>
      <xdr:colOff>338075</xdr:colOff>
      <xdr:row>0</xdr:row>
      <xdr:rowOff>468195</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 y="38100"/>
          <a:ext cx="1123950" cy="4286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ageTitre"/>
  <dimension ref="A1:I47"/>
  <sheetViews>
    <sheetView showGridLines="0" tabSelected="1" view="pageBreakPreview" zoomScale="85" zoomScaleNormal="70" zoomScaleSheetLayoutView="85" workbookViewId="0">
      <selection activeCell="C1" sqref="C1"/>
    </sheetView>
  </sheetViews>
  <sheetFormatPr baseColWidth="10" defaultColWidth="11.44140625" defaultRowHeight="13.8"/>
  <cols>
    <col min="1" max="1" width="11.44140625" style="318"/>
    <col min="2" max="2" width="11.44140625" style="318" customWidth="1"/>
    <col min="3" max="16384" width="11.44140625" style="318"/>
  </cols>
  <sheetData>
    <row r="1" spans="1:9" ht="24.6" customHeight="1" thickBot="1">
      <c r="B1" s="306" t="s">
        <v>1063</v>
      </c>
      <c r="C1" s="392" t="s">
        <v>3845</v>
      </c>
      <c r="I1" s="393"/>
    </row>
    <row r="2" spans="1:9">
      <c r="I2" s="393"/>
    </row>
    <row r="3" spans="1:9">
      <c r="A3" s="394"/>
      <c r="I3" s="393"/>
    </row>
    <row r="4" spans="1:9">
      <c r="A4" s="394"/>
      <c r="I4" s="393"/>
    </row>
    <row r="5" spans="1:9">
      <c r="A5" s="394"/>
      <c r="I5" s="393"/>
    </row>
    <row r="6" spans="1:9">
      <c r="A6" s="394"/>
      <c r="I6" s="393"/>
    </row>
    <row r="7" spans="1:9">
      <c r="A7" s="394"/>
      <c r="I7" s="393"/>
    </row>
    <row r="8" spans="1:9">
      <c r="A8" s="394"/>
      <c r="I8" s="393"/>
    </row>
    <row r="9" spans="1:9">
      <c r="A9" s="394"/>
      <c r="I9" s="393"/>
    </row>
    <row r="10" spans="1:9">
      <c r="A10" s="394"/>
      <c r="I10" s="393"/>
    </row>
    <row r="11" spans="1:9">
      <c r="A11" s="394"/>
      <c r="I11" s="393"/>
    </row>
    <row r="12" spans="1:9">
      <c r="A12" s="394"/>
      <c r="I12" s="393"/>
    </row>
    <row r="13" spans="1:9">
      <c r="A13" s="394"/>
      <c r="I13" s="393"/>
    </row>
    <row r="14" spans="1:9">
      <c r="A14" s="394"/>
      <c r="I14" s="393"/>
    </row>
    <row r="15" spans="1:9">
      <c r="A15" s="394"/>
      <c r="I15" s="393"/>
    </row>
    <row r="16" spans="1:9">
      <c r="A16" s="394"/>
      <c r="I16" s="393"/>
    </row>
    <row r="17" spans="1:9">
      <c r="A17" s="394"/>
      <c r="I17" s="393"/>
    </row>
    <row r="18" spans="1:9">
      <c r="A18" s="394"/>
      <c r="I18" s="393"/>
    </row>
    <row r="19" spans="1:9">
      <c r="A19" s="394"/>
      <c r="I19" s="393"/>
    </row>
    <row r="20" spans="1:9">
      <c r="A20" s="394"/>
      <c r="I20" s="393"/>
    </row>
    <row r="21" spans="1:9">
      <c r="A21" s="394"/>
      <c r="I21" s="393"/>
    </row>
    <row r="22" spans="1:9">
      <c r="A22" s="394"/>
      <c r="I22" s="393"/>
    </row>
    <row r="23" spans="1:9">
      <c r="A23" s="394"/>
      <c r="I23" s="393"/>
    </row>
    <row r="24" spans="1:9">
      <c r="A24" s="394"/>
      <c r="I24" s="393"/>
    </row>
    <row r="25" spans="1:9">
      <c r="A25" s="394"/>
      <c r="I25" s="393"/>
    </row>
    <row r="26" spans="1:9">
      <c r="A26" s="394"/>
      <c r="I26" s="393"/>
    </row>
    <row r="27" spans="1:9">
      <c r="A27" s="394"/>
      <c r="I27" s="393"/>
    </row>
    <row r="28" spans="1:9">
      <c r="A28" s="394"/>
      <c r="I28" s="393"/>
    </row>
    <row r="29" spans="1:9">
      <c r="A29" s="394"/>
      <c r="I29" s="393"/>
    </row>
    <row r="30" spans="1:9">
      <c r="A30" s="394"/>
      <c r="I30" s="393"/>
    </row>
    <row r="31" spans="1:9" ht="14.4" thickBot="1">
      <c r="A31" s="394"/>
      <c r="I31" s="393"/>
    </row>
    <row r="32" spans="1:9" ht="14.4" thickTop="1">
      <c r="A32" s="395"/>
      <c r="B32" s="396"/>
      <c r="C32" s="396"/>
      <c r="D32" s="396"/>
      <c r="E32" s="396"/>
      <c r="F32" s="396"/>
      <c r="G32" s="396"/>
      <c r="H32" s="397"/>
      <c r="I32" s="393"/>
    </row>
    <row r="33" spans="1:9">
      <c r="A33" s="394"/>
      <c r="H33" s="398"/>
      <c r="I33" s="393"/>
    </row>
    <row r="34" spans="1:9" ht="14.4">
      <c r="A34" s="555" t="str">
        <f>IF(EXACT('Page Titre'!LANGUE_FR_ENG,"Fr"),MatchTrad!A2,MatchTrad!B2)</f>
        <v>Reporting</v>
      </c>
      <c r="B34" s="556"/>
      <c r="C34" s="556"/>
      <c r="D34" s="556"/>
      <c r="E34" s="556"/>
      <c r="F34" s="556"/>
      <c r="G34" s="556"/>
      <c r="H34" s="557"/>
      <c r="I34" s="393"/>
    </row>
    <row r="35" spans="1:9">
      <c r="A35" s="394"/>
      <c r="H35" s="398"/>
      <c r="I35" s="393"/>
    </row>
    <row r="36" spans="1:9">
      <c r="A36" s="394"/>
      <c r="H36" s="398"/>
      <c r="I36" s="393"/>
    </row>
    <row r="37" spans="1:9">
      <c r="A37" s="394"/>
      <c r="H37" s="398"/>
      <c r="I37" s="393"/>
    </row>
    <row r="38" spans="1:9">
      <c r="A38" s="558" t="str">
        <f>IF(EXACT('Page Titre'!LANGUE_FR_ENG,"Fr"),MatchTrad!A3,MatchTrad!B3)</f>
        <v>Liquidity Coverage Ratio (LCR)</v>
      </c>
      <c r="B38" s="559"/>
      <c r="C38" s="559"/>
      <c r="D38" s="559"/>
      <c r="E38" s="559"/>
      <c r="F38" s="559"/>
      <c r="G38" s="559"/>
      <c r="H38" s="560"/>
      <c r="I38" s="393"/>
    </row>
    <row r="39" spans="1:9">
      <c r="A39" s="558"/>
      <c r="B39" s="559"/>
      <c r="C39" s="559"/>
      <c r="D39" s="559"/>
      <c r="E39" s="559"/>
      <c r="F39" s="559"/>
      <c r="G39" s="559"/>
      <c r="H39" s="560"/>
      <c r="I39" s="393"/>
    </row>
    <row r="40" spans="1:9">
      <c r="A40" s="394"/>
      <c r="H40" s="398"/>
      <c r="I40" s="393"/>
    </row>
    <row r="41" spans="1:9">
      <c r="A41" s="394"/>
      <c r="H41" s="398"/>
      <c r="I41" s="393"/>
    </row>
    <row r="42" spans="1:9" ht="16.2">
      <c r="A42" s="394"/>
      <c r="B42" s="556" t="s">
        <v>2263</v>
      </c>
      <c r="C42" s="556"/>
      <c r="D42" s="556"/>
      <c r="E42" s="556"/>
      <c r="F42" s="556"/>
      <c r="G42" s="556"/>
      <c r="H42" s="398"/>
      <c r="I42" s="393"/>
    </row>
    <row r="43" spans="1:9" ht="14.4" thickBot="1">
      <c r="A43" s="399"/>
      <c r="B43" s="400"/>
      <c r="C43" s="400"/>
      <c r="D43" s="400"/>
      <c r="E43" s="400"/>
      <c r="F43" s="400"/>
      <c r="G43" s="400"/>
      <c r="H43" s="401"/>
      <c r="I43" s="393"/>
    </row>
    <row r="44" spans="1:9" ht="14.4" thickTop="1">
      <c r="A44" s="394"/>
      <c r="I44" s="393"/>
    </row>
    <row r="45" spans="1:9">
      <c r="A45" s="394"/>
      <c r="I45" s="393"/>
    </row>
    <row r="46" spans="1:9">
      <c r="A46" s="394"/>
      <c r="I46" s="393"/>
    </row>
    <row r="47" spans="1:9" ht="14.4" thickBot="1">
      <c r="A47" s="402"/>
      <c r="B47" s="403"/>
      <c r="C47" s="403"/>
      <c r="D47" s="403"/>
      <c r="E47" s="403"/>
      <c r="F47" s="403"/>
      <c r="G47" s="403"/>
      <c r="H47" s="403"/>
      <c r="I47" s="404"/>
    </row>
  </sheetData>
  <sheetProtection algorithmName="SHA-512" hashValue="bqchFzTfq7CtCzfCyMAlzhKNUqZu5Oi8fKm2sMoys/mg5SvkjTwU5zxzMZTQq5wpZlVf1cpq3rhvlIClQpo3fg==" saltValue="rbGMgVuWpKKup4M30isyoQ==" spinCount="100000" sheet="1" objects="1" scenarios="1" formatColumns="0" formatRows="0" selectLockedCells="1"/>
  <mergeCells count="3">
    <mergeCell ref="A34:H34"/>
    <mergeCell ref="A38:H39"/>
    <mergeCell ref="B42:G42"/>
  </mergeCells>
  <dataValidations count="1">
    <dataValidation type="list" allowBlank="1" showInputMessage="1" showErrorMessage="1" sqref="C1" xr:uid="{00000000-0002-0000-0000-000000000000}">
      <formula1>"Fr,Eng"</formula1>
    </dataValidation>
  </dataValidations>
  <printOptions horizontalCentered="1" verticalCentered="1"/>
  <pageMargins left="0.39370078740157499" right="0.39370078740157499" top="0.39370078740157499" bottom="0.39370078740157499" header="0.31496062992126" footer="0.31496062992126"/>
  <pageSetup paperSize="5"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resentation"/>
  <dimension ref="A1:M33"/>
  <sheetViews>
    <sheetView view="pageBreakPreview" zoomScale="85" zoomScaleNormal="100" zoomScaleSheetLayoutView="85" workbookViewId="0">
      <selection activeCell="S14" sqref="S14"/>
    </sheetView>
  </sheetViews>
  <sheetFormatPr baseColWidth="10" defaultColWidth="9.109375" defaultRowHeight="14.4"/>
  <cols>
    <col min="1" max="13" width="8.88671875" style="489" customWidth="1"/>
    <col min="14" max="16384" width="9.109375" style="489"/>
  </cols>
  <sheetData>
    <row r="1" spans="1:13" ht="67.5" customHeight="1">
      <c r="A1" s="561" t="str">
        <f>IF(EXACT('Page Titre'!LANGUE_FR_ENG,"Fr"),MatchTrad!A4,MatchTrad!B4)</f>
        <v>PRESENTATION</v>
      </c>
      <c r="B1" s="562"/>
      <c r="C1" s="562"/>
      <c r="D1" s="562"/>
      <c r="E1" s="562"/>
      <c r="F1" s="562"/>
      <c r="G1" s="562"/>
      <c r="H1" s="562"/>
      <c r="I1" s="562"/>
      <c r="J1" s="562"/>
      <c r="K1" s="562"/>
      <c r="L1" s="562"/>
      <c r="M1" s="563"/>
    </row>
    <row r="2" spans="1:13">
      <c r="A2" s="567"/>
      <c r="B2" s="568"/>
      <c r="C2" s="568"/>
      <c r="D2" s="568"/>
      <c r="E2" s="568"/>
      <c r="F2" s="568"/>
      <c r="G2" s="568"/>
      <c r="H2" s="568"/>
      <c r="I2" s="568"/>
      <c r="J2" s="568"/>
      <c r="K2" s="568"/>
      <c r="L2" s="568"/>
      <c r="M2" s="569"/>
    </row>
    <row r="3" spans="1:13" ht="15" customHeight="1">
      <c r="A3" s="592" t="str">
        <f>IF(EXACT('Page Titre'!LANGUE_FR_ENG,"Fr"),MatchTrad!A5,MatchTrad!B5)</f>
        <v>1. Structure of Document</v>
      </c>
      <c r="B3" s="593"/>
      <c r="C3" s="593"/>
      <c r="D3" s="593"/>
      <c r="E3" s="593"/>
      <c r="F3" s="593"/>
      <c r="G3" s="593"/>
      <c r="H3" s="593"/>
      <c r="I3" s="593"/>
      <c r="J3" s="593"/>
      <c r="K3" s="593"/>
      <c r="L3" s="593"/>
      <c r="M3" s="594"/>
    </row>
    <row r="4" spans="1:13">
      <c r="A4" s="564"/>
      <c r="B4" s="565"/>
      <c r="C4" s="565"/>
      <c r="D4" s="565"/>
      <c r="E4" s="565"/>
      <c r="F4" s="565"/>
      <c r="G4" s="565"/>
      <c r="H4" s="565"/>
      <c r="I4" s="565"/>
      <c r="J4" s="565"/>
      <c r="K4" s="565"/>
      <c r="L4" s="565"/>
      <c r="M4" s="566"/>
    </row>
    <row r="5" spans="1:13" ht="39" customHeight="1">
      <c r="A5" s="576" t="str">
        <f>IF(EXACT('Page Titre'!LANGUE_FR_ENG,"Fr"),MatchTrad!A6,MatchTrad!B6)</f>
        <v>Blue tab: LCR-Disclosure (form)</v>
      </c>
      <c r="B5" s="577"/>
      <c r="C5" s="577"/>
      <c r="D5" s="577"/>
      <c r="E5" s="577"/>
      <c r="F5" s="578"/>
      <c r="G5" s="570" t="str">
        <f>IF(EXACT('Page Titre'!LANGUE_FR_ENG,"Fr"),MatchTrad!A7,MatchTrad!B7)</f>
        <v>Complete this form in Canadian Dollars (CAD) as well as a separate form for each significant currency. 
The data must be consolidated.
The references needed to complete the input fields on this form can be found in the Instruction-LCR tab.</v>
      </c>
      <c r="H5" s="571"/>
      <c r="I5" s="571"/>
      <c r="J5" s="571"/>
      <c r="K5" s="571"/>
      <c r="L5" s="571"/>
      <c r="M5" s="572"/>
    </row>
    <row r="6" spans="1:13" ht="39" customHeight="1">
      <c r="A6" s="579"/>
      <c r="B6" s="580"/>
      <c r="C6" s="580"/>
      <c r="D6" s="580"/>
      <c r="E6" s="580"/>
      <c r="F6" s="581"/>
      <c r="G6" s="573"/>
      <c r="H6" s="574"/>
      <c r="I6" s="574"/>
      <c r="J6" s="574"/>
      <c r="K6" s="574"/>
      <c r="L6" s="574"/>
      <c r="M6" s="575"/>
    </row>
    <row r="7" spans="1:13" ht="15" customHeight="1">
      <c r="A7" s="36"/>
      <c r="B7" s="21"/>
      <c r="C7" s="21"/>
      <c r="D7" s="21"/>
      <c r="E7" s="21"/>
      <c r="F7" s="21"/>
      <c r="G7" s="21"/>
      <c r="H7" s="21"/>
      <c r="I7" s="21"/>
      <c r="J7" s="21"/>
      <c r="K7" s="21"/>
      <c r="L7" s="21"/>
      <c r="M7" s="33"/>
    </row>
    <row r="8" spans="1:13" ht="39" customHeight="1">
      <c r="A8" s="576" t="str">
        <f>IF(EXACT('Page Titre'!LANGUE_FR_ENG,"Fr"),MatchTrad!A8,MatchTrad!B8)</f>
        <v>Pink tab: LCR-Instructions</v>
      </c>
      <c r="B8" s="577"/>
      <c r="C8" s="577"/>
      <c r="D8" s="577"/>
      <c r="E8" s="577"/>
      <c r="F8" s="578"/>
      <c r="G8" s="598" t="str">
        <f>IF(EXACT('Page Titre'!LANGUE_FR_ENG,"Fr"),MatchTrad!A9,MatchTrad!B9)</f>
        <v xml:space="preserve">LCR categories that are questioned in the Submission guideline related to the Liquidity Adequacy Guideline (LAR). </v>
      </c>
      <c r="H8" s="598"/>
      <c r="I8" s="598"/>
      <c r="J8" s="598"/>
      <c r="K8" s="598"/>
      <c r="L8" s="598"/>
      <c r="M8" s="599"/>
    </row>
    <row r="9" spans="1:13" ht="39" customHeight="1">
      <c r="A9" s="579"/>
      <c r="B9" s="580"/>
      <c r="C9" s="580"/>
      <c r="D9" s="580"/>
      <c r="E9" s="580"/>
      <c r="F9" s="581"/>
      <c r="G9" s="600"/>
      <c r="H9" s="600"/>
      <c r="I9" s="600"/>
      <c r="J9" s="600"/>
      <c r="K9" s="600"/>
      <c r="L9" s="600"/>
      <c r="M9" s="601"/>
    </row>
    <row r="10" spans="1:13" ht="14.25" customHeight="1">
      <c r="A10" s="595"/>
      <c r="B10" s="596"/>
      <c r="C10" s="596"/>
      <c r="D10" s="596"/>
      <c r="E10" s="596"/>
      <c r="F10" s="596"/>
      <c r="G10" s="596"/>
      <c r="H10" s="596"/>
      <c r="I10" s="596"/>
      <c r="J10" s="596"/>
      <c r="K10" s="596"/>
      <c r="L10" s="596"/>
      <c r="M10" s="597"/>
    </row>
    <row r="11" spans="1:13" ht="39" customHeight="1">
      <c r="A11" s="583" t="str">
        <f>IF(EXACT('Page Titre'!LANGUE_FR_ENG,"Fr"),MatchTrad!A10,MatchTrad!B10)</f>
        <v>Orange tab: Operational deposits (in transactional accounts)</v>
      </c>
      <c r="B11" s="584"/>
      <c r="C11" s="584"/>
      <c r="D11" s="584"/>
      <c r="E11" s="584"/>
      <c r="F11" s="584"/>
      <c r="G11" s="570" t="str">
        <f>IF(EXACT('Page Titre'!LANGUE_FR_ENG,"Fr"),MatchTrad!A11,MatchTrad!B11)</f>
        <v>Additional guidance to distinguish between operating and non-operating deposit balances.</v>
      </c>
      <c r="H11" s="602"/>
      <c r="I11" s="602"/>
      <c r="J11" s="602"/>
      <c r="K11" s="602"/>
      <c r="L11" s="602"/>
      <c r="M11" s="603"/>
    </row>
    <row r="12" spans="1:13" ht="39" customHeight="1">
      <c r="A12" s="589"/>
      <c r="B12" s="590"/>
      <c r="C12" s="590"/>
      <c r="D12" s="590"/>
      <c r="E12" s="590"/>
      <c r="F12" s="590"/>
      <c r="G12" s="604"/>
      <c r="H12" s="605"/>
      <c r="I12" s="605"/>
      <c r="J12" s="605"/>
      <c r="K12" s="605"/>
      <c r="L12" s="605"/>
      <c r="M12" s="606"/>
    </row>
    <row r="13" spans="1:13" ht="15" customHeight="1">
      <c r="A13" s="491"/>
      <c r="B13" s="22"/>
      <c r="C13" s="22"/>
      <c r="D13" s="22"/>
      <c r="E13" s="22"/>
      <c r="F13" s="22"/>
      <c r="G13" s="22"/>
      <c r="H13" s="22"/>
      <c r="I13" s="23"/>
      <c r="J13" s="21"/>
      <c r="K13" s="21"/>
      <c r="L13" s="21"/>
      <c r="M13" s="33"/>
    </row>
    <row r="14" spans="1:13" ht="39" customHeight="1">
      <c r="A14" s="583" t="str">
        <f>IF(EXACT('Page Titre'!LANGUE_FR_ENG,"Fr"),MatchTrad!A12,MatchTrad!B12)</f>
        <v>Yellow tab: LCR-Validation rule</v>
      </c>
      <c r="B14" s="584"/>
      <c r="C14" s="584"/>
      <c r="D14" s="584"/>
      <c r="E14" s="584"/>
      <c r="F14" s="585"/>
      <c r="G14" s="571" t="str">
        <f>IF(EXACT('Page Titre'!LANGUE_FR_ENG,"Fr"),MatchTrad!A13,MatchTrad!B13)</f>
        <v>Calculation method for each data point.</v>
      </c>
      <c r="H14" s="571"/>
      <c r="I14" s="571"/>
      <c r="J14" s="571"/>
      <c r="K14" s="571"/>
      <c r="L14" s="571"/>
      <c r="M14" s="572"/>
    </row>
    <row r="15" spans="1:13" ht="39" customHeight="1">
      <c r="A15" s="589"/>
      <c r="B15" s="590"/>
      <c r="C15" s="590"/>
      <c r="D15" s="590"/>
      <c r="E15" s="590"/>
      <c r="F15" s="591"/>
      <c r="G15" s="574"/>
      <c r="H15" s="574"/>
      <c r="I15" s="574"/>
      <c r="J15" s="574"/>
      <c r="K15" s="574"/>
      <c r="L15" s="574"/>
      <c r="M15" s="575"/>
    </row>
    <row r="16" spans="1:13" ht="15" customHeight="1">
      <c r="A16" s="487"/>
      <c r="B16" s="24"/>
      <c r="C16" s="24"/>
      <c r="D16" s="24"/>
      <c r="E16" s="24"/>
      <c r="F16" s="24"/>
      <c r="G16" s="24"/>
      <c r="H16" s="24"/>
      <c r="M16" s="490"/>
    </row>
    <row r="17" spans="1:13" ht="15" customHeight="1">
      <c r="A17" s="592" t="str">
        <f>IF(EXACT('Page Titre'!LANGUE_FR_ENG,"Fr"),MatchTrad!A14,MatchTrad!B14)</f>
        <v>2. Legend</v>
      </c>
      <c r="B17" s="593"/>
      <c r="C17" s="593"/>
      <c r="D17" s="593"/>
      <c r="E17" s="593"/>
      <c r="F17" s="593"/>
      <c r="G17" s="593"/>
      <c r="H17" s="593"/>
      <c r="I17" s="593"/>
      <c r="J17" s="593"/>
      <c r="K17" s="593"/>
      <c r="L17" s="593"/>
      <c r="M17" s="594"/>
    </row>
    <row r="18" spans="1:13">
      <c r="A18" s="564"/>
      <c r="B18" s="565"/>
      <c r="C18" s="565"/>
      <c r="D18" s="565"/>
      <c r="E18" s="565"/>
      <c r="F18" s="565"/>
      <c r="G18" s="565"/>
      <c r="H18" s="565"/>
      <c r="I18" s="565"/>
      <c r="J18" s="565"/>
      <c r="K18" s="565"/>
      <c r="L18" s="565"/>
      <c r="M18" s="566"/>
    </row>
    <row r="19" spans="1:13" ht="15" customHeight="1">
      <c r="A19" s="582" t="str">
        <f>IF(EXACT('Page Titre'!LANGUE_FR_ENG,"Fr"),MatchTrad!A15,MatchTrad!B15)</f>
        <v>Blank cell:</v>
      </c>
      <c r="B19" s="582"/>
      <c r="C19" s="582"/>
      <c r="D19" s="582"/>
      <c r="E19" s="72"/>
      <c r="F19" s="583"/>
      <c r="G19" s="584"/>
      <c r="H19" s="584"/>
      <c r="I19" s="584"/>
      <c r="J19" s="584"/>
      <c r="K19" s="584"/>
      <c r="L19" s="584"/>
      <c r="M19" s="585"/>
    </row>
    <row r="20" spans="1:13" ht="15" customHeight="1">
      <c r="A20" s="582" t="str">
        <f>IF(EXACT('Page Titre'!LANGUE_FR_ENG,"Fr"),MatchTrad!A16,MatchTrad!B16)</f>
        <v>Cell containing a formula:</v>
      </c>
      <c r="B20" s="582"/>
      <c r="C20" s="582"/>
      <c r="D20" s="582"/>
      <c r="E20" s="26"/>
      <c r="F20" s="586"/>
      <c r="G20" s="587"/>
      <c r="H20" s="587"/>
      <c r="I20" s="587"/>
      <c r="J20" s="587"/>
      <c r="K20" s="587"/>
      <c r="L20" s="587"/>
      <c r="M20" s="588"/>
    </row>
    <row r="21" spans="1:13">
      <c r="A21" s="582" t="str">
        <f>IF(EXACT('Page Titre'!LANGUE_FR_ENG,"Fr"),MatchTrad!A17,MatchTrad!B17)</f>
        <v>Input cell:</v>
      </c>
      <c r="B21" s="582"/>
      <c r="C21" s="582"/>
      <c r="D21" s="582"/>
      <c r="E21" s="25"/>
      <c r="F21" s="586"/>
      <c r="G21" s="587"/>
      <c r="H21" s="587"/>
      <c r="I21" s="587"/>
      <c r="J21" s="587"/>
      <c r="K21" s="587"/>
      <c r="L21" s="587"/>
      <c r="M21" s="588"/>
    </row>
    <row r="22" spans="1:13">
      <c r="A22" s="582" t="str">
        <f>IF(EXACT('Page Titre'!LANGUE_FR_ENG,"Fr"),MatchTrad!A18,MatchTrad!B18)</f>
        <v>Field containing a result:</v>
      </c>
      <c r="B22" s="582"/>
      <c r="C22" s="582"/>
      <c r="D22" s="582"/>
      <c r="E22" s="54"/>
      <c r="F22" s="589"/>
      <c r="G22" s="590"/>
      <c r="H22" s="590"/>
      <c r="I22" s="590"/>
      <c r="J22" s="590"/>
      <c r="K22" s="590"/>
      <c r="L22" s="590"/>
      <c r="M22" s="591"/>
    </row>
    <row r="23" spans="1:13">
      <c r="A23" s="488"/>
      <c r="B23" s="24"/>
      <c r="C23" s="24"/>
      <c r="D23" s="24"/>
      <c r="E23" s="24"/>
    </row>
    <row r="24" spans="1:13">
      <c r="A24" s="488"/>
      <c r="B24" s="24"/>
      <c r="C24" s="24"/>
      <c r="D24" s="24"/>
      <c r="E24" s="24"/>
    </row>
    <row r="25" spans="1:13">
      <c r="B25" s="24"/>
      <c r="C25" s="24"/>
      <c r="D25" s="24"/>
      <c r="E25" s="24"/>
    </row>
    <row r="26" spans="1:13" ht="12.75" customHeight="1">
      <c r="B26" s="27"/>
      <c r="C26" s="27"/>
      <c r="D26" s="27"/>
      <c r="E26" s="24"/>
    </row>
    <row r="27" spans="1:13" ht="12.75" customHeight="1">
      <c r="B27" s="24"/>
      <c r="C27" s="24"/>
      <c r="D27" s="24"/>
      <c r="E27" s="24"/>
    </row>
    <row r="28" spans="1:13">
      <c r="B28" s="24"/>
      <c r="C28" s="24"/>
      <c r="D28" s="24"/>
      <c r="E28" s="27"/>
      <c r="H28" s="319"/>
    </row>
    <row r="29" spans="1:13">
      <c r="B29" s="24"/>
      <c r="C29" s="24"/>
      <c r="D29" s="24"/>
      <c r="E29" s="24"/>
      <c r="G29" s="320"/>
      <c r="H29" s="320"/>
    </row>
    <row r="30" spans="1:13">
      <c r="B30" s="24"/>
      <c r="C30" s="24"/>
      <c r="D30" s="24"/>
      <c r="E30" s="24"/>
      <c r="G30" s="320"/>
      <c r="H30" s="320"/>
    </row>
    <row r="31" spans="1:13">
      <c r="B31" s="24"/>
      <c r="C31" s="24"/>
      <c r="D31" s="24"/>
      <c r="E31" s="24"/>
    </row>
    <row r="32" spans="1:13">
      <c r="E32" s="24"/>
    </row>
    <row r="33" spans="5:5" ht="15" thickBot="1">
      <c r="E33" s="24"/>
    </row>
  </sheetData>
  <sheetProtection algorithmName="SHA-512" hashValue="mQJdTNt6LZHoIeJyiv2z3LqaZ6vF6KyiFGiSLCT4m9Wp/k2ixMjd9wWmTaEHSPGRaI1DqR/HIr291TQTvmrZ8w==" saltValue="QL8lk+9wlyk5H/kFQWCIYA==" spinCount="100000" sheet="1" objects="1" scenarios="1" formatColumns="0" formatRows="0" selectLockedCells="1" selectUnlockedCells="1"/>
  <mergeCells count="20">
    <mergeCell ref="A21:D21"/>
    <mergeCell ref="A22:D22"/>
    <mergeCell ref="F19:M22"/>
    <mergeCell ref="A17:M17"/>
    <mergeCell ref="A3:M3"/>
    <mergeCell ref="A10:M10"/>
    <mergeCell ref="A20:D20"/>
    <mergeCell ref="A19:D19"/>
    <mergeCell ref="A18:M18"/>
    <mergeCell ref="G8:M9"/>
    <mergeCell ref="A8:F9"/>
    <mergeCell ref="G11:M12"/>
    <mergeCell ref="A11:F12"/>
    <mergeCell ref="G14:M15"/>
    <mergeCell ref="A14:F15"/>
    <mergeCell ref="A1:M1"/>
    <mergeCell ref="A4:M4"/>
    <mergeCell ref="A2:M2"/>
    <mergeCell ref="G5:M6"/>
    <mergeCell ref="A5:F6"/>
  </mergeCells>
  <pageMargins left="0" right="0" top="0" bottom="0" header="0" footer="0"/>
  <pageSetup paperSize="5" orientation="portrait" r:id="rId1"/>
  <headerFooter>
    <oddFooter xml:space="preserve">&amp;L&amp;"Arial,Normal"&amp;8Autorité des marchés financiers
Divulgation du ratio de liquidité à court terme (LCR)&amp;R&amp;"Arial,Normal"&amp;8Page &amp;P de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521A1-E21F-4441-A2F3-5BE0E90775BD}">
  <sheetPr codeName="Attestation"/>
  <dimension ref="A1:L45"/>
  <sheetViews>
    <sheetView showGridLines="0" view="pageBreakPreview" zoomScale="85" zoomScaleNormal="100" zoomScaleSheetLayoutView="85" workbookViewId="0">
      <selection activeCell="F29" sqref="F29:H29"/>
    </sheetView>
  </sheetViews>
  <sheetFormatPr baseColWidth="10" defaultColWidth="11.5546875" defaultRowHeight="13.8"/>
  <cols>
    <col min="1" max="16384" width="11.5546875" style="321"/>
  </cols>
  <sheetData>
    <row r="1" spans="1:8">
      <c r="A1" s="314"/>
      <c r="B1" s="313"/>
      <c r="C1" s="313"/>
      <c r="D1" s="313"/>
      <c r="E1" s="313"/>
      <c r="F1" s="313"/>
      <c r="G1" s="313"/>
      <c r="H1" s="312"/>
    </row>
    <row r="2" spans="1:8">
      <c r="A2" s="310"/>
      <c r="H2" s="309"/>
    </row>
    <row r="3" spans="1:8">
      <c r="A3" s="310"/>
      <c r="H3" s="309"/>
    </row>
    <row r="4" spans="1:8">
      <c r="A4" s="310"/>
      <c r="H4" s="309"/>
    </row>
    <row r="5" spans="1:8">
      <c r="A5" s="310"/>
      <c r="G5" s="610" t="str">
        <f>IF(EXACT('Page Titre'!LANGUE_FR_ENG,"Fr"),MatchTrad!A1552,MatchTrad!B1552)</f>
        <v>Confidential</v>
      </c>
      <c r="H5" s="611"/>
    </row>
    <row r="6" spans="1:8" ht="15.6">
      <c r="A6" s="618" t="str">
        <f>IF(EXACT('Page Titre'!LANGUE_FR_ENG,"Fr"),MatchTrad!A1553,MatchTrad!B1553)</f>
        <v>Liquidity Adequacy Guideline</v>
      </c>
      <c r="B6" s="619"/>
      <c r="C6" s="619"/>
      <c r="D6" s="619"/>
      <c r="E6" s="619"/>
      <c r="F6" s="619"/>
      <c r="G6" s="619"/>
      <c r="H6" s="620"/>
    </row>
    <row r="7" spans="1:8">
      <c r="A7" s="310"/>
      <c r="H7" s="309"/>
    </row>
    <row r="8" spans="1:8" ht="15.6">
      <c r="A8" s="618" t="str">
        <f>IF(EXACT('Page Titre'!LANGUE_FR_ENG,"Fr"),MatchTrad!A1554,MatchTrad!B1554)</f>
        <v>Liquidity Coverage Ratio (LCR)</v>
      </c>
      <c r="B8" s="619"/>
      <c r="C8" s="619"/>
      <c r="D8" s="619"/>
      <c r="E8" s="619"/>
      <c r="F8" s="619"/>
      <c r="G8" s="619"/>
      <c r="H8" s="620"/>
    </row>
    <row r="9" spans="1:8">
      <c r="A9" s="612" t="str">
        <f>IF(EXACT('Page Titre'!LANGUE_FR_ENG,"Fr"),MatchTrad!A1555,MatchTrad!B1555)</f>
        <v>Assurance Attestation</v>
      </c>
      <c r="B9" s="610"/>
      <c r="C9" s="610"/>
      <c r="D9" s="610"/>
      <c r="E9" s="610"/>
      <c r="F9" s="610"/>
      <c r="G9" s="610"/>
      <c r="H9" s="611"/>
    </row>
    <row r="10" spans="1:8">
      <c r="A10" s="310"/>
      <c r="H10" s="309"/>
    </row>
    <row r="11" spans="1:8">
      <c r="A11" s="311" t="str">
        <f>IF(EXACT('Page Titre'!LANGUE_FR_ENG,"Fr"),MatchTrad!A1556,MatchTrad!B1556)</f>
        <v>Identification</v>
      </c>
      <c r="H11" s="309"/>
    </row>
    <row r="12" spans="1:8">
      <c r="A12" s="310" t="str">
        <f>IF(EXACT('Page Titre'!LANGUE_FR_ENG,"Fr"),MatchTrad!A1557,MatchTrad!B1557)</f>
        <v>Financial Institution Name:</v>
      </c>
      <c r="D12" s="616"/>
      <c r="E12" s="616"/>
      <c r="F12" s="616"/>
      <c r="G12" s="616"/>
      <c r="H12" s="617"/>
    </row>
    <row r="13" spans="1:8">
      <c r="A13" s="310"/>
      <c r="H13" s="309"/>
    </row>
    <row r="14" spans="1:8">
      <c r="A14" s="310" t="str">
        <f>IF(EXACT('Page Titre'!LANGUE_FR_ENG,"Fr"),MatchTrad!A1558,MatchTrad!B1558)</f>
        <v>Period Ending Date:</v>
      </c>
      <c r="D14" s="616"/>
      <c r="E14" s="616"/>
      <c r="F14" s="616"/>
      <c r="G14" s="616"/>
      <c r="H14" s="617"/>
    </row>
    <row r="15" spans="1:8">
      <c r="A15" s="310"/>
      <c r="H15" s="309"/>
    </row>
    <row r="16" spans="1:8">
      <c r="A16" s="311" t="str">
        <f>IF(EXACT('Page Titre'!LANGUE_FR_ENG,"Fr"),MatchTrad!A1559,MatchTrad!B1559)</f>
        <v>Contact person:</v>
      </c>
      <c r="H16" s="309"/>
    </row>
    <row r="17" spans="1:12">
      <c r="A17" s="310" t="str">
        <f>IF(EXACT('Page Titre'!LANGUE_FR_ENG,"Fr"),MatchTrad!A1560,MatchTrad!B1560)</f>
        <v xml:space="preserve">Name: </v>
      </c>
      <c r="D17" s="616"/>
      <c r="E17" s="616"/>
      <c r="F17" s="616"/>
      <c r="G17" s="616"/>
      <c r="H17" s="617"/>
    </row>
    <row r="18" spans="1:12">
      <c r="A18" s="310"/>
      <c r="H18" s="309"/>
    </row>
    <row r="19" spans="1:12">
      <c r="A19" s="310" t="str">
        <f>IF(EXACT('Page Titre'!LANGUE_FR_ENG,"Fr"),MatchTrad!A1561,MatchTrad!B1561)</f>
        <v>Function:</v>
      </c>
      <c r="D19" s="616"/>
      <c r="E19" s="616"/>
      <c r="F19" s="616"/>
      <c r="G19" s="616"/>
      <c r="H19" s="617"/>
    </row>
    <row r="20" spans="1:12">
      <c r="A20" s="310"/>
      <c r="H20" s="309"/>
    </row>
    <row r="21" spans="1:12">
      <c r="A21" s="310" t="str">
        <f>IF(EXACT('Page Titre'!LANGUE_FR_ENG,"Fr"),MatchTrad!A1562,MatchTrad!B1562)</f>
        <v xml:space="preserve">Telephone: </v>
      </c>
      <c r="B21" s="616"/>
      <c r="C21" s="616"/>
      <c r="D21" s="616"/>
      <c r="F21" s="321" t="str">
        <f>IF(EXACT('Page Titre'!LANGUE_FR_ENG,"Fr"),MatchTrad!A1563,MatchTrad!B1563)</f>
        <v>Extension:</v>
      </c>
      <c r="G21" s="616"/>
      <c r="H21" s="617"/>
    </row>
    <row r="22" spans="1:12">
      <c r="A22" s="310"/>
      <c r="H22" s="309"/>
    </row>
    <row r="23" spans="1:12">
      <c r="A23" s="310" t="str">
        <f>IF(EXACT('Page Titre'!LANGUE_FR_ENG,"Fr"),MatchTrad!A1564,MatchTrad!B1564)</f>
        <v xml:space="preserve">Email: </v>
      </c>
      <c r="D23" s="616"/>
      <c r="E23" s="616"/>
      <c r="F23" s="616"/>
      <c r="G23" s="616"/>
      <c r="H23" s="617"/>
    </row>
    <row r="24" spans="1:12">
      <c r="A24" s="310"/>
      <c r="H24" s="309"/>
    </row>
    <row r="25" spans="1:12">
      <c r="A25" s="612" t="str">
        <f>IF(EXACT('Page Titre'!LANGUE_FR_ENG,"Fr"),MatchTrad!A1565,MatchTrad!B1565)</f>
        <v>Designated Senior Management Attestation</v>
      </c>
      <c r="B25" s="610"/>
      <c r="C25" s="610"/>
      <c r="D25" s="610"/>
      <c r="E25" s="610"/>
      <c r="F25" s="610"/>
      <c r="G25" s="610"/>
      <c r="H25" s="611"/>
    </row>
    <row r="26" spans="1:12">
      <c r="A26" s="310"/>
      <c r="H26" s="309"/>
    </row>
    <row r="27" spans="1:12" ht="60.6" customHeight="1">
      <c r="A27" s="613" t="str">
        <f>IF(EXACT('Page Titre'!LANGUE_FR_ENG,"Fr"),MatchTrad!A1566,MatchTrad!B1566)</f>
        <v>I hereby confirm that I have read and understand Chapter 1 and 2, as well as Annex 2-I of the Liquidity Adequacy Guideline, and any relevant instructions issued by the Autorité des marchés financiers (the "AMF"), that the form is completed in accordance with these documents and that it is accurate and complete.</v>
      </c>
      <c r="B27" s="614"/>
      <c r="C27" s="614"/>
      <c r="D27" s="614"/>
      <c r="E27" s="614"/>
      <c r="F27" s="614"/>
      <c r="G27" s="614"/>
      <c r="H27" s="615"/>
      <c r="L27" s="322"/>
    </row>
    <row r="28" spans="1:12">
      <c r="A28" s="310"/>
      <c r="H28" s="309"/>
    </row>
    <row r="29" spans="1:12">
      <c r="A29" s="621"/>
      <c r="B29" s="622"/>
      <c r="C29" s="622"/>
      <c r="D29" s="622"/>
      <c r="F29" s="622"/>
      <c r="G29" s="622"/>
      <c r="H29" s="623"/>
    </row>
    <row r="30" spans="1:12">
      <c r="A30" s="624" t="str">
        <f>IF(EXACT('Page Titre'!LANGUE_FR_ENG,"Fr"),MatchTrad!A1567,MatchTrad!B1567)</f>
        <v>Name</v>
      </c>
      <c r="B30" s="625"/>
      <c r="C30" s="625"/>
      <c r="D30" s="625"/>
      <c r="F30" s="625" t="str">
        <f>IF(EXACT('Page Titre'!LANGUE_FR_ENG,"Fr"),MatchTrad!A1568,MatchTrad!B1568)</f>
        <v>Signature</v>
      </c>
      <c r="G30" s="625"/>
      <c r="H30" s="626"/>
    </row>
    <row r="31" spans="1:12">
      <c r="A31" s="310"/>
      <c r="H31" s="309"/>
    </row>
    <row r="32" spans="1:12">
      <c r="A32" s="612" t="str">
        <f>IF(EXACT('Page Titre'!LANGUE_FR_ENG,"Fr"),MatchTrad!A1569,MatchTrad!B1569)</f>
        <v>Opinion of Internal Auditor (to be signed at a minimum once every three years)</v>
      </c>
      <c r="B32" s="610"/>
      <c r="C32" s="610"/>
      <c r="D32" s="610"/>
      <c r="E32" s="610"/>
      <c r="F32" s="610"/>
      <c r="G32" s="610"/>
      <c r="H32" s="611"/>
    </row>
    <row r="33" spans="1:8">
      <c r="A33" s="492"/>
      <c r="B33" s="493"/>
      <c r="C33" s="493"/>
      <c r="D33" s="493"/>
      <c r="E33" s="493"/>
      <c r="F33" s="493"/>
      <c r="G33" s="493"/>
      <c r="H33" s="494"/>
    </row>
    <row r="34" spans="1:8" ht="65.400000000000006" customHeight="1">
      <c r="A34" s="613" t="str">
        <f>IF(EXACT('Page Titre'!LANGUE_FR_ENG,"Fr"),MatchTrad!A1570,MatchTrad!B1570)</f>
        <v>I have reviewed the effectiveness of the processes and internal controls in place for the LCR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B34" s="614"/>
      <c r="C34" s="614"/>
      <c r="D34" s="614"/>
      <c r="E34" s="614"/>
      <c r="F34" s="614"/>
      <c r="G34" s="614"/>
      <c r="H34" s="615"/>
    </row>
    <row r="35" spans="1:8">
      <c r="A35" s="310"/>
      <c r="H35" s="309"/>
    </row>
    <row r="36" spans="1:8">
      <c r="A36" s="310" t="str">
        <f>IF(EXACT('Page Titre'!LANGUE_FR_ENG,"Fr"),MatchTrad!A1571,MatchTrad!B1571)</f>
        <v>Internal Audit Date</v>
      </c>
      <c r="D36" s="616"/>
      <c r="E36" s="616"/>
      <c r="F36" s="616"/>
      <c r="G36" s="616"/>
      <c r="H36" s="617"/>
    </row>
    <row r="37" spans="1:8">
      <c r="A37" s="310"/>
      <c r="H37" s="309"/>
    </row>
    <row r="38" spans="1:8">
      <c r="A38" s="612" t="str">
        <f>IF(EXACT('Page Titre'!LANGUE_FR_ENG,"Fr"),MatchTrad!A1572,MatchTrad!B1572)</f>
        <v>Internal Auditor</v>
      </c>
      <c r="B38" s="610"/>
      <c r="C38" s="610"/>
      <c r="D38" s="610"/>
      <c r="E38" s="610"/>
      <c r="F38" s="610"/>
      <c r="G38" s="610"/>
      <c r="H38" s="611"/>
    </row>
    <row r="39" spans="1:8">
      <c r="A39" s="310"/>
      <c r="H39" s="309"/>
    </row>
    <row r="40" spans="1:8">
      <c r="A40" s="621"/>
      <c r="B40" s="622"/>
      <c r="C40" s="622"/>
      <c r="D40" s="622"/>
      <c r="F40" s="622"/>
      <c r="G40" s="622"/>
      <c r="H40" s="623"/>
    </row>
    <row r="41" spans="1:8">
      <c r="A41" s="624" t="str">
        <f>IF(EXACT('Page Titre'!LANGUE_FR_ENG,"Fr"),MatchTrad!A1573,MatchTrad!B1573)</f>
        <v>Name</v>
      </c>
      <c r="B41" s="625"/>
      <c r="C41" s="625"/>
      <c r="D41" s="625"/>
      <c r="F41" s="625" t="str">
        <f>IF(EXACT('Page Titre'!LANGUE_FR_ENG,"Fr"),MatchTrad!A1574,MatchTrad!B1574)</f>
        <v>Signature</v>
      </c>
      <c r="G41" s="625"/>
      <c r="H41" s="626"/>
    </row>
    <row r="42" spans="1:8">
      <c r="A42" s="310"/>
      <c r="H42" s="309"/>
    </row>
    <row r="43" spans="1:8">
      <c r="A43" s="315"/>
      <c r="H43" s="309"/>
    </row>
    <row r="44" spans="1:8" ht="28.2" customHeight="1">
      <c r="A44" s="607" t="str">
        <f>IF(EXACT('Page Titre'!LANGUE_FR_ENG,"Fr"),MatchTrad!A1575,MatchTrad!B1575)</f>
        <v>The financial institution's designated senior management representative must not be directly involved in preparing the LCR form.</v>
      </c>
      <c r="B44" s="608"/>
      <c r="C44" s="608"/>
      <c r="D44" s="608"/>
      <c r="E44" s="608"/>
      <c r="F44" s="608"/>
      <c r="G44" s="608"/>
      <c r="H44" s="609"/>
    </row>
    <row r="45" spans="1:8">
      <c r="A45" s="308"/>
      <c r="B45" s="308"/>
      <c r="C45" s="308"/>
      <c r="D45" s="308"/>
      <c r="E45" s="308"/>
      <c r="F45" s="308"/>
      <c r="G45" s="308"/>
      <c r="H45" s="307"/>
    </row>
  </sheetData>
  <sheetProtection algorithmName="SHA-512" hashValue="UwJNxfbz85baMrGZOgoevl52+UwTfJwYx9L/KmtNNgQjcOPIUVNEirNaqGpuNY21L15xZen3FsQY9HPsHkR/Uw==" saltValue="mvs8TjzBTnA9Z7Mhb1VkSA==" spinCount="100000" sheet="1" objects="1" scenarios="1" formatColumns="0" formatRows="0" selectLockedCells="1"/>
  <mergeCells count="26">
    <mergeCell ref="A38:H38"/>
    <mergeCell ref="A40:D40"/>
    <mergeCell ref="A41:D41"/>
    <mergeCell ref="F40:H40"/>
    <mergeCell ref="F41:H41"/>
    <mergeCell ref="A29:D29"/>
    <mergeCell ref="F29:H29"/>
    <mergeCell ref="A30:D30"/>
    <mergeCell ref="F30:H30"/>
    <mergeCell ref="A32:H32"/>
    <mergeCell ref="A44:H44"/>
    <mergeCell ref="G5:H5"/>
    <mergeCell ref="A25:H25"/>
    <mergeCell ref="A27:H27"/>
    <mergeCell ref="G21:H21"/>
    <mergeCell ref="D23:H23"/>
    <mergeCell ref="D36:H36"/>
    <mergeCell ref="A34:H34"/>
    <mergeCell ref="A6:H6"/>
    <mergeCell ref="A8:H8"/>
    <mergeCell ref="A9:H9"/>
    <mergeCell ref="D12:H12"/>
    <mergeCell ref="D14:H14"/>
    <mergeCell ref="D17:H17"/>
    <mergeCell ref="D19:H19"/>
    <mergeCell ref="B21:D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A1:AA487"/>
  <sheetViews>
    <sheetView view="pageBreakPreview" topLeftCell="A423" zoomScale="85" zoomScaleNormal="100" zoomScaleSheetLayoutView="85" workbookViewId="0">
      <selection activeCell="D103" sqref="D103"/>
    </sheetView>
  </sheetViews>
  <sheetFormatPr baseColWidth="10" defaultColWidth="9.109375" defaultRowHeight="13.8"/>
  <cols>
    <col min="1" max="1" width="2" style="151" customWidth="1"/>
    <col min="2" max="2" width="54.88671875" style="151" customWidth="1"/>
    <col min="3" max="3" width="6.44140625" style="151" bestFit="1" customWidth="1"/>
    <col min="4" max="4" width="13.6640625" style="445" customWidth="1"/>
    <col min="5" max="5" width="6.44140625" style="151" bestFit="1" customWidth="1"/>
    <col min="6" max="6" width="13.6640625" style="445" customWidth="1"/>
    <col min="7" max="7" width="7.109375" style="151" bestFit="1" customWidth="1"/>
    <col min="8" max="8" width="13.6640625" style="151" customWidth="1"/>
    <col min="9" max="9" width="6.6640625" style="151" bestFit="1" customWidth="1"/>
    <col min="10" max="10" width="13.6640625" style="150" customWidth="1"/>
    <col min="11" max="11" width="6.44140625" style="150" bestFit="1" customWidth="1"/>
    <col min="12" max="12" width="13.6640625" style="445" customWidth="1"/>
    <col min="13" max="13" width="12" style="151" customWidth="1"/>
    <col min="14" max="14" width="6.109375" style="151" customWidth="1"/>
    <col min="15" max="15" width="10.44140625" style="445" customWidth="1"/>
    <col min="16" max="16" width="9.109375" style="151"/>
    <col min="17" max="20" width="0" style="151" hidden="1" customWidth="1"/>
    <col min="21" max="21" width="9.109375" style="151" collapsed="1"/>
    <col min="22" max="16384" width="9.109375" style="151"/>
  </cols>
  <sheetData>
    <row r="1" spans="1:17" ht="67.5" customHeight="1">
      <c r="A1" s="745" t="str">
        <f>IF(EXACT('Page Titre'!LANGUE_FR_ENG,"Fr"),MatchTrad!A19,MatchTrad!B19)</f>
        <v>DISCLOSURE - LIQUIDITY COVERAGE RATIO (LCR)</v>
      </c>
      <c r="B1" s="746"/>
      <c r="C1" s="746"/>
      <c r="D1" s="746"/>
      <c r="E1" s="746"/>
      <c r="F1" s="746"/>
      <c r="G1" s="746"/>
      <c r="H1" s="746"/>
      <c r="I1" s="746"/>
      <c r="J1" s="746"/>
      <c r="K1" s="746"/>
      <c r="L1" s="746"/>
      <c r="M1" s="746"/>
      <c r="N1" s="746"/>
      <c r="O1" s="747"/>
      <c r="P1" s="107"/>
      <c r="Q1" s="107"/>
    </row>
    <row r="2" spans="1:17" ht="15" customHeight="1">
      <c r="A2" s="853" t="str">
        <f>IF(EXACT('Page Titre'!LANGUE_FR_ENG,"Fr"),MatchTrad!A20,MatchTrad!B20)</f>
        <v>Reporting date (yyyy-mm-dd):</v>
      </c>
      <c r="B2" s="854"/>
      <c r="C2" s="855"/>
      <c r="D2" s="856"/>
      <c r="E2" s="856"/>
      <c r="F2" s="856"/>
      <c r="G2" s="856"/>
      <c r="H2" s="856"/>
      <c r="I2" s="856"/>
      <c r="J2" s="856"/>
      <c r="K2" s="856"/>
      <c r="L2" s="856"/>
      <c r="M2" s="856"/>
      <c r="N2" s="856"/>
      <c r="O2" s="857"/>
      <c r="P2" s="316"/>
      <c r="Q2" s="108"/>
    </row>
    <row r="3" spans="1:17" ht="18.75" customHeight="1">
      <c r="A3" s="758" t="str">
        <f>IF(EXACT('Page Titre'!LANGUE_FR_ENG,"Fr"),MatchTrad!A21,MatchTrad!B21)</f>
        <v>Financial institution :</v>
      </c>
      <c r="B3" s="759"/>
      <c r="C3" s="773"/>
      <c r="D3" s="774"/>
      <c r="E3" s="774"/>
      <c r="F3" s="774"/>
      <c r="G3" s="774"/>
      <c r="H3" s="774"/>
      <c r="I3" s="774"/>
      <c r="J3" s="774"/>
      <c r="K3" s="774"/>
      <c r="L3" s="774"/>
      <c r="M3" s="774"/>
      <c r="N3" s="774"/>
      <c r="O3" s="775"/>
    </row>
    <row r="4" spans="1:17" ht="18.75" hidden="1" customHeight="1">
      <c r="A4" s="762" t="str">
        <f>IF(EXACT('Page Titre'!LANGUE_FR_ENG,"Fr"),MatchTrad!A22,MatchTrad!B22)</f>
        <v>LCR:</v>
      </c>
      <c r="B4" s="763"/>
      <c r="C4" s="780"/>
      <c r="D4" s="780"/>
      <c r="E4" s="780"/>
      <c r="F4" s="780"/>
      <c r="G4" s="780"/>
      <c r="H4" s="780"/>
      <c r="I4" s="780"/>
      <c r="J4" s="780"/>
      <c r="K4" s="780"/>
      <c r="L4" s="780"/>
      <c r="M4" s="780"/>
      <c r="N4" s="780"/>
      <c r="O4" s="781"/>
    </row>
    <row r="5" spans="1:17" ht="18.75" customHeight="1">
      <c r="A5" s="760" t="str">
        <f>IF(EXACT('Page Titre'!LANGUE_FR_ENG,"Fr"),MatchTrad!A23,MatchTrad!B23)</f>
        <v>Currency:</v>
      </c>
      <c r="B5" s="761"/>
      <c r="C5" s="773"/>
      <c r="D5" s="774"/>
      <c r="E5" s="774"/>
      <c r="F5" s="774"/>
      <c r="G5" s="774"/>
      <c r="H5" s="774"/>
      <c r="I5" s="774"/>
      <c r="J5" s="774"/>
      <c r="K5" s="774"/>
      <c r="L5" s="774"/>
      <c r="M5" s="774"/>
      <c r="N5" s="774"/>
      <c r="O5" s="775"/>
    </row>
    <row r="6" spans="1:17" ht="15" customHeight="1">
      <c r="A6" s="776" t="str">
        <f>IF(EXACT('Page Titre'!LANGUE_FR_ENG,"Fr"),MatchTrad!A24,MatchTrad!B24)</f>
        <v>Note: The institution must file a separate form in Canadian dollars and in each significant currency.</v>
      </c>
      <c r="B6" s="777"/>
      <c r="C6" s="778"/>
      <c r="D6" s="778"/>
      <c r="E6" s="778"/>
      <c r="F6" s="778"/>
      <c r="G6" s="778"/>
      <c r="H6" s="778"/>
      <c r="I6" s="778"/>
      <c r="J6" s="778"/>
      <c r="K6" s="778"/>
      <c r="L6" s="778"/>
      <c r="M6" s="778"/>
      <c r="N6" s="778"/>
      <c r="O6" s="779"/>
    </row>
    <row r="7" spans="1:17" ht="15" customHeight="1">
      <c r="A7" s="764" t="str">
        <f>IF(EXACT('Page Titre'!LANGUE_FR_ENG,"Fr"),MatchTrad!A25,MatchTrad!B25)</f>
        <v>1. Stock of High-quality liquid assets (HQLA)</v>
      </c>
      <c r="B7" s="765"/>
      <c r="C7" s="765"/>
      <c r="D7" s="765"/>
      <c r="E7" s="765"/>
      <c r="F7" s="765"/>
      <c r="G7" s="765"/>
      <c r="H7" s="765"/>
      <c r="I7" s="765"/>
      <c r="J7" s="765"/>
      <c r="K7" s="765"/>
      <c r="L7" s="765"/>
      <c r="M7" s="765"/>
      <c r="N7" s="765"/>
      <c r="O7" s="766"/>
    </row>
    <row r="8" spans="1:17" ht="30" customHeight="1">
      <c r="A8" s="767"/>
      <c r="B8" s="768"/>
      <c r="C8" s="768"/>
      <c r="D8" s="768"/>
      <c r="E8" s="768"/>
      <c r="F8" s="768"/>
      <c r="G8" s="768"/>
      <c r="H8" s="768"/>
      <c r="I8" s="768"/>
      <c r="J8" s="768"/>
      <c r="K8" s="768"/>
      <c r="L8" s="768"/>
      <c r="M8" s="768"/>
      <c r="N8" s="768"/>
      <c r="O8" s="769"/>
    </row>
    <row r="9" spans="1:17">
      <c r="A9" s="661" t="str">
        <f>IF(EXACT('Page Titre'!LANGUE_FR_ENG,"Fr"),MatchTrad!A26,MatchTrad!B26)</f>
        <v>1.1. Level 1 assets</v>
      </c>
      <c r="B9" s="662"/>
      <c r="C9" s="662"/>
      <c r="D9" s="650" t="str">
        <f>IF(EXACT('Page Titre'!LANGUE_FR_ENG,"Fr"),MatchTrad!A27,MatchTrad!B27)</f>
        <v>Market Value</v>
      </c>
      <c r="E9" s="50"/>
      <c r="F9" s="446"/>
      <c r="G9" s="50"/>
      <c r="H9" s="50"/>
      <c r="I9" s="50"/>
      <c r="J9" s="655" t="str">
        <f>IF(EXACT('Page Titre'!LANGUE_FR_ENG,"Fr"),MatchTrad!A28,MatchTrad!B28)</f>
        <v>Weight</v>
      </c>
      <c r="K9" s="109"/>
      <c r="L9" s="731" t="str">
        <f>IF(EXACT('Page Titre'!LANGUE_FR_ENG,"Fr"),MatchTrad!A29,MatchTrad!B29)</f>
        <v>Weighted amount</v>
      </c>
      <c r="M9" s="56"/>
      <c r="N9" s="56"/>
      <c r="O9" s="57"/>
    </row>
    <row r="10" spans="1:17" ht="30" customHeight="1">
      <c r="A10" s="664"/>
      <c r="B10" s="665"/>
      <c r="C10" s="665"/>
      <c r="D10" s="651"/>
      <c r="E10" s="78"/>
      <c r="F10" s="58"/>
      <c r="G10" s="58"/>
      <c r="H10" s="58"/>
      <c r="I10" s="58"/>
      <c r="J10" s="656"/>
      <c r="K10" s="110"/>
      <c r="L10" s="732"/>
      <c r="M10" s="56"/>
      <c r="N10" s="56"/>
      <c r="O10" s="57"/>
    </row>
    <row r="11" spans="1:17" ht="15.75" customHeight="1">
      <c r="A11" s="515"/>
      <c r="B11" s="516"/>
      <c r="C11" s="516"/>
      <c r="D11" s="136" t="s">
        <v>688</v>
      </c>
      <c r="E11" s="78"/>
      <c r="F11" s="272" t="s">
        <v>689</v>
      </c>
      <c r="G11" s="58"/>
      <c r="H11" s="272" t="s">
        <v>690</v>
      </c>
      <c r="I11" s="58"/>
      <c r="J11" s="405" t="s">
        <v>691</v>
      </c>
      <c r="K11" s="112"/>
      <c r="L11" s="113" t="s">
        <v>692</v>
      </c>
      <c r="M11" s="303" t="s">
        <v>701</v>
      </c>
      <c r="N11" s="56"/>
      <c r="O11" s="303" t="s">
        <v>693</v>
      </c>
    </row>
    <row r="12" spans="1:17" s="150" customFormat="1" ht="22.5" customHeight="1">
      <c r="A12" s="114"/>
      <c r="B12" s="115" t="str">
        <f>IF(EXACT('Page Titre'!LANGUE_FR_ENG,"Fr"),MatchTrad!A30,MatchTrad!B30)</f>
        <v>Coins and banknotes</v>
      </c>
      <c r="C12" s="187">
        <v>11001</v>
      </c>
      <c r="D12" s="529"/>
      <c r="E12" s="88"/>
      <c r="F12" s="170"/>
      <c r="G12" s="88"/>
      <c r="H12" s="88"/>
      <c r="I12" s="88"/>
      <c r="J12" s="416">
        <v>1</v>
      </c>
      <c r="K12" s="250">
        <v>61001</v>
      </c>
      <c r="L12" s="530">
        <f>ROUND(D12*J12,0)</f>
        <v>0</v>
      </c>
      <c r="M12" s="56"/>
      <c r="N12" s="56"/>
      <c r="O12" s="57"/>
    </row>
    <row r="13" spans="1:17" s="150" customFormat="1" ht="22.5" customHeight="1">
      <c r="A13" s="635" t="str">
        <f>IF(EXACT('Page Titre'!LANGUE_FR_ENG,"Fr"),MatchTrad!A31,MatchTrad!B31)</f>
        <v>Total central bank reserves; of which:</v>
      </c>
      <c r="B13" s="636"/>
      <c r="C13" s="636"/>
      <c r="D13" s="511"/>
      <c r="E13" s="88"/>
      <c r="F13" s="170"/>
      <c r="G13" s="88"/>
      <c r="H13" s="88"/>
      <c r="I13" s="88"/>
      <c r="J13" s="155"/>
      <c r="K13" s="116"/>
      <c r="L13" s="428"/>
      <c r="M13" s="56"/>
      <c r="N13" s="56"/>
      <c r="O13" s="57"/>
    </row>
    <row r="14" spans="1:17" s="150" customFormat="1" ht="37.5" customHeight="1">
      <c r="A14" s="117"/>
      <c r="B14" s="118" t="str">
        <f>IF(EXACT('Page Titre'!LANGUE_FR_ENG,"Fr"),MatchTrad!A32,MatchTrad!B32)</f>
        <v>Part of central bank reserves that can be drawn in times of stress</v>
      </c>
      <c r="C14" s="188">
        <v>11002</v>
      </c>
      <c r="D14" s="531"/>
      <c r="E14" s="88"/>
      <c r="F14" s="170"/>
      <c r="G14" s="88"/>
      <c r="H14" s="88"/>
      <c r="I14" s="88"/>
      <c r="J14" s="416">
        <v>1</v>
      </c>
      <c r="K14" s="209">
        <v>61002</v>
      </c>
      <c r="L14" s="530">
        <f>ROUND(D14*J14,0)</f>
        <v>0</v>
      </c>
      <c r="M14" s="56"/>
      <c r="N14" s="56"/>
      <c r="O14" s="57"/>
    </row>
    <row r="15" spans="1:17" s="150" customFormat="1" ht="37.5" customHeight="1">
      <c r="A15" s="117"/>
      <c r="B15" s="115" t="str">
        <f>IF(EXACT('Page Titre'!LANGUE_FR_ENG,"Fr"),MatchTrad!A33,MatchTrad!B33)</f>
        <v>Part of central bank reserves that cannot be drawn in times of stress</v>
      </c>
      <c r="C15" s="187">
        <v>11003</v>
      </c>
      <c r="D15" s="529"/>
      <c r="E15" s="88"/>
      <c r="F15" s="170"/>
      <c r="G15" s="88"/>
      <c r="H15" s="88"/>
      <c r="I15" s="88"/>
      <c r="J15" s="155"/>
      <c r="K15" s="119"/>
      <c r="L15" s="428"/>
      <c r="M15" s="56"/>
      <c r="N15" s="56"/>
      <c r="O15" s="57"/>
    </row>
    <row r="16" spans="1:17" s="150" customFormat="1" ht="22.5" customHeight="1">
      <c r="A16" s="670" t="str">
        <f>IF(EXACT('Page Titre'!LANGUE_FR_ENG,"Fr"),MatchTrad!A34,MatchTrad!B34)</f>
        <v>Securities with a 0% risk weight:</v>
      </c>
      <c r="B16" s="671"/>
      <c r="C16" s="671"/>
      <c r="D16" s="511"/>
      <c r="E16" s="88"/>
      <c r="F16" s="170"/>
      <c r="G16" s="88"/>
      <c r="H16" s="88"/>
      <c r="I16" s="88"/>
      <c r="J16" s="155"/>
      <c r="K16" s="120"/>
      <c r="L16" s="428"/>
      <c r="M16" s="56"/>
      <c r="N16" s="56"/>
      <c r="O16" s="57"/>
    </row>
    <row r="17" spans="1:15" s="150" customFormat="1" ht="22.5" customHeight="1">
      <c r="A17" s="117"/>
      <c r="B17" s="121" t="str">
        <f>IF(EXACT('Page Titre'!LANGUE_FR_ENG,"Fr"),MatchTrad!A35,MatchTrad!B35)</f>
        <v>Issued by sovereigns</v>
      </c>
      <c r="C17" s="188">
        <v>11004</v>
      </c>
      <c r="D17" s="531"/>
      <c r="E17" s="88"/>
      <c r="F17" s="170"/>
      <c r="G17" s="88"/>
      <c r="H17" s="88"/>
      <c r="I17" s="88"/>
      <c r="J17" s="279">
        <v>1</v>
      </c>
      <c r="K17" s="239">
        <v>61004</v>
      </c>
      <c r="L17" s="532">
        <f>ROUND(D17*J17,0)</f>
        <v>0</v>
      </c>
      <c r="M17" s="56"/>
      <c r="N17" s="56"/>
      <c r="O17" s="57"/>
    </row>
    <row r="18" spans="1:15" s="150" customFormat="1" ht="22.5" customHeight="1">
      <c r="A18" s="117"/>
      <c r="B18" s="122" t="str">
        <f>IF(EXACT('Page Titre'!LANGUE_FR_ENG,"Fr"),MatchTrad!A36,MatchTrad!B36)</f>
        <v>Guaranteed by sovereigns</v>
      </c>
      <c r="C18" s="186">
        <v>11005</v>
      </c>
      <c r="D18" s="531"/>
      <c r="E18" s="88"/>
      <c r="F18" s="170"/>
      <c r="G18" s="88"/>
      <c r="H18" s="88"/>
      <c r="I18" s="88"/>
      <c r="J18" s="279">
        <v>1</v>
      </c>
      <c r="K18" s="239">
        <v>61005</v>
      </c>
      <c r="L18" s="532">
        <f>ROUND(D18*J18,0)</f>
        <v>0</v>
      </c>
      <c r="M18" s="56"/>
      <c r="N18" s="56"/>
      <c r="O18" s="57"/>
    </row>
    <row r="19" spans="1:15" s="150" customFormat="1" ht="26.25" customHeight="1">
      <c r="A19" s="117"/>
      <c r="B19" s="122" t="str">
        <f>IF(EXACT('Page Titre'!LANGUE_FR_ENG,"Fr"),MatchTrad!A37,MatchTrad!B37)</f>
        <v>Issued or guaranteed by central banks</v>
      </c>
      <c r="C19" s="186">
        <v>11006</v>
      </c>
      <c r="D19" s="531"/>
      <c r="E19" s="88"/>
      <c r="F19" s="170"/>
      <c r="G19" s="88"/>
      <c r="H19" s="88"/>
      <c r="I19" s="88"/>
      <c r="J19" s="279">
        <v>1</v>
      </c>
      <c r="K19" s="239">
        <v>61006</v>
      </c>
      <c r="L19" s="532">
        <f>ROUND(D19*J19,5)</f>
        <v>0</v>
      </c>
      <c r="M19" s="56"/>
      <c r="N19" s="56"/>
      <c r="O19" s="57"/>
    </row>
    <row r="20" spans="1:15" s="150" customFormat="1" ht="26.25" customHeight="1">
      <c r="A20" s="117"/>
      <c r="B20" s="122" t="str">
        <f>IF(EXACT('Page Titre'!LANGUE_FR_ENG,"Fr"),MatchTrad!A38,MatchTrad!B38)</f>
        <v>Issued or guaranteed by PSEs</v>
      </c>
      <c r="C20" s="186">
        <v>11007</v>
      </c>
      <c r="D20" s="531"/>
      <c r="E20" s="170"/>
      <c r="F20" s="56"/>
      <c r="G20" s="56"/>
      <c r="H20" s="56"/>
      <c r="I20" s="56"/>
      <c r="J20" s="279">
        <v>1</v>
      </c>
      <c r="K20" s="239">
        <v>61007</v>
      </c>
      <c r="L20" s="532">
        <f>ROUND(D20*J20,5)</f>
        <v>0</v>
      </c>
      <c r="M20" s="56"/>
      <c r="N20" s="56"/>
      <c r="O20" s="57"/>
    </row>
    <row r="21" spans="1:15" s="150" customFormat="1" ht="37.5" customHeight="1">
      <c r="A21" s="117"/>
      <c r="B21" s="115" t="str">
        <f>IF(EXACT('Page Titre'!LANGUE_FR_ENG,"Fr"),MatchTrad!A39,MatchTrad!B39)</f>
        <v>Issued or guaranteed by BIS, IMF, ECB and European Community, or MDBs</v>
      </c>
      <c r="C21" s="187">
        <v>11008</v>
      </c>
      <c r="D21" s="529"/>
      <c r="E21" s="88"/>
      <c r="F21" s="170"/>
      <c r="G21" s="88"/>
      <c r="H21" s="88"/>
      <c r="I21" s="88"/>
      <c r="J21" s="416">
        <v>1</v>
      </c>
      <c r="K21" s="239">
        <v>61008</v>
      </c>
      <c r="L21" s="530">
        <f>ROUND(D21*J21,5)</f>
        <v>0</v>
      </c>
      <c r="M21" s="56"/>
      <c r="N21" s="56"/>
      <c r="O21" s="57"/>
    </row>
    <row r="22" spans="1:15" s="150" customFormat="1" ht="22.5" customHeight="1">
      <c r="A22" s="670" t="str">
        <f>IF(EXACT('Page Titre'!LANGUE_FR_ENG,"Fr"),MatchTrad!A40,MatchTrad!B40)</f>
        <v>For non-0% risk-weighted sovereigns:</v>
      </c>
      <c r="B22" s="671"/>
      <c r="C22" s="671"/>
      <c r="D22" s="511"/>
      <c r="E22" s="88"/>
      <c r="F22" s="170"/>
      <c r="G22" s="88"/>
      <c r="H22" s="88"/>
      <c r="I22" s="88"/>
      <c r="J22" s="155"/>
      <c r="K22" s="116"/>
      <c r="L22" s="428"/>
      <c r="M22" s="56"/>
      <c r="N22" s="56"/>
      <c r="O22" s="57"/>
    </row>
    <row r="23" spans="1:15" s="150" customFormat="1" ht="63.75" customHeight="1">
      <c r="A23" s="117"/>
      <c r="B23" s="121" t="str">
        <f>IF(EXACT('Page Titre'!LANGUE_FR_ENG,"Fr"),MatchTrad!A41,MatchTrad!B41)</f>
        <v>Sovereign or central bank debt securities issued in domestic currencies by the sovereign or central bank in the country in which the liquidity risk is being taken or in the FI's home country</v>
      </c>
      <c r="C23" s="188">
        <v>11009</v>
      </c>
      <c r="D23" s="531"/>
      <c r="E23" s="88"/>
      <c r="F23" s="170"/>
      <c r="G23" s="88"/>
      <c r="H23" s="88"/>
      <c r="I23" s="88"/>
      <c r="J23" s="279">
        <v>1</v>
      </c>
      <c r="K23" s="249">
        <v>61009</v>
      </c>
      <c r="L23" s="532">
        <f>ROUND(D23*J23,5)</f>
        <v>0</v>
      </c>
      <c r="M23" s="56"/>
      <c r="N23" s="56"/>
      <c r="O23" s="57"/>
    </row>
    <row r="24" spans="1:15" s="150" customFormat="1" ht="120" customHeight="1">
      <c r="A24" s="117"/>
      <c r="B24" s="115" t="str">
        <f>IF(EXACT('Page Titre'!LANGUE_FR_ENG,"Fr"),MatchTrad!A42,MatchTrad!B42)</f>
        <v>Domestic sovereign or central bank debt securities issued in foreign currencies, up to the amount of the FI's stressed net cash outflows in that specific foreign currency stemming from the FI's operations in the jurisdiction where the FI's liquidity risk is being taken</v>
      </c>
      <c r="C24" s="187">
        <v>11010</v>
      </c>
      <c r="D24" s="529"/>
      <c r="E24" s="88"/>
      <c r="F24" s="170"/>
      <c r="G24" s="88"/>
      <c r="H24" s="88"/>
      <c r="I24" s="88"/>
      <c r="J24" s="416">
        <v>1</v>
      </c>
      <c r="K24" s="239">
        <v>61010</v>
      </c>
      <c r="L24" s="532">
        <f>ROUND(D24*J24,5)</f>
        <v>0</v>
      </c>
      <c r="M24" s="56"/>
      <c r="N24" s="56"/>
      <c r="O24" s="57"/>
    </row>
    <row r="25" spans="1:15" s="150" customFormat="1" ht="22.5" customHeight="1">
      <c r="A25" s="635" t="str">
        <f>IF(EXACT('Page Titre'!LANGUE_FR_ENG,"Fr"),MatchTrad!A43,MatchTrad!B43)</f>
        <v>Total stock of Level 1 assets</v>
      </c>
      <c r="B25" s="636"/>
      <c r="C25" s="636"/>
      <c r="D25" s="753"/>
      <c r="E25" s="636"/>
      <c r="F25" s="636"/>
      <c r="G25" s="636"/>
      <c r="H25" s="636"/>
      <c r="I25" s="636"/>
      <c r="J25" s="649"/>
      <c r="K25" s="210">
        <v>99001</v>
      </c>
      <c r="L25" s="533">
        <f>ROUND(SUM(L12,L14,L17:L21,L23:L24),5)</f>
        <v>0</v>
      </c>
      <c r="M25" s="56"/>
      <c r="N25" s="56"/>
      <c r="O25" s="57"/>
    </row>
    <row r="26" spans="1:15" s="150" customFormat="1" ht="22.5" customHeight="1">
      <c r="A26" s="123"/>
      <c r="B26" s="277" t="str">
        <f>IF(EXACT('Page Titre'!LANGUE_FR_ENG,"Fr"),MatchTrad!A44,MatchTrad!B44)</f>
        <v>Adjustment to stock of Level 1 assets</v>
      </c>
      <c r="C26" s="342">
        <v>99002</v>
      </c>
      <c r="D26" s="534">
        <f>ROUND(-SUM(D167,D170,D173,D176,D180,D183,D186,D190,D193,F272,F427)+SUM(F167,F180,D272,D275,D278,D281,D427),5)</f>
        <v>0</v>
      </c>
      <c r="E26" s="104"/>
      <c r="F26" s="447"/>
      <c r="G26" s="104"/>
      <c r="H26" s="104"/>
      <c r="I26" s="104"/>
      <c r="J26" s="104"/>
      <c r="K26" s="104"/>
      <c r="L26" s="170"/>
      <c r="M26" s="56"/>
      <c r="N26" s="56"/>
      <c r="O26" s="57"/>
    </row>
    <row r="27" spans="1:15" s="150" customFormat="1" ht="22.5" customHeight="1">
      <c r="A27" s="123"/>
      <c r="B27" s="754" t="str">
        <f>IF(EXACT('Page Titre'!LANGUE_FR_ENG,"Fr"),MatchTrad!A45,MatchTrad!B45)</f>
        <v>Adjusted amount of Level 1 assets</v>
      </c>
      <c r="C27" s="755"/>
      <c r="D27" s="756"/>
      <c r="E27" s="755"/>
      <c r="F27" s="755"/>
      <c r="G27" s="755"/>
      <c r="H27" s="755"/>
      <c r="I27" s="755"/>
      <c r="J27" s="757"/>
      <c r="K27" s="343">
        <v>99003</v>
      </c>
      <c r="L27" s="533">
        <f>ROUND(MAX(L25+D26,0),5)</f>
        <v>0</v>
      </c>
      <c r="M27" s="56"/>
      <c r="N27" s="56"/>
      <c r="O27" s="57"/>
    </row>
    <row r="28" spans="1:15">
      <c r="A28" s="661" t="str">
        <f>IF(EXACT('Page Titre'!LANGUE_FR_ENG,"Fr"),MatchTrad!A46,MatchTrad!B46)</f>
        <v>1.2. Level 2A assets</v>
      </c>
      <c r="B28" s="662"/>
      <c r="C28" s="662"/>
      <c r="D28" s="650" t="str">
        <f>IF(EXACT('Page Titre'!LANGUE_FR_ENG,"Fr"),MatchTrad!A47,MatchTrad!B47)</f>
        <v>Market value</v>
      </c>
      <c r="E28" s="83"/>
      <c r="F28" s="448"/>
      <c r="G28" s="510"/>
      <c r="H28" s="51"/>
      <c r="I28" s="52"/>
      <c r="J28" s="655" t="str">
        <f>IF(EXACT('Page Titre'!LANGUE_FR_ENG,"Fr"),MatchTrad!A48,MatchTrad!B48)</f>
        <v>Weight</v>
      </c>
      <c r="K28" s="653"/>
      <c r="L28" s="743" t="str">
        <f>IF(EXACT('Page Titre'!LANGUE_FR_ENG,"Fr"),MatchTrad!A49,MatchTrad!B49)</f>
        <v>Weighted amount</v>
      </c>
      <c r="M28" s="56"/>
      <c r="N28" s="56"/>
      <c r="O28" s="57"/>
    </row>
    <row r="29" spans="1:15" ht="30" customHeight="1">
      <c r="A29" s="751"/>
      <c r="B29" s="752"/>
      <c r="C29" s="752"/>
      <c r="D29" s="651"/>
      <c r="E29" s="89"/>
      <c r="F29" s="78"/>
      <c r="G29" s="90"/>
      <c r="H29" s="90"/>
      <c r="I29" s="91"/>
      <c r="J29" s="656"/>
      <c r="K29" s="654"/>
      <c r="L29" s="732"/>
      <c r="M29" s="56"/>
      <c r="N29" s="56"/>
      <c r="O29" s="57"/>
    </row>
    <row r="30" spans="1:15" s="150" customFormat="1" ht="26.25" customHeight="1">
      <c r="A30" s="635" t="str">
        <f>IF(EXACT('Page Titre'!LANGUE_FR_ENG,"Fr"),MatchTrad!A50,MatchTrad!B50)</f>
        <v>Securities with a 20% risk weight:</v>
      </c>
      <c r="B30" s="636"/>
      <c r="C30" s="636"/>
      <c r="D30" s="426"/>
      <c r="E30" s="90"/>
      <c r="F30" s="78"/>
      <c r="G30" s="90"/>
      <c r="H30" s="90"/>
      <c r="I30" s="90"/>
      <c r="J30" s="119"/>
      <c r="K30" s="120"/>
      <c r="L30" s="450"/>
      <c r="M30" s="56"/>
      <c r="N30" s="56"/>
      <c r="O30" s="57"/>
    </row>
    <row r="31" spans="1:15" s="150" customFormat="1" ht="23.25" customHeight="1">
      <c r="A31" s="117"/>
      <c r="B31" s="121" t="str">
        <f>IF(EXACT('Page Titre'!LANGUE_FR_ENG,"Fr"),MatchTrad!A51,MatchTrad!B51)</f>
        <v>Issued by sovereigns</v>
      </c>
      <c r="C31" s="188">
        <v>12001</v>
      </c>
      <c r="D31" s="531"/>
      <c r="E31" s="90"/>
      <c r="F31" s="78"/>
      <c r="G31" s="90"/>
      <c r="H31" s="90"/>
      <c r="I31" s="90"/>
      <c r="J31" s="279">
        <v>0.85</v>
      </c>
      <c r="K31" s="223">
        <v>62001</v>
      </c>
      <c r="L31" s="532">
        <f>ROUND(D31*J31,5)</f>
        <v>0</v>
      </c>
      <c r="M31" s="56"/>
      <c r="N31" s="56"/>
      <c r="O31" s="57"/>
    </row>
    <row r="32" spans="1:15" s="150" customFormat="1" ht="22.5" customHeight="1">
      <c r="A32" s="117"/>
      <c r="B32" s="122" t="str">
        <f>IF(EXACT('Page Titre'!LANGUE_FR_ENG,"Fr"),MatchTrad!A52,MatchTrad!B52)</f>
        <v>Guaranteed by sovereigns</v>
      </c>
      <c r="C32" s="186">
        <v>12002</v>
      </c>
      <c r="D32" s="531"/>
      <c r="E32" s="90"/>
      <c r="F32" s="78"/>
      <c r="G32" s="90"/>
      <c r="H32" s="90"/>
      <c r="I32" s="90"/>
      <c r="J32" s="279">
        <v>0.85</v>
      </c>
      <c r="K32" s="216">
        <v>62002</v>
      </c>
      <c r="L32" s="532">
        <f t="shared" ref="L32:L37" si="0">ROUND(D32*J32,5)</f>
        <v>0</v>
      </c>
      <c r="M32" s="56"/>
      <c r="N32" s="56"/>
      <c r="O32" s="57"/>
    </row>
    <row r="33" spans="1:15" s="150" customFormat="1" ht="22.5" customHeight="1">
      <c r="A33" s="117"/>
      <c r="B33" s="122" t="str">
        <f>IF(EXACT('Page Titre'!LANGUE_FR_ENG,"Fr"),MatchTrad!A53,MatchTrad!B53)</f>
        <v>Issued or guaranteed by central banks</v>
      </c>
      <c r="C33" s="186">
        <v>12003</v>
      </c>
      <c r="D33" s="531"/>
      <c r="E33" s="90"/>
      <c r="F33" s="78"/>
      <c r="G33" s="90"/>
      <c r="H33" s="90"/>
      <c r="I33" s="90"/>
      <c r="J33" s="279">
        <v>0.85</v>
      </c>
      <c r="K33" s="216">
        <v>62003</v>
      </c>
      <c r="L33" s="532">
        <f t="shared" si="0"/>
        <v>0</v>
      </c>
      <c r="M33" s="56"/>
      <c r="N33" s="56"/>
      <c r="O33" s="57"/>
    </row>
    <row r="34" spans="1:15" s="150" customFormat="1" ht="26.25" customHeight="1">
      <c r="A34" s="117"/>
      <c r="B34" s="122" t="str">
        <f>IF(EXACT('Page Titre'!LANGUE_FR_ENG,"Fr"),MatchTrad!A54,MatchTrad!B54)</f>
        <v>Issued or guaranteed by PSEs</v>
      </c>
      <c r="C34" s="186">
        <v>12004</v>
      </c>
      <c r="D34" s="531"/>
      <c r="E34" s="170"/>
      <c r="F34" s="56"/>
      <c r="G34" s="56"/>
      <c r="H34" s="56"/>
      <c r="I34" s="56"/>
      <c r="J34" s="279">
        <v>0.85</v>
      </c>
      <c r="K34" s="216">
        <v>62004</v>
      </c>
      <c r="L34" s="532">
        <f t="shared" si="0"/>
        <v>0</v>
      </c>
      <c r="M34" s="56"/>
      <c r="N34" s="56"/>
      <c r="O34" s="57"/>
    </row>
    <row r="35" spans="1:15" s="150" customFormat="1" ht="22.5" customHeight="1">
      <c r="A35" s="117"/>
      <c r="B35" s="122" t="str">
        <f>IF(EXACT('Page Titre'!LANGUE_FR_ENG,"Fr"),MatchTrad!A55,MatchTrad!B55)</f>
        <v>Issued or guaranteed by MDBs</v>
      </c>
      <c r="C35" s="186">
        <v>12005</v>
      </c>
      <c r="D35" s="531"/>
      <c r="E35" s="170"/>
      <c r="F35" s="56"/>
      <c r="G35" s="56"/>
      <c r="H35" s="56"/>
      <c r="I35" s="56"/>
      <c r="J35" s="279">
        <v>0.85</v>
      </c>
      <c r="K35" s="216">
        <v>62005</v>
      </c>
      <c r="L35" s="532">
        <f t="shared" si="0"/>
        <v>0</v>
      </c>
      <c r="M35" s="56"/>
      <c r="N35" s="56"/>
      <c r="O35" s="57"/>
    </row>
    <row r="36" spans="1:15" s="150" customFormat="1" ht="26.25" customHeight="1">
      <c r="A36" s="117"/>
      <c r="B36" s="122" t="str">
        <f>IF(EXACT('Page Titre'!LANGUE_FR_ENG,"Fr"),MatchTrad!A56,MatchTrad!B56)</f>
        <v>Non-financial corporate bonds, rated AA- or better</v>
      </c>
      <c r="C36" s="186">
        <v>12006</v>
      </c>
      <c r="D36" s="531"/>
      <c r="E36" s="170"/>
      <c r="F36" s="56"/>
      <c r="G36" s="56"/>
      <c r="H36" s="56"/>
      <c r="I36" s="56"/>
      <c r="J36" s="279">
        <v>0.85</v>
      </c>
      <c r="K36" s="216">
        <v>62006</v>
      </c>
      <c r="L36" s="532">
        <f t="shared" si="0"/>
        <v>0</v>
      </c>
      <c r="M36" s="56"/>
      <c r="N36" s="56"/>
      <c r="O36" s="57"/>
    </row>
    <row r="37" spans="1:15" s="150" customFormat="1" ht="38.25" customHeight="1">
      <c r="A37" s="117"/>
      <c r="B37" s="115" t="str">
        <f>IF(EXACT('Page Titre'!LANGUE_FR_ENG,"Fr"),MatchTrad!A57,MatchTrad!B57)</f>
        <v>Covered bonds, not self-issued, rated AA- or better</v>
      </c>
      <c r="C37" s="186">
        <v>12007</v>
      </c>
      <c r="D37" s="531"/>
      <c r="E37" s="170"/>
      <c r="F37" s="56"/>
      <c r="G37" s="56"/>
      <c r="H37" s="56"/>
      <c r="I37" s="56"/>
      <c r="J37" s="416">
        <v>0.85</v>
      </c>
      <c r="K37" s="216">
        <v>62007</v>
      </c>
      <c r="L37" s="532">
        <f t="shared" si="0"/>
        <v>0</v>
      </c>
      <c r="M37" s="56"/>
      <c r="N37" s="56"/>
      <c r="O37" s="57"/>
    </row>
    <row r="38" spans="1:15" s="150" customFormat="1" ht="22.5" customHeight="1">
      <c r="A38" s="739" t="str">
        <f>IF(EXACT('Page Titre'!LANGUE_FR_ENG,"Fr"),MatchTrad!A58,MatchTrad!B58)</f>
        <v>Total stock of Level 2A assets</v>
      </c>
      <c r="B38" s="739"/>
      <c r="C38" s="344">
        <v>99004</v>
      </c>
      <c r="D38" s="535">
        <f>ROUND(SUM(D31:D37),5)</f>
        <v>0</v>
      </c>
      <c r="E38" s="153"/>
      <c r="F38" s="56"/>
      <c r="G38" s="56"/>
      <c r="H38" s="56"/>
      <c r="I38" s="56"/>
      <c r="J38" s="57"/>
      <c r="K38" s="210">
        <v>99007</v>
      </c>
      <c r="L38" s="533">
        <f>ROUND(SUM(L31:L37),5)</f>
        <v>0</v>
      </c>
      <c r="M38" s="56"/>
      <c r="N38" s="56"/>
      <c r="O38" s="57"/>
    </row>
    <row r="39" spans="1:15" s="150" customFormat="1" ht="26.25" customHeight="1">
      <c r="A39" s="117"/>
      <c r="B39" s="208" t="str">
        <f>IF(EXACT('Page Titre'!LANGUE_FR_ENG,"Fr"),MatchTrad!A59,MatchTrad!B59)</f>
        <v>Adjustment to stock of Level 2A assets</v>
      </c>
      <c r="C39" s="345">
        <v>99005</v>
      </c>
      <c r="D39" s="536">
        <f>ROUND(F170+F183-F275+D428-F428,5)</f>
        <v>0</v>
      </c>
      <c r="E39" s="170"/>
      <c r="F39" s="56"/>
      <c r="G39" s="56"/>
      <c r="H39" s="56"/>
      <c r="I39" s="56"/>
      <c r="J39" s="56"/>
      <c r="K39" s="125"/>
      <c r="L39" s="172"/>
      <c r="M39" s="56"/>
      <c r="N39" s="56"/>
      <c r="O39" s="57"/>
    </row>
    <row r="40" spans="1:15" s="150" customFormat="1" ht="22.5" customHeight="1">
      <c r="A40" s="117"/>
      <c r="B40" s="126" t="str">
        <f>IF(EXACT('Page Titre'!LANGUE_FR_ENG,"Fr"),MatchTrad!A60,MatchTrad!B60)</f>
        <v>Adjusted amount of Level 2A assets</v>
      </c>
      <c r="C40" s="346">
        <v>99006</v>
      </c>
      <c r="D40" s="533">
        <f>ROUND(D38+D39,5)</f>
        <v>0</v>
      </c>
      <c r="E40" s="170"/>
      <c r="F40" s="56"/>
      <c r="G40" s="56"/>
      <c r="H40" s="56"/>
      <c r="I40" s="56"/>
      <c r="J40" s="416">
        <v>0.85</v>
      </c>
      <c r="K40" s="348">
        <v>99008</v>
      </c>
      <c r="L40" s="533">
        <f>ROUND(D40*J40,5)</f>
        <v>0</v>
      </c>
      <c r="M40" s="56"/>
      <c r="N40" s="56"/>
      <c r="O40" s="57"/>
    </row>
    <row r="41" spans="1:15">
      <c r="A41" s="792" t="str">
        <f>IF(EXACT('Page Titre'!LANGUE_FR_ENG,"Fr"),MatchTrad!A61,MatchTrad!B61)</f>
        <v>1.3. Level 2B assets</v>
      </c>
      <c r="B41" s="792"/>
      <c r="C41" s="792"/>
      <c r="D41" s="790" t="str">
        <f>IF(EXACT('Page Titre'!LANGUE_FR_ENG,"Fr"),MatchTrad!A62,MatchTrad!B62)</f>
        <v>Market value</v>
      </c>
      <c r="E41" s="85"/>
      <c r="F41" s="449"/>
      <c r="G41" s="522"/>
      <c r="H41" s="522"/>
      <c r="I41" s="86"/>
      <c r="J41" s="791" t="str">
        <f>IF(EXACT('Page Titre'!LANGUE_FR_ENG,"Fr"),MatchTrad!A63,MatchTrad!B63)</f>
        <v>Weight</v>
      </c>
      <c r="K41" s="653"/>
      <c r="L41" s="741" t="str">
        <f>IF(EXACT('Page Titre'!LANGUE_FR_ENG,"Fr"),MatchTrad!A64,MatchTrad!B64)</f>
        <v>Weighted amount</v>
      </c>
      <c r="M41" s="56"/>
      <c r="N41" s="56"/>
      <c r="O41" s="57"/>
    </row>
    <row r="42" spans="1:15" ht="30.75" customHeight="1">
      <c r="A42" s="792"/>
      <c r="B42" s="792"/>
      <c r="C42" s="792"/>
      <c r="D42" s="790"/>
      <c r="E42" s="85"/>
      <c r="F42" s="449"/>
      <c r="G42" s="522"/>
      <c r="H42" s="522"/>
      <c r="I42" s="86"/>
      <c r="J42" s="791"/>
      <c r="K42" s="742"/>
      <c r="L42" s="741"/>
      <c r="M42" s="56"/>
      <c r="N42" s="56"/>
      <c r="O42" s="57"/>
    </row>
    <row r="43" spans="1:15" s="150" customFormat="1" ht="38.25" customHeight="1">
      <c r="A43" s="117"/>
      <c r="B43" s="122" t="str">
        <f>IF(EXACT('Page Titre'!LANGUE_FR_ENG,"Fr"),MatchTrad!A65,MatchTrad!B65)</f>
        <v>Residential mortgage-backed securities (RMBS), rated AA or better</v>
      </c>
      <c r="C43" s="186">
        <v>13001</v>
      </c>
      <c r="D43" s="531"/>
      <c r="E43" s="170"/>
      <c r="F43" s="56"/>
      <c r="G43" s="56"/>
      <c r="H43" s="56"/>
      <c r="I43" s="56"/>
      <c r="J43" s="279">
        <v>0.75</v>
      </c>
      <c r="K43" s="239">
        <v>63001</v>
      </c>
      <c r="L43" s="532">
        <f>ROUND(D43*J43,5)</f>
        <v>0</v>
      </c>
      <c r="M43" s="56"/>
      <c r="N43" s="56"/>
      <c r="O43" s="57"/>
    </row>
    <row r="44" spans="1:15" s="150" customFormat="1" ht="26.25" customHeight="1">
      <c r="A44" s="117"/>
      <c r="B44" s="122" t="str">
        <f>IF(EXACT('Page Titre'!LANGUE_FR_ENG,"Fr"),MatchTrad!A66,MatchTrad!B66)</f>
        <v xml:space="preserve">Non-financial corporate bonds, rated BBB- to A+ </v>
      </c>
      <c r="C44" s="186">
        <v>13002</v>
      </c>
      <c r="D44" s="531"/>
      <c r="E44" s="170"/>
      <c r="F44" s="56"/>
      <c r="G44" s="56"/>
      <c r="H44" s="56"/>
      <c r="I44" s="56"/>
      <c r="J44" s="279">
        <v>0.5</v>
      </c>
      <c r="K44" s="239">
        <v>63002</v>
      </c>
      <c r="L44" s="532">
        <f>ROUND(D44*J44,5)</f>
        <v>0</v>
      </c>
      <c r="M44" s="56"/>
      <c r="N44" s="56"/>
      <c r="O44" s="57"/>
    </row>
    <row r="45" spans="1:15" s="150" customFormat="1" ht="27" customHeight="1">
      <c r="A45" s="117"/>
      <c r="B45" s="122" t="str">
        <f>IF(EXACT('Page Titre'!LANGUE_FR_ENG,"Fr"),MatchTrad!A67,MatchTrad!B67)</f>
        <v xml:space="preserve">Non-financial common equity shares </v>
      </c>
      <c r="C45" s="186">
        <v>13003</v>
      </c>
      <c r="D45" s="531"/>
      <c r="E45" s="170"/>
      <c r="F45" s="56"/>
      <c r="G45" s="56"/>
      <c r="H45" s="56"/>
      <c r="I45" s="56"/>
      <c r="J45" s="279">
        <v>0.5</v>
      </c>
      <c r="K45" s="239">
        <v>63003</v>
      </c>
      <c r="L45" s="532">
        <f>ROUND(D45*J45,5)</f>
        <v>0</v>
      </c>
      <c r="M45" s="56"/>
      <c r="N45" s="56"/>
      <c r="O45" s="57"/>
    </row>
    <row r="46" spans="1:15" s="150" customFormat="1" ht="26.25" customHeight="1">
      <c r="A46" s="117"/>
      <c r="B46" s="127" t="str">
        <f>IF(EXACT('Page Titre'!LANGUE_FR_ENG,"Fr"),MatchTrad!A68,MatchTrad!B68)</f>
        <v>Sovereign or central bank debt securities, rated BBB- to BBB+</v>
      </c>
      <c r="C46" s="186">
        <v>13004</v>
      </c>
      <c r="D46" s="531"/>
      <c r="E46" s="170"/>
      <c r="F46" s="56"/>
      <c r="G46" s="56"/>
      <c r="H46" s="56"/>
      <c r="I46" s="56"/>
      <c r="J46" s="416">
        <v>0.5</v>
      </c>
      <c r="K46" s="239">
        <v>63004</v>
      </c>
      <c r="L46" s="532">
        <f>ROUND(D46*J46,5)</f>
        <v>0</v>
      </c>
      <c r="M46" s="56"/>
      <c r="N46" s="56"/>
      <c r="O46" s="57"/>
    </row>
    <row r="47" spans="1:15" ht="26.25" customHeight="1">
      <c r="A47" s="739" t="str">
        <f>IF(EXACT('Page Titre'!LANGUE_FR_ENG,"Fr"),MatchTrad!A69,MatchTrad!B69)</f>
        <v>Total stock of Level 2B RMBS assets</v>
      </c>
      <c r="B47" s="739"/>
      <c r="C47" s="344">
        <v>99009</v>
      </c>
      <c r="D47" s="535">
        <f>ROUND(D43,5)</f>
        <v>0</v>
      </c>
      <c r="E47" s="347"/>
      <c r="F47" s="58"/>
      <c r="G47" s="58"/>
      <c r="H47" s="58"/>
      <c r="I47" s="58"/>
      <c r="J47" s="57"/>
      <c r="K47" s="210">
        <v>99016</v>
      </c>
      <c r="L47" s="534">
        <f>ROUND(L43,5)</f>
        <v>0</v>
      </c>
      <c r="M47" s="56"/>
      <c r="N47" s="56"/>
      <c r="O47" s="57"/>
    </row>
    <row r="48" spans="1:15" s="150" customFormat="1" ht="25.5" customHeight="1">
      <c r="A48" s="117"/>
      <c r="B48" s="122" t="str">
        <f>IF(EXACT('Page Titre'!LANGUE_FR_ENG,"Fr"),MatchTrad!A70,MatchTrad!B70)</f>
        <v>Adjustment to stock of Level 2B RMBS assets</v>
      </c>
      <c r="C48" s="344">
        <v>99010</v>
      </c>
      <c r="D48" s="535">
        <f>ROUND(SUM(F173,F186,D429)-SUM(F278,F429),5)</f>
        <v>0</v>
      </c>
      <c r="E48" s="170"/>
      <c r="F48" s="56"/>
      <c r="G48" s="56"/>
      <c r="H48" s="56"/>
      <c r="I48" s="56"/>
      <c r="J48" s="56"/>
      <c r="K48" s="125"/>
      <c r="L48" s="172"/>
      <c r="M48" s="56"/>
      <c r="N48" s="56"/>
      <c r="O48" s="57"/>
    </row>
    <row r="49" spans="1:19" s="150" customFormat="1" ht="25.5" customHeight="1">
      <c r="A49" s="117"/>
      <c r="B49" s="128" t="str">
        <f>IF(EXACT('Page Titre'!LANGUE_FR_ENG,"Fr"),MatchTrad!A71,MatchTrad!B71)</f>
        <v>Adjusted amount of Level 2B RMBS assets</v>
      </c>
      <c r="C49" s="344">
        <v>99011</v>
      </c>
      <c r="D49" s="535">
        <f>ROUND(SUM(D47,D48),5)</f>
        <v>0</v>
      </c>
      <c r="E49" s="170"/>
      <c r="F49" s="56"/>
      <c r="G49" s="56"/>
      <c r="H49" s="56"/>
      <c r="I49" s="56"/>
      <c r="J49" s="416">
        <v>0.75</v>
      </c>
      <c r="K49" s="348">
        <v>99017</v>
      </c>
      <c r="L49" s="535">
        <f>ROUND(D49*J49,5)</f>
        <v>0</v>
      </c>
      <c r="M49" s="56"/>
      <c r="N49" s="56"/>
      <c r="O49" s="57"/>
    </row>
    <row r="50" spans="1:19" ht="26.25" customHeight="1">
      <c r="A50" s="739" t="str">
        <f>IF(EXACT('Page Titre'!LANGUE_FR_ENG,"Fr"),MatchTrad!A72,MatchTrad!B72)</f>
        <v>Total stock of Level 2B non-RMBS assets</v>
      </c>
      <c r="B50" s="739"/>
      <c r="C50" s="344">
        <v>99012</v>
      </c>
      <c r="D50" s="535">
        <f>ROUND(SUM(D44:D46),5)</f>
        <v>0</v>
      </c>
      <c r="E50" s="347"/>
      <c r="F50" s="58"/>
      <c r="G50" s="58"/>
      <c r="H50" s="58"/>
      <c r="I50" s="58"/>
      <c r="J50" s="57"/>
      <c r="K50" s="210">
        <v>99018</v>
      </c>
      <c r="L50" s="533">
        <f>ROUND(SUM(L44:L46),5)</f>
        <v>0</v>
      </c>
      <c r="M50" s="56"/>
      <c r="N50" s="56"/>
      <c r="O50" s="57"/>
    </row>
    <row r="51" spans="1:19" s="150" customFormat="1" ht="25.5" customHeight="1">
      <c r="A51" s="117"/>
      <c r="B51" s="122" t="str">
        <f>IF(EXACT('Page Titre'!LANGUE_FR_ENG,"Fr"),MatchTrad!A73,MatchTrad!B73)</f>
        <v>Adjustment to stock of Level 2B non-RMBS assets</v>
      </c>
      <c r="C51" s="344">
        <v>99013</v>
      </c>
      <c r="D51" s="535">
        <f>ROUND(SUM(F176,F190,F193,D430)-SUM(F281,F430),5)</f>
        <v>0</v>
      </c>
      <c r="E51" s="170"/>
      <c r="F51" s="56"/>
      <c r="G51" s="56"/>
      <c r="H51" s="56"/>
      <c r="I51" s="56"/>
      <c r="J51" s="56"/>
      <c r="K51" s="125"/>
      <c r="L51" s="172"/>
      <c r="M51" s="56"/>
      <c r="N51" s="56"/>
      <c r="O51" s="57"/>
    </row>
    <row r="52" spans="1:19" s="150" customFormat="1" ht="25.5" customHeight="1">
      <c r="A52" s="117"/>
      <c r="B52" s="122" t="str">
        <f>IF(EXACT('Page Titre'!LANGUE_FR_ENG,"Fr"),MatchTrad!A74,MatchTrad!B74)</f>
        <v>Adjusted amount of Level 2B non-RMBS assets</v>
      </c>
      <c r="C52" s="344">
        <v>99014</v>
      </c>
      <c r="D52" s="535">
        <f>ROUND(SUM(D50,D51),5)</f>
        <v>0</v>
      </c>
      <c r="E52" s="170"/>
      <c r="F52" s="56"/>
      <c r="G52" s="56"/>
      <c r="H52" s="56"/>
      <c r="I52" s="56"/>
      <c r="J52" s="416">
        <v>0.5</v>
      </c>
      <c r="K52" s="348">
        <v>99019</v>
      </c>
      <c r="L52" s="535">
        <f>ROUND(D52*J52,5)</f>
        <v>0</v>
      </c>
      <c r="M52" s="56"/>
      <c r="N52" s="56"/>
      <c r="O52" s="57"/>
    </row>
    <row r="53" spans="1:19" s="150" customFormat="1" ht="25.5" customHeight="1">
      <c r="A53" s="117"/>
      <c r="B53" s="122" t="str">
        <f>IF(EXACT('Page Titre'!LANGUE_FR_ENG,"Fr"),MatchTrad!A75,MatchTrad!B75)</f>
        <v>Adjusted amount of Level 2B (RMBS and non-RMBS) assets</v>
      </c>
      <c r="C53" s="344">
        <v>99015</v>
      </c>
      <c r="D53" s="533">
        <f>ROUND(SUM(D49,D52),5)</f>
        <v>0</v>
      </c>
      <c r="E53" s="220"/>
      <c r="F53" s="61"/>
      <c r="G53" s="61"/>
      <c r="H53" s="61"/>
      <c r="I53" s="61"/>
      <c r="J53" s="406"/>
      <c r="K53" s="210">
        <v>99020</v>
      </c>
      <c r="L53" s="533">
        <f>ROUND(SUM(L49,L52),5)</f>
        <v>0</v>
      </c>
      <c r="M53" s="56"/>
      <c r="N53" s="56"/>
      <c r="O53" s="57"/>
    </row>
    <row r="54" spans="1:19" s="150" customFormat="1" ht="15" customHeight="1">
      <c r="A54" s="117"/>
      <c r="B54" s="1"/>
      <c r="C54" s="32"/>
      <c r="D54" s="32"/>
      <c r="E54" s="1"/>
      <c r="F54" s="32"/>
      <c r="G54" s="1"/>
      <c r="H54" s="1"/>
      <c r="I54" s="1"/>
      <c r="J54" s="1"/>
      <c r="K54" s="129"/>
      <c r="L54" s="32"/>
      <c r="M54" s="56"/>
      <c r="N54" s="56"/>
      <c r="O54" s="57"/>
    </row>
    <row r="55" spans="1:19" s="150" customFormat="1" ht="25.5" customHeight="1">
      <c r="A55" s="117"/>
      <c r="B55" s="124" t="str">
        <f>IF(EXACT('Page Titre'!LANGUE_FR_ENG,"Fr"),MatchTrad!A76,MatchTrad!B76)</f>
        <v>Adjustment to stock of HQLA due to cap on Level 2B assets</v>
      </c>
      <c r="C55" s="62"/>
      <c r="D55" s="63"/>
      <c r="E55" s="63"/>
      <c r="F55" s="63"/>
      <c r="G55" s="63"/>
      <c r="H55" s="63"/>
      <c r="I55" s="63"/>
      <c r="J55" s="64"/>
      <c r="K55" s="348">
        <v>99021</v>
      </c>
      <c r="L55" s="535">
        <f>ROUND(MAX(SUM(L53)-15/85*(L27+L40),SUM(L53)-15/60*L27,0),5)</f>
        <v>0</v>
      </c>
      <c r="M55" s="56"/>
      <c r="N55" s="56"/>
      <c r="O55" s="57"/>
    </row>
    <row r="56" spans="1:19" s="150" customFormat="1" ht="25.5" customHeight="1">
      <c r="A56" s="130"/>
      <c r="B56" s="124" t="str">
        <f>IF(EXACT('Page Titre'!LANGUE_FR_ENG,"Fr"),MatchTrad!A77,MatchTrad!B77)</f>
        <v>Adjustment to stock of HQLA due to cap on Level 2 assets</v>
      </c>
      <c r="C56" s="65"/>
      <c r="D56" s="66"/>
      <c r="E56" s="66"/>
      <c r="F56" s="66"/>
      <c r="G56" s="66"/>
      <c r="H56" s="66"/>
      <c r="I56" s="66"/>
      <c r="J56" s="67"/>
      <c r="K56" s="210">
        <v>99022</v>
      </c>
      <c r="L56" s="533">
        <f>ROUND(MAX((SUM(L40,L53)-L55)-2/3*L27,0),5)</f>
        <v>0</v>
      </c>
      <c r="M56" s="56"/>
      <c r="N56" s="56"/>
      <c r="O56" s="57"/>
    </row>
    <row r="57" spans="1:19" ht="8.25" customHeight="1">
      <c r="A57" s="801" t="str">
        <f>IF(EXACT('Page Titre'!LANGUE_FR_ENG,"Fr"),MatchTrad!A78,MatchTrad!B78)</f>
        <v>Section 1 - Total stock of HQLA</v>
      </c>
      <c r="B57" s="802"/>
      <c r="C57" s="802"/>
      <c r="D57" s="802"/>
      <c r="E57" s="802"/>
      <c r="F57" s="802"/>
      <c r="G57" s="802"/>
      <c r="H57" s="802"/>
      <c r="I57" s="802"/>
      <c r="J57" s="803"/>
      <c r="K57" s="131"/>
      <c r="L57" s="461"/>
      <c r="M57" s="56"/>
      <c r="N57" s="56"/>
      <c r="O57" s="57"/>
    </row>
    <row r="58" spans="1:19" ht="8.25" customHeight="1">
      <c r="A58" s="804"/>
      <c r="B58" s="805"/>
      <c r="C58" s="805"/>
      <c r="D58" s="805"/>
      <c r="E58" s="805"/>
      <c r="F58" s="805"/>
      <c r="G58" s="805"/>
      <c r="H58" s="805"/>
      <c r="I58" s="805"/>
      <c r="J58" s="806"/>
      <c r="L58" s="462"/>
      <c r="M58" s="56"/>
      <c r="N58" s="56"/>
      <c r="O58" s="57"/>
      <c r="P58" s="783"/>
      <c r="Q58" s="783"/>
      <c r="R58" s="783"/>
      <c r="S58" s="783"/>
    </row>
    <row r="59" spans="1:19" ht="37.5" customHeight="1">
      <c r="A59" s="807"/>
      <c r="B59" s="808"/>
      <c r="C59" s="808"/>
      <c r="D59" s="808"/>
      <c r="E59" s="808"/>
      <c r="F59" s="808"/>
      <c r="G59" s="808"/>
      <c r="H59" s="808"/>
      <c r="I59" s="808"/>
      <c r="J59" s="809"/>
      <c r="K59" s="349">
        <v>99023</v>
      </c>
      <c r="L59" s="533">
        <f>ROUND(SUM(L25,L38,L47,L50)-SUM(L55,L56),5)</f>
        <v>0</v>
      </c>
      <c r="M59" s="56"/>
      <c r="N59" s="56"/>
      <c r="O59" s="57"/>
      <c r="P59" s="317"/>
      <c r="Q59" s="512"/>
      <c r="R59" s="512"/>
      <c r="S59" s="512"/>
    </row>
    <row r="60" spans="1:19">
      <c r="A60" s="132"/>
      <c r="B60" s="7"/>
      <c r="C60" s="10"/>
      <c r="D60" s="10"/>
      <c r="E60" s="7"/>
      <c r="F60" s="10"/>
      <c r="G60" s="7"/>
      <c r="H60" s="7"/>
      <c r="I60" s="7"/>
      <c r="J60" s="1"/>
      <c r="K60" s="129"/>
      <c r="L60" s="10"/>
      <c r="M60" s="74"/>
      <c r="N60" s="56"/>
      <c r="O60" s="57"/>
      <c r="P60" s="133"/>
      <c r="Q60" s="133"/>
      <c r="R60" s="133"/>
      <c r="S60" s="133"/>
    </row>
    <row r="61" spans="1:19" ht="15" customHeight="1">
      <c r="A61" s="792" t="str">
        <f>IF(EXACT('Page Titre'!LANGUE_FR_ENG,"Fr"),MatchTrad!A79,MatchTrad!B79)</f>
        <v>1.4. HQLA: Additional information</v>
      </c>
      <c r="B61" s="792"/>
      <c r="C61" s="792"/>
      <c r="D61" s="798" t="str">
        <f>IF(EXACT('Page Titre'!LANGUE_FR_ENG,"Fr"),MatchTrad!A80,MatchTrad!B80)</f>
        <v>Market value</v>
      </c>
      <c r="E61" s="799"/>
      <c r="F61" s="799"/>
      <c r="G61" s="799"/>
      <c r="H61" s="799"/>
      <c r="I61" s="799"/>
      <c r="J61" s="800"/>
      <c r="K61" s="62"/>
      <c r="L61" s="63"/>
      <c r="M61" s="56"/>
      <c r="N61" s="56"/>
      <c r="O61" s="57"/>
    </row>
    <row r="62" spans="1:19" ht="27.6">
      <c r="A62" s="792"/>
      <c r="B62" s="792"/>
      <c r="C62" s="792"/>
      <c r="D62" s="506" t="str">
        <f>IF(EXACT('Page Titre'!LANGUE_FR_ENG,"Fr"),MatchTrad!A81,MatchTrad!B81)</f>
        <v>Level 1</v>
      </c>
      <c r="E62" s="506"/>
      <c r="F62" s="506" t="str">
        <f>IF(EXACT('Page Titre'!LANGUE_FR_ENG,"Fr"),MatchTrad!A82,MatchTrad!B82)</f>
        <v>Level 2A</v>
      </c>
      <c r="G62" s="506"/>
      <c r="H62" s="506" t="str">
        <f>IF(EXACT('Page Titre'!LANGUE_FR_ENG,"Fr"),MatchTrad!A83,MatchTrad!B83)</f>
        <v>Level 2B RMBS</v>
      </c>
      <c r="I62" s="506"/>
      <c r="J62" s="506" t="str">
        <f>IF(EXACT('Page Titre'!LANGUE_FR_ENG,"Fr"),MatchTrad!A84,MatchTrad!B84)</f>
        <v>Level 2B non-RMBS</v>
      </c>
      <c r="K62" s="68"/>
      <c r="L62" s="58"/>
      <c r="M62" s="56"/>
      <c r="N62" s="56"/>
      <c r="O62" s="57"/>
    </row>
    <row r="63" spans="1:19" ht="15.6">
      <c r="A63" s="515"/>
      <c r="B63" s="513"/>
      <c r="C63" s="513"/>
      <c r="D63" s="230" t="s">
        <v>688</v>
      </c>
      <c r="E63" s="506"/>
      <c r="F63" s="230" t="s">
        <v>689</v>
      </c>
      <c r="G63" s="506"/>
      <c r="H63" s="230" t="s">
        <v>690</v>
      </c>
      <c r="I63" s="506"/>
      <c r="J63" s="230" t="s">
        <v>691</v>
      </c>
      <c r="K63" s="68"/>
      <c r="L63" s="58"/>
      <c r="M63" s="56"/>
      <c r="N63" s="56"/>
      <c r="O63" s="57"/>
    </row>
    <row r="64" spans="1:19" s="150" customFormat="1" ht="26.25" customHeight="1">
      <c r="A64" s="117"/>
      <c r="B64" s="122" t="str">
        <f>IF(EXACT('Page Titre'!LANGUE_FR_ENG,"Fr"),MatchTrad!A85,MatchTrad!B85)</f>
        <v>Assets held at the entity level, but excluded from the consolidated stock of HQLA</v>
      </c>
      <c r="C64" s="186">
        <v>14001</v>
      </c>
      <c r="D64" s="531"/>
      <c r="E64" s="216">
        <v>14002</v>
      </c>
      <c r="F64" s="531"/>
      <c r="G64" s="216">
        <v>14003</v>
      </c>
      <c r="H64" s="531"/>
      <c r="I64" s="216">
        <v>14004</v>
      </c>
      <c r="J64" s="531"/>
      <c r="K64" s="58"/>
      <c r="L64" s="58"/>
      <c r="M64" s="56"/>
      <c r="N64" s="56"/>
      <c r="O64" s="57"/>
    </row>
    <row r="65" spans="1:15" s="150" customFormat="1" ht="26.25" customHeight="1">
      <c r="A65" s="135"/>
      <c r="B65" s="115" t="str">
        <f>IF(EXACT('Page Titre'!LANGUE_FR_ENG,"Fr"),MatchTrad!A86,MatchTrad!B86)</f>
        <v>Assets excluded from the stock of HQLA due to operational restrictions</v>
      </c>
      <c r="C65" s="187">
        <v>14005</v>
      </c>
      <c r="D65" s="529"/>
      <c r="E65" s="350">
        <v>14006</v>
      </c>
      <c r="F65" s="529"/>
      <c r="G65" s="350">
        <v>14007</v>
      </c>
      <c r="H65" s="529"/>
      <c r="I65" s="350">
        <v>14008</v>
      </c>
      <c r="J65" s="529"/>
      <c r="K65" s="58"/>
      <c r="L65" s="58"/>
      <c r="M65" s="56"/>
      <c r="N65" s="56"/>
      <c r="O65" s="57"/>
    </row>
    <row r="66" spans="1:15" s="150" customFormat="1" ht="26.25" customHeight="1">
      <c r="A66" s="148"/>
      <c r="B66" s="703"/>
      <c r="C66" s="704"/>
      <c r="D66" s="705"/>
      <c r="E66" s="704"/>
      <c r="F66" s="705"/>
      <c r="G66" s="704"/>
      <c r="H66" s="705"/>
      <c r="I66" s="704"/>
      <c r="J66" s="705"/>
      <c r="K66" s="704"/>
      <c r="L66" s="704"/>
      <c r="M66" s="704"/>
      <c r="N66" s="704"/>
      <c r="O66" s="706"/>
    </row>
    <row r="67" spans="1:15" s="150" customFormat="1" ht="34.950000000000003" customHeight="1">
      <c r="A67" s="699" t="str">
        <f>IF(EXACT('Page Titre'!LANGUE_FR_ENG,"Fr"),MatchTrad!A87,MatchTrad!B87)</f>
        <v xml:space="preserve">1.5. Eligible non-operational demand deposits </v>
      </c>
      <c r="B67" s="700"/>
      <c r="C67" s="700"/>
      <c r="D67" s="385" t="str">
        <f>IF(EXACT('Page Titre'!LANGUE_FR_ENG,"Fr"),MatchTrad!A88,MatchTrad!B88)</f>
        <v>Amount</v>
      </c>
      <c r="E67" s="351"/>
      <c r="F67" s="385"/>
      <c r="G67" s="351"/>
      <c r="H67" s="386"/>
      <c r="I67" s="351"/>
      <c r="J67" s="386" t="str">
        <f>IF(EXACT('Page Titre'!LANGUE_FR_ENG,"Fr"),MatchTrad!A89,MatchTrad!B89)</f>
        <v>Weight</v>
      </c>
      <c r="K67" s="275"/>
      <c r="L67" s="276" t="str">
        <f>IF(EXACT('Page Titre'!LANGUE_FR_ENG,"Fr"),MatchTrad!A90,MatchTrad!B90)</f>
        <v>Weighted amount</v>
      </c>
      <c r="M67" s="58"/>
      <c r="N67" s="63"/>
      <c r="O67" s="64"/>
    </row>
    <row r="68" spans="1:15" s="150" customFormat="1" ht="26.25" customHeight="1">
      <c r="A68" s="148"/>
      <c r="B68" s="270"/>
      <c r="C68" s="352"/>
      <c r="D68" s="387" t="s">
        <v>688</v>
      </c>
      <c r="E68" s="353"/>
      <c r="F68" s="388" t="s">
        <v>689</v>
      </c>
      <c r="G68" s="353"/>
      <c r="H68" s="388" t="s">
        <v>690</v>
      </c>
      <c r="I68" s="353"/>
      <c r="J68" s="387" t="s">
        <v>691</v>
      </c>
      <c r="K68" s="354"/>
      <c r="L68" s="356" t="s">
        <v>692</v>
      </c>
      <c r="M68" s="58"/>
      <c r="N68" s="58"/>
      <c r="O68" s="60"/>
    </row>
    <row r="69" spans="1:15" s="150" customFormat="1" ht="26.25" customHeight="1">
      <c r="A69" s="148"/>
      <c r="B69" s="149" t="str">
        <f>IF(EXACT('Page Titre'!LANGUE_FR_ENG,"Fr"),MatchTrad!A91,MatchTrad!B91)</f>
        <v>Non-operational demand deposits placed by indirect clearers with AMF-regulated direct clearers</v>
      </c>
      <c r="C69" s="523">
        <v>22210</v>
      </c>
      <c r="D69" s="529"/>
      <c r="E69" s="58"/>
      <c r="F69" s="58"/>
      <c r="G69" s="58"/>
      <c r="H69" s="58"/>
      <c r="I69" s="58"/>
      <c r="J69" s="389">
        <v>1</v>
      </c>
      <c r="K69" s="355">
        <v>72210</v>
      </c>
      <c r="L69" s="537">
        <f>ROUND(D69*J69,5)</f>
        <v>0</v>
      </c>
      <c r="M69" s="58"/>
      <c r="N69" s="58"/>
      <c r="O69" s="60"/>
    </row>
    <row r="70" spans="1:15" s="150" customFormat="1" ht="26.25" customHeight="1">
      <c r="A70" s="148"/>
      <c r="B70" s="58"/>
      <c r="C70" s="58"/>
      <c r="D70" s="58"/>
      <c r="E70" s="58"/>
      <c r="F70" s="58"/>
      <c r="G70" s="58"/>
      <c r="H70" s="58"/>
      <c r="I70" s="58"/>
      <c r="J70" s="58"/>
      <c r="K70" s="58"/>
      <c r="L70" s="58"/>
      <c r="M70" s="58"/>
      <c r="N70" s="58"/>
      <c r="O70" s="60"/>
    </row>
    <row r="71" spans="1:15" s="150" customFormat="1" ht="41.7" customHeight="1">
      <c r="A71" s="699" t="str">
        <f>IF(EXACT('Page Titre'!LANGUE_FR_ENG,"Fr"),MatchTrad!A92,MatchTrad!B92)</f>
        <v>1.6. Total stock of HQLA and eligible non-operational demand deposits</v>
      </c>
      <c r="B71" s="701"/>
      <c r="C71" s="523"/>
      <c r="D71" s="427"/>
      <c r="E71" s="357"/>
      <c r="F71" s="427"/>
      <c r="G71" s="357"/>
      <c r="H71" s="390"/>
      <c r="I71" s="357"/>
      <c r="J71" s="390"/>
      <c r="K71" s="354"/>
      <c r="L71" s="358"/>
      <c r="M71" s="58"/>
      <c r="N71" s="58"/>
      <c r="O71" s="60"/>
    </row>
    <row r="72" spans="1:15" s="150" customFormat="1" ht="41.7" customHeight="1">
      <c r="A72" s="274"/>
      <c r="B72" s="707" t="str">
        <f>IF(EXACT('Page Titre'!LANGUE_FR_ENG,"Fr"),MatchTrad!A93,MatchTrad!B93)</f>
        <v>Total stock of HQLA and non-operational demand deposits placed by indirect clearers with AMF-regulated direct clearers</v>
      </c>
      <c r="C72" s="708"/>
      <c r="D72" s="709"/>
      <c r="E72" s="708"/>
      <c r="F72" s="709"/>
      <c r="G72" s="708"/>
      <c r="H72" s="709"/>
      <c r="I72" s="708"/>
      <c r="J72" s="710"/>
      <c r="K72" s="278">
        <v>99070</v>
      </c>
      <c r="L72" s="538">
        <f>ROUND(SUM(L59,L69),5)</f>
        <v>0</v>
      </c>
      <c r="M72" s="58"/>
      <c r="N72" s="66"/>
      <c r="O72" s="67"/>
    </row>
    <row r="73" spans="1:15" s="302" customFormat="1" ht="26.25" customHeight="1">
      <c r="A73" s="711"/>
      <c r="B73" s="712"/>
      <c r="C73" s="712"/>
      <c r="D73" s="712"/>
      <c r="E73" s="712"/>
      <c r="F73" s="712"/>
      <c r="G73" s="712"/>
      <c r="H73" s="712"/>
      <c r="I73" s="712"/>
      <c r="J73" s="712"/>
      <c r="K73" s="712"/>
      <c r="L73" s="713"/>
      <c r="M73" s="712"/>
      <c r="N73" s="712"/>
      <c r="O73" s="714"/>
    </row>
    <row r="74" spans="1:15" ht="15" customHeight="1">
      <c r="A74" s="784" t="str">
        <f>IF(EXACT('Page Titre'!LANGUE_FR_ENG,"Fr"),MatchTrad!A94,MatchTrad!B94)</f>
        <v>2. Net cash outflows</v>
      </c>
      <c r="B74" s="785"/>
      <c r="C74" s="785"/>
      <c r="D74" s="785"/>
      <c r="E74" s="785"/>
      <c r="F74" s="785"/>
      <c r="G74" s="785"/>
      <c r="H74" s="785"/>
      <c r="I74" s="785"/>
      <c r="J74" s="785"/>
      <c r="K74" s="785"/>
      <c r="L74" s="785"/>
      <c r="M74" s="785"/>
      <c r="N74" s="785"/>
      <c r="O74" s="786"/>
    </row>
    <row r="75" spans="1:15" s="323" customFormat="1" ht="30" customHeight="1">
      <c r="A75" s="787"/>
      <c r="B75" s="788"/>
      <c r="C75" s="788"/>
      <c r="D75" s="788"/>
      <c r="E75" s="788"/>
      <c r="F75" s="788"/>
      <c r="G75" s="788"/>
      <c r="H75" s="788"/>
      <c r="I75" s="788"/>
      <c r="J75" s="788"/>
      <c r="K75" s="788"/>
      <c r="L75" s="788"/>
      <c r="M75" s="788"/>
      <c r="N75" s="788"/>
      <c r="O75" s="789"/>
    </row>
    <row r="76" spans="1:15" ht="22.5" hidden="1" customHeight="1">
      <c r="A76" s="793" t="str">
        <f>IF(EXACT('Page Titre'!LANGUE_FR_ENG,"Fr"),MatchTrad!A95,MatchTrad!B95)</f>
        <v>2.1. Cash outflows</v>
      </c>
      <c r="B76" s="794"/>
      <c r="C76" s="794"/>
      <c r="D76" s="794"/>
      <c r="E76" s="794"/>
      <c r="F76" s="794"/>
      <c r="G76" s="794"/>
      <c r="H76" s="794"/>
      <c r="I76" s="794"/>
      <c r="J76" s="794"/>
      <c r="K76" s="794"/>
      <c r="L76" s="794"/>
      <c r="M76" s="794"/>
      <c r="N76" s="794"/>
      <c r="O76" s="795"/>
    </row>
    <row r="77" spans="1:15" ht="15" customHeight="1">
      <c r="A77" s="661" t="str">
        <f>IF(EXACT('Page Titre'!LANGUE_FR_ENG,"Fr"),MatchTrad!A96,MatchTrad!B96)</f>
        <v>2.1. Retail deposit run-off</v>
      </c>
      <c r="B77" s="662"/>
      <c r="C77" s="796"/>
      <c r="D77" s="650" t="str">
        <f>IF(EXACT('Page Titre'!LANGUE_FR_ENG,"Fr"),MatchTrad!A97,MatchTrad!B97)</f>
        <v>Amount</v>
      </c>
      <c r="E77" s="58"/>
      <c r="F77" s="58"/>
      <c r="G77" s="58"/>
      <c r="H77" s="58"/>
      <c r="I77" s="58"/>
      <c r="J77" s="650" t="str">
        <f>IF(EXACT('Page Titre'!LANGUE_FR_ENG,"Fr"),MatchTrad!A98,MatchTrad!B98)</f>
        <v>Weight</v>
      </c>
      <c r="K77" s="653"/>
      <c r="L77" s="731" t="str">
        <f>IF(EXACT('Page Titre'!LANGUE_FR_ENG,"Fr"),MatchTrad!A99,MatchTrad!B99)</f>
        <v>Weighted amount</v>
      </c>
      <c r="M77" s="56"/>
      <c r="N77" s="56"/>
      <c r="O77" s="57"/>
    </row>
    <row r="78" spans="1:15" ht="30" customHeight="1">
      <c r="A78" s="751"/>
      <c r="B78" s="752"/>
      <c r="C78" s="797"/>
      <c r="D78" s="651"/>
      <c r="E78" s="58"/>
      <c r="F78" s="58"/>
      <c r="G78" s="58"/>
      <c r="H78" s="58"/>
      <c r="I78" s="58"/>
      <c r="J78" s="651"/>
      <c r="K78" s="654"/>
      <c r="L78" s="732"/>
      <c r="M78" s="56"/>
      <c r="N78" s="56"/>
      <c r="O78" s="57"/>
    </row>
    <row r="79" spans="1:15" ht="15" customHeight="1">
      <c r="A79" s="515"/>
      <c r="B79" s="516"/>
      <c r="C79" s="517"/>
      <c r="D79" s="136" t="s">
        <v>688</v>
      </c>
      <c r="E79" s="58"/>
      <c r="F79" s="58"/>
      <c r="G79" s="58"/>
      <c r="H79" s="58"/>
      <c r="I79" s="58"/>
      <c r="J79" s="136" t="s">
        <v>691</v>
      </c>
      <c r="K79" s="520"/>
      <c r="L79" s="113" t="s">
        <v>692</v>
      </c>
      <c r="M79" s="56"/>
      <c r="N79" s="56"/>
      <c r="O79" s="57"/>
    </row>
    <row r="80" spans="1:15" ht="22.5" customHeight="1">
      <c r="A80" s="748" t="str">
        <f>IF(EXACT('Page Titre'!LANGUE_FR_ENG,"Fr"),MatchTrad!A100,MatchTrad!B100)</f>
        <v>Total retail deposits</v>
      </c>
      <c r="B80" s="749"/>
      <c r="C80" s="750"/>
      <c r="D80" s="92"/>
      <c r="E80" s="56"/>
      <c r="F80" s="56"/>
      <c r="G80" s="56"/>
      <c r="H80" s="56"/>
      <c r="I80" s="56"/>
      <c r="J80" s="137" t="s">
        <v>1</v>
      </c>
      <c r="K80" s="56"/>
      <c r="L80" s="138"/>
      <c r="M80" s="56"/>
      <c r="N80" s="56"/>
      <c r="O80" s="57"/>
    </row>
    <row r="81" spans="1:15" ht="22.5" customHeight="1">
      <c r="A81" s="702" t="str">
        <f>IF(EXACT('Page Titre'!LANGUE_FR_ENG,"Fr"),MatchTrad!A101,MatchTrad!B101)</f>
        <v>Stable deposits; of which:</v>
      </c>
      <c r="B81" s="645"/>
      <c r="C81" s="646"/>
      <c r="D81" s="58"/>
      <c r="E81" s="58"/>
      <c r="F81" s="58"/>
      <c r="G81" s="58"/>
      <c r="H81" s="58"/>
      <c r="I81" s="58"/>
      <c r="J81" s="58"/>
      <c r="K81" s="58"/>
      <c r="L81" s="58"/>
      <c r="M81" s="58"/>
      <c r="N81" s="58"/>
      <c r="O81" s="60"/>
    </row>
    <row r="82" spans="1:15" s="150" customFormat="1" ht="22.5" customHeight="1">
      <c r="A82" s="680" t="str">
        <f>IF(EXACT('Page Titre'!LANGUE_FR_ENG,"Fr"),MatchTrad!A102,MatchTrad!B102)</f>
        <v>Insured deposits in transactional accounts; of which:</v>
      </c>
      <c r="B82" s="681"/>
      <c r="C82" s="682"/>
      <c r="D82" s="74"/>
      <c r="E82" s="58"/>
      <c r="F82" s="58"/>
      <c r="G82" s="58"/>
      <c r="H82" s="58"/>
      <c r="I82" s="58"/>
      <c r="J82" s="139"/>
      <c r="K82" s="56"/>
      <c r="L82" s="139"/>
      <c r="M82" s="56"/>
      <c r="N82" s="56"/>
      <c r="O82" s="57"/>
    </row>
    <row r="83" spans="1:15" s="150" customFormat="1" ht="13.2" hidden="1">
      <c r="A83" s="117"/>
      <c r="B83" s="140"/>
      <c r="C83" s="141"/>
      <c r="D83" s="74"/>
      <c r="E83" s="56"/>
      <c r="F83" s="56"/>
      <c r="G83" s="56"/>
      <c r="H83" s="56"/>
      <c r="I83" s="56"/>
      <c r="J83" s="139"/>
      <c r="K83" s="56"/>
      <c r="L83" s="139"/>
      <c r="M83" s="56"/>
      <c r="N83" s="56"/>
      <c r="O83" s="57"/>
    </row>
    <row r="84" spans="1:15" s="150" customFormat="1" ht="22.5" customHeight="1">
      <c r="A84" s="719" t="str">
        <f>IF(EXACT('Page Titre'!LANGUE_FR_ENG,"Fr"),MatchTrad!A103,MatchTrad!B103)</f>
        <v>Eligible for a 3% run-off rate; of which:</v>
      </c>
      <c r="B84" s="720"/>
      <c r="C84" s="720"/>
      <c r="D84" s="74"/>
      <c r="E84" s="56"/>
      <c r="F84" s="56"/>
      <c r="G84" s="56"/>
      <c r="H84" s="56"/>
      <c r="I84" s="56"/>
      <c r="J84" s="407"/>
      <c r="K84" s="61"/>
      <c r="L84" s="139"/>
      <c r="M84" s="56"/>
      <c r="N84" s="56"/>
      <c r="O84" s="57"/>
    </row>
    <row r="85" spans="1:15" s="150" customFormat="1" ht="22.5" customHeight="1">
      <c r="A85" s="142"/>
      <c r="B85" s="143" t="str">
        <f>IF(EXACT('Page Titre'!LANGUE_FR_ENG,"Fr"),MatchTrad!A104,MatchTrad!B104)</f>
        <v>Are in Canada</v>
      </c>
      <c r="C85" s="359">
        <v>21101</v>
      </c>
      <c r="D85" s="531"/>
      <c r="E85" s="58"/>
      <c r="F85" s="58"/>
      <c r="G85" s="58"/>
      <c r="H85" s="58"/>
      <c r="I85" s="58"/>
      <c r="J85" s="279">
        <v>0.03</v>
      </c>
      <c r="K85" s="249">
        <v>71101</v>
      </c>
      <c r="L85" s="532">
        <f>ROUND(D85*J85,5)</f>
        <v>0</v>
      </c>
      <c r="M85" s="56"/>
      <c r="N85" s="56"/>
      <c r="O85" s="57"/>
    </row>
    <row r="86" spans="1:15" s="150" customFormat="1" ht="22.5" customHeight="1">
      <c r="A86" s="142"/>
      <c r="B86" s="144" t="str">
        <f>IF(EXACT('Page Titre'!LANGUE_FR_ENG,"Fr"),MatchTrad!A105,MatchTrad!B105)</f>
        <v>Are not in Canada</v>
      </c>
      <c r="C86" s="360">
        <v>21102</v>
      </c>
      <c r="D86" s="531"/>
      <c r="E86" s="56"/>
      <c r="F86" s="56"/>
      <c r="G86" s="56"/>
      <c r="H86" s="56"/>
      <c r="I86" s="56"/>
      <c r="J86" s="279">
        <v>0.03</v>
      </c>
      <c r="K86" s="239">
        <v>71102</v>
      </c>
      <c r="L86" s="532">
        <f>ROUND(D86*J86,5)</f>
        <v>0</v>
      </c>
      <c r="M86" s="56"/>
      <c r="N86" s="56"/>
      <c r="O86" s="57"/>
    </row>
    <row r="87" spans="1:15" s="150" customFormat="1" ht="22.5" customHeight="1">
      <c r="A87" s="142"/>
      <c r="B87" s="144" t="str">
        <f>IF(EXACT('Page Titre'!LANGUE_FR_ENG,"Fr"),MatchTrad!A106,MatchTrad!B106)</f>
        <v>Eligible for a 5% run-off rate</v>
      </c>
      <c r="C87" s="360">
        <v>21103</v>
      </c>
      <c r="D87" s="529"/>
      <c r="E87" s="56"/>
      <c r="F87" s="56"/>
      <c r="G87" s="56"/>
      <c r="H87" s="56"/>
      <c r="I87" s="56"/>
      <c r="J87" s="416">
        <v>0.05</v>
      </c>
      <c r="K87" s="239">
        <v>71103</v>
      </c>
      <c r="L87" s="530">
        <f>ROUND(D87*J87,5)</f>
        <v>0</v>
      </c>
      <c r="M87" s="56"/>
      <c r="N87" s="56"/>
      <c r="O87" s="57"/>
    </row>
    <row r="88" spans="1:15" s="150" customFormat="1" ht="37.5" customHeight="1">
      <c r="A88" s="683" t="str">
        <f>IF(EXACT('Page Titre'!LANGUE_FR_ENG,"Fr"),MatchTrad!A107,MatchTrad!B107)</f>
        <v>Insured deposits in non-transactional accounts with established relationships that make deposit withdrawal highly unlikely; of which:</v>
      </c>
      <c r="B88" s="684"/>
      <c r="C88" s="684"/>
      <c r="D88" s="782"/>
      <c r="E88" s="58"/>
      <c r="F88" s="58"/>
      <c r="G88" s="58"/>
      <c r="H88" s="58"/>
      <c r="I88" s="58"/>
      <c r="J88" s="139"/>
      <c r="K88" s="145"/>
      <c r="L88" s="139"/>
      <c r="M88" s="56"/>
      <c r="N88" s="56"/>
      <c r="O88" s="57"/>
    </row>
    <row r="89" spans="1:15" s="150" customFormat="1" ht="22.5" customHeight="1">
      <c r="A89" s="744" t="str">
        <f>IF(EXACT('Page Titre'!LANGUE_FR_ENG,"Fr"),MatchTrad!A108,MatchTrad!B108)</f>
        <v>Eligible for a 3% run-off rate; of which:</v>
      </c>
      <c r="B89" s="744"/>
      <c r="C89" s="719"/>
      <c r="D89" s="782"/>
      <c r="E89" s="56"/>
      <c r="F89" s="56"/>
      <c r="G89" s="56"/>
      <c r="H89" s="56"/>
      <c r="I89" s="56"/>
      <c r="J89" s="407"/>
      <c r="K89" s="61"/>
      <c r="L89" s="139"/>
      <c r="M89" s="56"/>
      <c r="N89" s="56"/>
      <c r="O89" s="57"/>
    </row>
    <row r="90" spans="1:15" s="150" customFormat="1" ht="22.5" customHeight="1">
      <c r="A90" s="117"/>
      <c r="B90" s="146" t="str">
        <f>IF(EXACT('Page Titre'!LANGUE_FR_ENG,"Fr"),MatchTrad!A109,MatchTrad!B109)</f>
        <v>Are in Canada</v>
      </c>
      <c r="C90" s="360">
        <v>21104</v>
      </c>
      <c r="D90" s="531"/>
      <c r="E90" s="56"/>
      <c r="F90" s="56"/>
      <c r="G90" s="56"/>
      <c r="H90" s="56"/>
      <c r="I90" s="56"/>
      <c r="J90" s="279">
        <v>0.03</v>
      </c>
      <c r="K90" s="239">
        <v>71104</v>
      </c>
      <c r="L90" s="532">
        <f t="shared" ref="L90:L100" si="1">ROUND(D90*J90,5)</f>
        <v>0</v>
      </c>
      <c r="M90" s="56"/>
      <c r="N90" s="56"/>
      <c r="O90" s="57"/>
    </row>
    <row r="91" spans="1:15" s="150" customFormat="1" ht="22.5" customHeight="1">
      <c r="A91" s="117"/>
      <c r="B91" s="144" t="str">
        <f>IF(EXACT('Page Titre'!LANGUE_FR_ENG,"Fr"),MatchTrad!A110,MatchTrad!B110)</f>
        <v>Are not in Canada</v>
      </c>
      <c r="C91" s="360">
        <v>21105</v>
      </c>
      <c r="D91" s="531"/>
      <c r="E91" s="170"/>
      <c r="F91" s="56"/>
      <c r="G91" s="56"/>
      <c r="H91" s="56"/>
      <c r="I91" s="56"/>
      <c r="J91" s="279">
        <v>0.03</v>
      </c>
      <c r="K91" s="239">
        <v>71105</v>
      </c>
      <c r="L91" s="532">
        <f t="shared" si="1"/>
        <v>0</v>
      </c>
      <c r="M91" s="56"/>
      <c r="N91" s="56"/>
      <c r="O91" s="57"/>
    </row>
    <row r="92" spans="1:15" s="150" customFormat="1" ht="22.5" customHeight="1">
      <c r="A92" s="117"/>
      <c r="B92" s="147" t="str">
        <f>IF(EXACT('Page Titre'!LANGUE_FR_ENG,"Fr"),MatchTrad!A111,MatchTrad!B111)</f>
        <v>Eligible for a 5% run-off rate</v>
      </c>
      <c r="C92" s="360">
        <v>21106</v>
      </c>
      <c r="D92" s="529"/>
      <c r="E92" s="170"/>
      <c r="F92" s="56"/>
      <c r="G92" s="56"/>
      <c r="H92" s="56"/>
      <c r="I92" s="56"/>
      <c r="J92" s="416">
        <v>0.05</v>
      </c>
      <c r="K92" s="239">
        <v>71106</v>
      </c>
      <c r="L92" s="530">
        <f t="shared" si="1"/>
        <v>0</v>
      </c>
      <c r="M92" s="56"/>
      <c r="N92" s="56"/>
      <c r="O92" s="57"/>
    </row>
    <row r="93" spans="1:15" s="150" customFormat="1" ht="24.6" customHeight="1">
      <c r="A93" s="702" t="str">
        <f>IF(EXACT('Page Titre'!LANGUE_FR_ENG,"Fr"),MatchTrad!A112,MatchTrad!B112)</f>
        <v>Less stable deposits; of which:</v>
      </c>
      <c r="B93" s="645"/>
      <c r="C93" s="645"/>
      <c r="D93" s="74"/>
      <c r="E93" s="58"/>
      <c r="F93" s="58"/>
      <c r="G93" s="58"/>
      <c r="H93" s="58"/>
      <c r="I93" s="58"/>
      <c r="J93" s="139"/>
      <c r="K93" s="56"/>
      <c r="L93" s="139"/>
      <c r="M93" s="56"/>
      <c r="N93" s="56"/>
      <c r="O93" s="57"/>
    </row>
    <row r="94" spans="1:15" s="150" customFormat="1" ht="26.4">
      <c r="A94" s="148"/>
      <c r="B94" s="149" t="str">
        <f>IF(EXACT('Page Titre'!LANGUE_FR_ENG,"Fr"),MatchTrad!A113,MatchTrad!B113)</f>
        <v>Insured deposits in non-transactional and no established relationship accounts</v>
      </c>
      <c r="C94" s="186">
        <v>20010</v>
      </c>
      <c r="D94" s="531"/>
      <c r="E94" s="170"/>
      <c r="F94" s="56"/>
      <c r="G94" s="56"/>
      <c r="H94" s="56"/>
      <c r="I94" s="56"/>
      <c r="J94" s="279">
        <v>0.1</v>
      </c>
      <c r="K94" s="239">
        <v>70010</v>
      </c>
      <c r="L94" s="532">
        <f t="shared" si="1"/>
        <v>0</v>
      </c>
      <c r="M94" s="56"/>
      <c r="N94" s="56"/>
      <c r="O94" s="57"/>
    </row>
    <row r="95" spans="1:15" s="150" customFormat="1" ht="26.4">
      <c r="A95" s="148"/>
      <c r="B95" s="149" t="str">
        <f>IF(EXACT('Page Titre'!LANGUE_FR_ENG,"Fr"),MatchTrad!A114,MatchTrad!B114)</f>
        <v>Insured deposits received from funds and trusts where the balance is controlled by underlying retail customer</v>
      </c>
      <c r="C95" s="186">
        <v>20020</v>
      </c>
      <c r="D95" s="531"/>
      <c r="E95" s="170"/>
      <c r="F95" s="56"/>
      <c r="G95" s="56"/>
      <c r="H95" s="56"/>
      <c r="I95" s="56"/>
      <c r="J95" s="279">
        <v>0.1</v>
      </c>
      <c r="K95" s="239">
        <v>70020</v>
      </c>
      <c r="L95" s="532">
        <f t="shared" si="1"/>
        <v>0</v>
      </c>
      <c r="M95" s="56"/>
      <c r="N95" s="56"/>
      <c r="O95" s="57"/>
    </row>
    <row r="96" spans="1:15" s="150" customFormat="1" ht="53.4" customHeight="1">
      <c r="A96" s="148"/>
      <c r="B96" s="149" t="str">
        <f>IF(EXACT('Page Titre'!LANGUE_FR_ENG,"Fr"),MatchTrad!A115,MatchTrad!B115)</f>
        <v>Uninsured deposits (including the portion of a deposit in excess of the deposit insurance coverage limit and deposits not meeting the deposit insurance coverage criteria)</v>
      </c>
      <c r="C96" s="186">
        <v>21108</v>
      </c>
      <c r="D96" s="531"/>
      <c r="E96" s="170"/>
      <c r="F96" s="56"/>
      <c r="G96" s="56"/>
      <c r="H96" s="56"/>
      <c r="I96" s="56"/>
      <c r="J96" s="279">
        <v>0.1</v>
      </c>
      <c r="K96" s="239">
        <v>71108</v>
      </c>
      <c r="L96" s="532">
        <f>ROUND(D96*J96,5)</f>
        <v>0</v>
      </c>
      <c r="M96" s="56"/>
      <c r="N96" s="56"/>
      <c r="O96" s="57"/>
    </row>
    <row r="97" spans="1:27" s="150" customFormat="1" ht="13.2">
      <c r="A97" s="148"/>
      <c r="B97" s="149" t="str">
        <f>IF(EXACT('Page Titre'!LANGUE_FR_ENG,"Fr"),MatchTrad!A116,MatchTrad!B116)</f>
        <v>Deposits denominated in a foreign currency</v>
      </c>
      <c r="C97" s="186">
        <v>21110</v>
      </c>
      <c r="D97" s="531"/>
      <c r="E97" s="170"/>
      <c r="F97" s="56"/>
      <c r="G97" s="56"/>
      <c r="H97" s="56"/>
      <c r="I97" s="56"/>
      <c r="J97" s="279">
        <v>0.1</v>
      </c>
      <c r="K97" s="239">
        <v>71110</v>
      </c>
      <c r="L97" s="532">
        <f t="shared" si="1"/>
        <v>0</v>
      </c>
      <c r="M97" s="56"/>
      <c r="N97" s="56"/>
      <c r="O97" s="57"/>
    </row>
    <row r="98" spans="1:27" s="150" customFormat="1" ht="41.4" customHeight="1">
      <c r="A98" s="148"/>
      <c r="B98" s="127" t="str">
        <f>IF(EXACT('Page Titre'!LANGUE_FR_ENG,"Fr"),MatchTrad!A117,MatchTrad!B117)</f>
        <v>Rate sensitive deposits directly managed by the client - established relationship or deposit in a transactional account</v>
      </c>
      <c r="C98" s="187">
        <v>20030</v>
      </c>
      <c r="D98" s="531"/>
      <c r="E98" s="170"/>
      <c r="F98" s="56"/>
      <c r="G98" s="56"/>
      <c r="H98" s="56"/>
      <c r="I98" s="56"/>
      <c r="J98" s="279">
        <v>0.1</v>
      </c>
      <c r="K98" s="239">
        <v>70030</v>
      </c>
      <c r="L98" s="532">
        <f t="shared" si="1"/>
        <v>0</v>
      </c>
      <c r="M98" s="56"/>
      <c r="N98" s="56"/>
      <c r="O98" s="57"/>
    </row>
    <row r="99" spans="1:27" s="150" customFormat="1" ht="55.95" customHeight="1">
      <c r="A99" s="148"/>
      <c r="B99" s="127" t="str">
        <f>IF(EXACT('Page Titre'!LANGUE_FR_ENG,"Fr"),MatchTrad!A118,MatchTrad!B118)</f>
        <v>Other rate sensitive deposits directly managed by the client - no established relationship and not in a transactional account</v>
      </c>
      <c r="C99" s="187">
        <v>20040</v>
      </c>
      <c r="D99" s="531"/>
      <c r="E99" s="170"/>
      <c r="F99" s="56"/>
      <c r="G99" s="56"/>
      <c r="H99" s="56"/>
      <c r="I99" s="56"/>
      <c r="J99" s="279">
        <v>0.2</v>
      </c>
      <c r="K99" s="239">
        <v>70040</v>
      </c>
      <c r="L99" s="532">
        <f t="shared" si="1"/>
        <v>0</v>
      </c>
      <c r="M99" s="56"/>
      <c r="N99" s="56"/>
      <c r="O99" s="57"/>
    </row>
    <row r="100" spans="1:27" s="150" customFormat="1" ht="13.2">
      <c r="A100" s="148"/>
      <c r="B100" s="127" t="str">
        <f>IF(EXACT('Page Titre'!LANGUE_FR_ENG,"Fr"),MatchTrad!A119,MatchTrad!B119)</f>
        <v>Demand deposits managed by unaffiliated third-party</v>
      </c>
      <c r="C100" s="187">
        <v>20050</v>
      </c>
      <c r="D100" s="531"/>
      <c r="E100" s="170"/>
      <c r="F100" s="56"/>
      <c r="G100" s="56"/>
      <c r="H100" s="56"/>
      <c r="I100" s="56"/>
      <c r="J100" s="279">
        <v>0.4</v>
      </c>
      <c r="K100" s="239">
        <v>70050</v>
      </c>
      <c r="L100" s="532">
        <f t="shared" si="1"/>
        <v>0</v>
      </c>
      <c r="M100" s="56"/>
      <c r="N100" s="56"/>
      <c r="O100" s="57"/>
    </row>
    <row r="101" spans="1:27" s="150" customFormat="1" ht="26.4">
      <c r="A101" s="148"/>
      <c r="B101" s="149" t="str">
        <f>IF(EXACT('Page Titre'!LANGUE_FR_ENG,"Fr"),MatchTrad!A120,MatchTrad!B120)</f>
        <v>Term deposits managed by an unaffiliated third-party - cashable or maturing in the next 30 days</v>
      </c>
      <c r="C101" s="186">
        <v>21109</v>
      </c>
      <c r="D101" s="531"/>
      <c r="E101" s="170"/>
      <c r="F101" s="56"/>
      <c r="G101" s="56"/>
      <c r="H101" s="56"/>
      <c r="I101" s="56"/>
      <c r="J101" s="279">
        <v>0.3</v>
      </c>
      <c r="K101" s="239">
        <v>71109</v>
      </c>
      <c r="L101" s="532">
        <f>ROUND(D101*J101,5)</f>
        <v>0</v>
      </c>
      <c r="M101" s="56"/>
      <c r="N101" s="56"/>
      <c r="O101" s="57"/>
    </row>
    <row r="102" spans="1:27" s="150" customFormat="1" ht="13.2">
      <c r="A102" s="148"/>
      <c r="B102" s="115" t="str">
        <f>IF(EXACT('Page Titre'!LANGUE_FR_ENG,"Fr"),MatchTrad!A121,MatchTrad!B121)</f>
        <v>Term deposits with a remaining maturity of  &gt; 30 days</v>
      </c>
      <c r="C102" s="187">
        <v>21111</v>
      </c>
      <c r="D102" s="531"/>
      <c r="E102" s="170"/>
      <c r="F102" s="56"/>
      <c r="G102" s="56"/>
      <c r="H102" s="56"/>
      <c r="I102" s="56"/>
      <c r="J102" s="416">
        <v>0</v>
      </c>
      <c r="K102" s="250">
        <v>71111</v>
      </c>
      <c r="L102" s="532">
        <f>ROUND(D102*J102,5)</f>
        <v>0</v>
      </c>
      <c r="M102" s="56"/>
      <c r="N102" s="56"/>
      <c r="O102" s="57"/>
    </row>
    <row r="103" spans="1:27" s="150" customFormat="1" ht="34.950000000000003" customHeight="1">
      <c r="A103" s="148"/>
      <c r="B103" s="127" t="str">
        <f>IF(EXACT('Page Titre'!LANGUE_FR_ENG,"Fr"),MatchTrad!A122,MatchTrad!B122)</f>
        <v>Less stable retail deposits subject to host jurisdiction requirements</v>
      </c>
      <c r="C103" s="196">
        <v>21120</v>
      </c>
      <c r="D103" s="529"/>
      <c r="E103" s="56"/>
      <c r="F103" s="56"/>
      <c r="G103" s="56"/>
      <c r="H103" s="56"/>
      <c r="I103" s="56"/>
      <c r="J103" s="408" t="str">
        <f>IF(EXACT('Page Titre'!LANGUE_FR_ENG,"Fr"),MatchTrad!A123,MatchTrad!B123)</f>
        <v>See Section 6.2</v>
      </c>
      <c r="K103" s="361">
        <v>71120</v>
      </c>
      <c r="L103" s="539">
        <f>ROUND(H460,5)</f>
        <v>0</v>
      </c>
      <c r="M103" s="56"/>
      <c r="N103" s="56"/>
      <c r="O103" s="57"/>
    </row>
    <row r="104" spans="1:27" ht="22.5" customHeight="1">
      <c r="A104" s="715" t="str">
        <f>IF(EXACT('Page Titre'!LANGUE_FR_ENG,"Fr"),MatchTrad!A124,MatchTrad!B124)</f>
        <v>Total retail deposits run-off</v>
      </c>
      <c r="B104" s="716"/>
      <c r="C104" s="716"/>
      <c r="D104" s="717"/>
      <c r="E104" s="716"/>
      <c r="F104" s="716"/>
      <c r="G104" s="716"/>
      <c r="H104" s="716"/>
      <c r="I104" s="716"/>
      <c r="J104" s="718"/>
      <c r="K104" s="210">
        <v>99024</v>
      </c>
      <c r="L104" s="534">
        <f>ROUND(SUM(L85:L87,L90:L92,L94:L103),5)</f>
        <v>0</v>
      </c>
      <c r="M104" s="56"/>
      <c r="N104" s="56"/>
      <c r="O104" s="57"/>
    </row>
    <row r="105" spans="1:27" ht="52.5" customHeight="1">
      <c r="A105" s="676" t="str">
        <f>IF(EXACT('Page Titre'!LANGUE_FR_ENG,"Fr"),MatchTrad!A125,MatchTrad!B125)</f>
        <v>2.2. Unsecured wholesale funding run-off</v>
      </c>
      <c r="B105" s="677"/>
      <c r="C105" s="722"/>
      <c r="D105" s="650" t="str">
        <f>IF(EXACT('Page Titre'!LANGUE_FR_ENG,"Fr"),MatchTrad!A126,MatchTrad!B126)</f>
        <v>Amount</v>
      </c>
      <c r="E105" s="733"/>
      <c r="F105" s="733"/>
      <c r="G105" s="733"/>
      <c r="H105" s="733"/>
      <c r="I105" s="733"/>
      <c r="J105" s="650" t="str">
        <f>IF(EXACT('Page Titre'!LANGUE_FR_ENG,"Fr"),MatchTrad!A127,MatchTrad!B127)</f>
        <v>Weight</v>
      </c>
      <c r="K105" s="504"/>
      <c r="L105" s="652" t="str">
        <f>IF(EXACT('Page Titre'!LANGUE_FR_ENG,"Fr"),MatchTrad!A128,MatchTrad!B128)</f>
        <v>Weighted amount</v>
      </c>
      <c r="M105" s="56"/>
      <c r="N105" s="56"/>
      <c r="O105" s="57"/>
    </row>
    <row r="106" spans="1:27" s="150" customFormat="1" ht="11.25" customHeight="1">
      <c r="A106" s="723"/>
      <c r="B106" s="724"/>
      <c r="C106" s="725"/>
      <c r="D106" s="651"/>
      <c r="E106" s="734"/>
      <c r="F106" s="734"/>
      <c r="G106" s="734"/>
      <c r="H106" s="734"/>
      <c r="I106" s="734"/>
      <c r="J106" s="651"/>
      <c r="K106" s="152"/>
      <c r="L106" s="651"/>
      <c r="M106" s="56"/>
      <c r="N106" s="56"/>
      <c r="O106" s="57"/>
    </row>
    <row r="107" spans="1:27" s="150" customFormat="1" ht="21.75" customHeight="1">
      <c r="A107" s="770" t="str">
        <f>IF(EXACT('Page Titre'!LANGUE_FR_ENG,"Fr"),MatchTrad!A129,MatchTrad!B129)</f>
        <v>Total unsecured wholesale funding</v>
      </c>
      <c r="B107" s="771"/>
      <c r="C107" s="772"/>
      <c r="D107" s="426"/>
      <c r="E107" s="153"/>
      <c r="F107" s="56"/>
      <c r="G107" s="56"/>
      <c r="H107" s="56"/>
      <c r="I107" s="56"/>
      <c r="J107" s="154" t="s">
        <v>1</v>
      </c>
      <c r="K107" s="56"/>
      <c r="L107" s="161"/>
      <c r="M107" s="56"/>
      <c r="N107" s="56"/>
      <c r="O107" s="57"/>
    </row>
    <row r="108" spans="1:27" s="150" customFormat="1" ht="21.75" customHeight="1">
      <c r="A108" s="726" t="str">
        <f>IF(EXACT('Page Titre'!LANGUE_FR_ENG,"Fr"),MatchTrad!A130,MatchTrad!B130)</f>
        <v>Total funding provided by small business customers</v>
      </c>
      <c r="B108" s="727"/>
      <c r="C108" s="728"/>
      <c r="D108" s="428"/>
      <c r="E108" s="153"/>
      <c r="F108" s="56"/>
      <c r="G108" s="56"/>
      <c r="H108" s="56"/>
      <c r="I108" s="56"/>
      <c r="J108" s="304"/>
      <c r="K108" s="56"/>
      <c r="L108" s="153"/>
      <c r="M108" s="56"/>
      <c r="N108" s="56"/>
      <c r="O108" s="57"/>
    </row>
    <row r="109" spans="1:27" s="302" customFormat="1" ht="21.75" customHeight="1">
      <c r="A109" s="702" t="str">
        <f>IF(EXACT('Page Titre'!LANGUE_FR_ENG,"Fr"),MatchTrad!A131,MatchTrad!B131)</f>
        <v>Stable deposits; of which:</v>
      </c>
      <c r="B109" s="645"/>
      <c r="C109" s="646"/>
      <c r="D109" s="56"/>
      <c r="E109" s="56"/>
      <c r="F109" s="56"/>
      <c r="G109" s="56"/>
      <c r="H109" s="56"/>
      <c r="I109" s="56"/>
      <c r="J109" s="56"/>
      <c r="K109" s="56"/>
      <c r="L109" s="56"/>
      <c r="M109" s="56"/>
      <c r="N109" s="56"/>
      <c r="O109" s="57"/>
      <c r="U109" s="150"/>
      <c r="V109" s="150"/>
      <c r="W109" s="150"/>
      <c r="X109" s="150"/>
      <c r="Y109" s="150"/>
      <c r="Z109" s="150"/>
      <c r="AA109" s="150"/>
    </row>
    <row r="110" spans="1:27" s="150" customFormat="1" ht="22.5" customHeight="1">
      <c r="A110" s="680" t="str">
        <f>IF(EXACT('Page Titre'!LANGUE_FR_ENG,"Fr"),MatchTrad!A132,MatchTrad!B132)</f>
        <v>Insured deposits in transactional accounts; of which:</v>
      </c>
      <c r="B110" s="681"/>
      <c r="C110" s="681"/>
      <c r="D110" s="511"/>
      <c r="E110" s="153"/>
      <c r="F110" s="56"/>
      <c r="G110" s="56"/>
      <c r="H110" s="56"/>
      <c r="I110" s="56"/>
      <c r="J110" s="155"/>
      <c r="K110" s="56"/>
      <c r="L110" s="153"/>
      <c r="M110" s="56"/>
      <c r="N110" s="56"/>
      <c r="O110" s="57"/>
    </row>
    <row r="111" spans="1:27" s="150" customFormat="1" ht="22.5" hidden="1" customHeight="1">
      <c r="A111" s="495"/>
      <c r="B111" s="496"/>
      <c r="C111" s="496"/>
      <c r="D111" s="511"/>
      <c r="E111" s="153"/>
      <c r="F111" s="56"/>
      <c r="G111" s="56"/>
      <c r="H111" s="56"/>
      <c r="I111" s="56"/>
      <c r="J111" s="155"/>
      <c r="K111" s="56"/>
      <c r="L111" s="153"/>
      <c r="M111" s="56"/>
      <c r="N111" s="56"/>
      <c r="O111" s="57"/>
    </row>
    <row r="112" spans="1:27" s="150" customFormat="1" ht="12.75" hidden="1" customHeight="1">
      <c r="A112" s="156"/>
      <c r="B112" s="157"/>
      <c r="C112" s="158"/>
      <c r="D112" s="429"/>
      <c r="E112" s="153"/>
      <c r="F112" s="56"/>
      <c r="G112" s="56"/>
      <c r="H112" s="56"/>
      <c r="I112" s="56"/>
      <c r="J112" s="159"/>
      <c r="K112" s="56"/>
      <c r="L112" s="139"/>
      <c r="M112" s="56"/>
      <c r="N112" s="56"/>
      <c r="O112" s="57"/>
    </row>
    <row r="113" spans="1:15" s="150" customFormat="1" ht="22.5" customHeight="1">
      <c r="A113" s="719" t="str">
        <f>IF(EXACT('Page Titre'!LANGUE_FR_ENG,"Fr"),MatchTrad!A133,MatchTrad!B133)</f>
        <v>Eligible for a 3% run-off rate; of which:</v>
      </c>
      <c r="B113" s="720"/>
      <c r="C113" s="720"/>
      <c r="D113" s="430"/>
      <c r="E113" s="153"/>
      <c r="F113" s="56"/>
      <c r="G113" s="56"/>
      <c r="H113" s="56"/>
      <c r="I113" s="56"/>
      <c r="J113" s="409"/>
      <c r="K113" s="61"/>
      <c r="L113" s="139"/>
      <c r="M113" s="56"/>
      <c r="N113" s="56"/>
      <c r="O113" s="57"/>
    </row>
    <row r="114" spans="1:15" s="150" customFormat="1" ht="22.5" customHeight="1">
      <c r="A114" s="117"/>
      <c r="B114" s="146" t="str">
        <f>IF(EXACT('Page Titre'!LANGUE_FR_ENG,"Fr"),MatchTrad!A134,MatchTrad!B134)</f>
        <v>Are in Canada</v>
      </c>
      <c r="C114" s="360">
        <v>21201</v>
      </c>
      <c r="D114" s="531"/>
      <c r="E114" s="170"/>
      <c r="F114" s="56"/>
      <c r="G114" s="56"/>
      <c r="H114" s="56"/>
      <c r="I114" s="56"/>
      <c r="J114" s="279">
        <v>0.03</v>
      </c>
      <c r="K114" s="239">
        <v>71201</v>
      </c>
      <c r="L114" s="532">
        <f>ROUND(D114*J114,5)</f>
        <v>0</v>
      </c>
      <c r="M114" s="56"/>
      <c r="N114" s="56"/>
      <c r="O114" s="57"/>
    </row>
    <row r="115" spans="1:15" s="150" customFormat="1" ht="22.5" customHeight="1">
      <c r="A115" s="117"/>
      <c r="B115" s="160" t="str">
        <f>IF(EXACT('Page Titre'!LANGUE_FR_ENG,"Fr"),MatchTrad!A135,MatchTrad!B135)</f>
        <v>Are not in Canada</v>
      </c>
      <c r="C115" s="360">
        <v>21202</v>
      </c>
      <c r="D115" s="531"/>
      <c r="E115" s="170"/>
      <c r="F115" s="56"/>
      <c r="G115" s="56"/>
      <c r="H115" s="56"/>
      <c r="I115" s="56"/>
      <c r="J115" s="279">
        <v>0.03</v>
      </c>
      <c r="K115" s="239">
        <v>71202</v>
      </c>
      <c r="L115" s="532">
        <f>ROUND(D115*J115,5)</f>
        <v>0</v>
      </c>
      <c r="M115" s="56"/>
      <c r="N115" s="56"/>
      <c r="O115" s="57"/>
    </row>
    <row r="116" spans="1:15" s="150" customFormat="1" ht="22.5" customHeight="1">
      <c r="A116" s="117"/>
      <c r="B116" s="147" t="str">
        <f>IF(EXACT('Page Titre'!LANGUE_FR_ENG,"Fr"),MatchTrad!A136,MatchTrad!B136)</f>
        <v>Eligible for a 5% run-off rate</v>
      </c>
      <c r="C116" s="360">
        <v>21203</v>
      </c>
      <c r="D116" s="529"/>
      <c r="E116" s="170"/>
      <c r="F116" s="56"/>
      <c r="G116" s="56"/>
      <c r="H116" s="56"/>
      <c r="I116" s="56"/>
      <c r="J116" s="416">
        <v>0.05</v>
      </c>
      <c r="K116" s="239">
        <v>71203</v>
      </c>
      <c r="L116" s="530">
        <f>ROUND(D116*J116,5)</f>
        <v>0</v>
      </c>
      <c r="M116" s="56"/>
      <c r="N116" s="56"/>
      <c r="O116" s="57"/>
    </row>
    <row r="117" spans="1:15" s="150" customFormat="1" ht="37.5" customHeight="1">
      <c r="A117" s="680" t="str">
        <f>IF(EXACT('Page Titre'!LANGUE_FR_ENG,"Fr"),MatchTrad!A137,MatchTrad!B137)</f>
        <v>Insured deposits in non-transactional accounts with established relationships that make deposit withdrawal highly unlikely; of which:</v>
      </c>
      <c r="B117" s="681"/>
      <c r="C117" s="682"/>
      <c r="D117" s="511"/>
      <c r="E117" s="153"/>
      <c r="F117" s="56"/>
      <c r="G117" s="56"/>
      <c r="H117" s="56"/>
      <c r="I117" s="56"/>
      <c r="J117" s="410"/>
      <c r="K117" s="145"/>
      <c r="L117" s="139"/>
      <c r="M117" s="56"/>
      <c r="N117" s="56"/>
      <c r="O117" s="57"/>
    </row>
    <row r="118" spans="1:15" s="150" customFormat="1" ht="22.5" customHeight="1">
      <c r="A118" s="719" t="str">
        <f>IF(EXACT('Page Titre'!LANGUE_FR_ENG,"Fr"),MatchTrad!A138,MatchTrad!B138)</f>
        <v>Eligible for a 3% run-off rate; of which:</v>
      </c>
      <c r="B118" s="720"/>
      <c r="C118" s="721"/>
      <c r="D118" s="430"/>
      <c r="E118" s="153"/>
      <c r="F118" s="56"/>
      <c r="G118" s="56"/>
      <c r="H118" s="56"/>
      <c r="I118" s="56"/>
      <c r="J118" s="410"/>
      <c r="K118" s="61"/>
      <c r="L118" s="139"/>
      <c r="M118" s="56"/>
      <c r="N118" s="56"/>
      <c r="O118" s="57"/>
    </row>
    <row r="119" spans="1:15" s="150" customFormat="1" ht="22.5" customHeight="1">
      <c r="A119" s="156"/>
      <c r="B119" s="160" t="str">
        <f>IF(EXACT('Page Titre'!LANGUE_FR_ENG,"Fr"),MatchTrad!A139,MatchTrad!B139)</f>
        <v>Are in Canada</v>
      </c>
      <c r="C119" s="360">
        <v>21204</v>
      </c>
      <c r="D119" s="531"/>
      <c r="E119" s="170"/>
      <c r="F119" s="56"/>
      <c r="G119" s="56"/>
      <c r="H119" s="56"/>
      <c r="I119" s="56"/>
      <c r="J119" s="279">
        <v>0.03</v>
      </c>
      <c r="K119" s="239">
        <v>71204</v>
      </c>
      <c r="L119" s="532">
        <f>ROUND(D119*J119,5)</f>
        <v>0</v>
      </c>
      <c r="M119" s="56"/>
      <c r="N119" s="56"/>
      <c r="O119" s="57"/>
    </row>
    <row r="120" spans="1:15" s="150" customFormat="1" ht="22.5" customHeight="1">
      <c r="A120" s="156"/>
      <c r="B120" s="160" t="str">
        <f>IF(EXACT('Page Titre'!LANGUE_FR_ENG,"Fr"),MatchTrad!A140,MatchTrad!B140)</f>
        <v>Are not in Canada</v>
      </c>
      <c r="C120" s="360">
        <v>21205</v>
      </c>
      <c r="D120" s="531"/>
      <c r="E120" s="170"/>
      <c r="F120" s="56"/>
      <c r="G120" s="56"/>
      <c r="H120" s="56"/>
      <c r="I120" s="56"/>
      <c r="J120" s="279">
        <v>0.03</v>
      </c>
      <c r="K120" s="239">
        <v>71205</v>
      </c>
      <c r="L120" s="532">
        <f>ROUND(D120*J120,5)</f>
        <v>0</v>
      </c>
      <c r="M120" s="56"/>
      <c r="N120" s="56"/>
      <c r="O120" s="57"/>
    </row>
    <row r="121" spans="1:15" s="150" customFormat="1" ht="22.5" customHeight="1">
      <c r="A121" s="156"/>
      <c r="B121" s="160" t="str">
        <f>IF(EXACT('Page Titre'!LANGUE_FR_ENG,"Fr"),MatchTrad!A141,MatchTrad!B141)</f>
        <v>Eligible for a 5% run-off rate</v>
      </c>
      <c r="C121" s="360">
        <v>21206</v>
      </c>
      <c r="D121" s="529"/>
      <c r="E121" s="170"/>
      <c r="F121" s="56"/>
      <c r="G121" s="56"/>
      <c r="H121" s="56"/>
      <c r="I121" s="56"/>
      <c r="J121" s="416">
        <v>0.05</v>
      </c>
      <c r="K121" s="239">
        <v>71206</v>
      </c>
      <c r="L121" s="530">
        <f>ROUND(D121*J121,5)</f>
        <v>0</v>
      </c>
      <c r="M121" s="56"/>
      <c r="N121" s="56"/>
      <c r="O121" s="57"/>
    </row>
    <row r="122" spans="1:15" s="150" customFormat="1" ht="22.5" customHeight="1">
      <c r="A122" s="697" t="str">
        <f>IF(EXACT('Page Titre'!LANGUE_FR_ENG,"Fr"),MatchTrad!A142,MatchTrad!B142)</f>
        <v>Less stable deposits; of which:</v>
      </c>
      <c r="B122" s="698"/>
      <c r="C122" s="414"/>
      <c r="D122" s="56"/>
      <c r="E122" s="56"/>
      <c r="F122" s="56"/>
      <c r="G122" s="56"/>
      <c r="H122" s="56"/>
      <c r="I122" s="56"/>
      <c r="J122" s="411"/>
      <c r="K122" s="271"/>
      <c r="L122" s="463"/>
      <c r="M122" s="56"/>
      <c r="N122" s="56"/>
      <c r="O122" s="57"/>
    </row>
    <row r="123" spans="1:15" s="150" customFormat="1" ht="40.35" customHeight="1">
      <c r="A123" s="280"/>
      <c r="B123" s="281" t="str">
        <f>IF(EXACT('Page Titre'!LANGUE_FR_ENG,"Fr"),MatchTrad!A143,MatchTrad!B143)</f>
        <v>Insured deposits in non-transactional and no established relationship accounts</v>
      </c>
      <c r="C123" s="362">
        <v>21250</v>
      </c>
      <c r="D123" s="531"/>
      <c r="E123" s="56"/>
      <c r="F123" s="56"/>
      <c r="G123" s="56"/>
      <c r="H123" s="56"/>
      <c r="I123" s="56"/>
      <c r="J123" s="279">
        <v>0.1</v>
      </c>
      <c r="K123" s="353">
        <v>71250</v>
      </c>
      <c r="L123" s="539">
        <f t="shared" ref="L123:L130" si="2">ROUND(D123*J123,5)</f>
        <v>0</v>
      </c>
      <c r="M123" s="56"/>
      <c r="N123" s="56"/>
      <c r="O123" s="57"/>
    </row>
    <row r="124" spans="1:15" s="150" customFormat="1" ht="40.35" customHeight="1">
      <c r="A124" s="280"/>
      <c r="B124" s="281" t="str">
        <f>IF(EXACT('Page Titre'!LANGUE_FR_ENG,"Fr"),MatchTrad!A144,MatchTrad!B144)</f>
        <v>Insured deposits received from funds and trusts where the balance is controlled by underlying retail customer</v>
      </c>
      <c r="C124" s="362">
        <v>21251</v>
      </c>
      <c r="D124" s="531"/>
      <c r="E124" s="56"/>
      <c r="F124" s="56"/>
      <c r="G124" s="56"/>
      <c r="H124" s="56"/>
      <c r="I124" s="56"/>
      <c r="J124" s="279">
        <v>0.1</v>
      </c>
      <c r="K124" s="353">
        <v>71251</v>
      </c>
      <c r="L124" s="539">
        <f t="shared" si="2"/>
        <v>0</v>
      </c>
      <c r="M124" s="56"/>
      <c r="N124" s="56"/>
      <c r="O124" s="57"/>
    </row>
    <row r="125" spans="1:15" s="150" customFormat="1" ht="22.5" customHeight="1">
      <c r="A125" s="117"/>
      <c r="B125" s="124" t="str">
        <f>IF(EXACT('Page Titre'!LANGUE_FR_ENG,"Fr"),MatchTrad!A145,MatchTrad!B145)</f>
        <v>Uninsured deposits</v>
      </c>
      <c r="C125" s="186">
        <v>21208</v>
      </c>
      <c r="D125" s="531"/>
      <c r="E125" s="170"/>
      <c r="F125" s="56"/>
      <c r="G125" s="56"/>
      <c r="H125" s="56"/>
      <c r="I125" s="56"/>
      <c r="J125" s="279">
        <v>0.1</v>
      </c>
      <c r="K125" s="239">
        <v>71208</v>
      </c>
      <c r="L125" s="532">
        <f t="shared" si="2"/>
        <v>0</v>
      </c>
      <c r="M125" s="56"/>
      <c r="N125" s="56"/>
      <c r="O125" s="57"/>
    </row>
    <row r="126" spans="1:15" s="150" customFormat="1" ht="22.5" customHeight="1">
      <c r="A126" s="117"/>
      <c r="B126" s="124" t="str">
        <f>IF(EXACT('Page Titre'!LANGUE_FR_ENG,"Fr"),MatchTrad!A146,MatchTrad!B146)</f>
        <v>Deposits denominated in a foreign currency</v>
      </c>
      <c r="C126" s="186">
        <v>21210</v>
      </c>
      <c r="D126" s="531"/>
      <c r="E126" s="170"/>
      <c r="F126" s="56"/>
      <c r="G126" s="56"/>
      <c r="H126" s="56"/>
      <c r="I126" s="56"/>
      <c r="J126" s="279">
        <v>0.1</v>
      </c>
      <c r="K126" s="239">
        <v>71210</v>
      </c>
      <c r="L126" s="532">
        <f t="shared" si="2"/>
        <v>0</v>
      </c>
      <c r="M126" s="56"/>
      <c r="N126" s="56"/>
      <c r="O126" s="57"/>
    </row>
    <row r="127" spans="1:15" s="150" customFormat="1" ht="39" customHeight="1">
      <c r="A127" s="148"/>
      <c r="B127" s="195" t="str">
        <f>IF(EXACT('Page Titre'!LANGUE_FR_ENG,"Fr"),MatchTrad!A147,MatchTrad!B147)</f>
        <v>Rate sensitive deposits directly managed by the client - established relationship or deposit in a transactional account</v>
      </c>
      <c r="C127" s="523">
        <v>21252</v>
      </c>
      <c r="D127" s="531"/>
      <c r="E127" s="56"/>
      <c r="F127" s="56"/>
      <c r="G127" s="56"/>
      <c r="H127" s="56"/>
      <c r="I127" s="56"/>
      <c r="J127" s="279">
        <v>0.1</v>
      </c>
      <c r="K127" s="357">
        <v>71252</v>
      </c>
      <c r="L127" s="539">
        <f t="shared" si="2"/>
        <v>0</v>
      </c>
      <c r="M127" s="56"/>
      <c r="N127" s="56"/>
      <c r="O127" s="57"/>
    </row>
    <row r="128" spans="1:15" s="150" customFormat="1" ht="54" customHeight="1">
      <c r="A128" s="148"/>
      <c r="B128" s="195" t="str">
        <f>IF(EXACT('Page Titre'!LANGUE_FR_ENG,"Fr"),MatchTrad!A148,MatchTrad!B148)</f>
        <v>Other rate sensitive deposits directly managed by the client - no established relationship and not in a transactional account</v>
      </c>
      <c r="C128" s="523">
        <v>21253</v>
      </c>
      <c r="D128" s="531"/>
      <c r="E128" s="56"/>
      <c r="F128" s="56"/>
      <c r="G128" s="56"/>
      <c r="H128" s="56"/>
      <c r="I128" s="56"/>
      <c r="J128" s="279">
        <v>0.2</v>
      </c>
      <c r="K128" s="357">
        <v>71253</v>
      </c>
      <c r="L128" s="539">
        <f t="shared" si="2"/>
        <v>0</v>
      </c>
      <c r="M128" s="56"/>
      <c r="N128" s="56"/>
      <c r="O128" s="57"/>
    </row>
    <row r="129" spans="1:15" s="150" customFormat="1" ht="27.6" customHeight="1">
      <c r="A129" s="148"/>
      <c r="B129" s="195" t="str">
        <f>IF(EXACT('Page Titre'!LANGUE_FR_ENG,"Fr"),MatchTrad!A149,MatchTrad!B149)</f>
        <v>Term deposits managed by an unaffiliated third-party - cashable or maturing in the next 30 days</v>
      </c>
      <c r="C129" s="523">
        <v>21254</v>
      </c>
      <c r="D129" s="531"/>
      <c r="E129" s="56"/>
      <c r="F129" s="56"/>
      <c r="G129" s="56"/>
      <c r="H129" s="56"/>
      <c r="I129" s="56"/>
      <c r="J129" s="279">
        <v>0.3</v>
      </c>
      <c r="K129" s="357">
        <v>71254</v>
      </c>
      <c r="L129" s="539">
        <f t="shared" si="2"/>
        <v>0</v>
      </c>
      <c r="M129" s="56"/>
      <c r="N129" s="56"/>
      <c r="O129" s="57"/>
    </row>
    <row r="130" spans="1:15" s="150" customFormat="1" ht="27.6" customHeight="1">
      <c r="A130" s="148"/>
      <c r="B130" s="195" t="str">
        <f>IF(EXACT('Page Titre'!LANGUE_FR_ENG,"Fr"),MatchTrad!A150,MatchTrad!B150)</f>
        <v>Demand deposits managed by unaffiliated third-party</v>
      </c>
      <c r="C130" s="523">
        <v>21255</v>
      </c>
      <c r="D130" s="531"/>
      <c r="E130" s="56"/>
      <c r="F130" s="56"/>
      <c r="G130" s="56"/>
      <c r="H130" s="56"/>
      <c r="I130" s="56"/>
      <c r="J130" s="416">
        <v>0.4</v>
      </c>
      <c r="K130" s="357">
        <v>71255</v>
      </c>
      <c r="L130" s="539">
        <f t="shared" si="2"/>
        <v>0</v>
      </c>
      <c r="M130" s="56"/>
      <c r="N130" s="56"/>
      <c r="O130" s="57"/>
    </row>
    <row r="131" spans="1:15" s="150" customFormat="1" ht="27.6" customHeight="1">
      <c r="A131" s="148"/>
      <c r="B131" s="195" t="str">
        <f>IF(EXACT('Page Titre'!LANGUE_FR_ENG,"Fr"),MatchTrad!A151,MatchTrad!B151)</f>
        <v>Less stable small business deposits subject to host jurisdiction requirements</v>
      </c>
      <c r="C131" s="523">
        <v>21256</v>
      </c>
      <c r="D131" s="531"/>
      <c r="E131" s="56"/>
      <c r="F131" s="56"/>
      <c r="G131" s="56"/>
      <c r="H131" s="56"/>
      <c r="I131" s="56"/>
      <c r="J131" s="411" t="str">
        <f>IF(EXACT('Page Titre'!LANGUE_FR_ENG,"Fr"),MatchTrad!A152,MatchTrad!B152)</f>
        <v>See Section 6.2</v>
      </c>
      <c r="K131" s="361">
        <v>71256</v>
      </c>
      <c r="L131" s="539">
        <f>ROUND(H471,5)</f>
        <v>0</v>
      </c>
      <c r="M131" s="56"/>
      <c r="N131" s="56"/>
      <c r="O131" s="57"/>
    </row>
    <row r="132" spans="1:15" s="150" customFormat="1" ht="26.25" customHeight="1">
      <c r="A132" s="117"/>
      <c r="B132" s="126" t="str">
        <f>IF(EXACT('Page Titre'!LANGUE_FR_ENG,"Fr"),MatchTrad!A153,MatchTrad!B153)</f>
        <v>Term deposits with a remaining maturity of  &gt; 30 days</v>
      </c>
      <c r="C132" s="186">
        <v>21211</v>
      </c>
      <c r="D132" s="529"/>
      <c r="E132" s="170"/>
      <c r="F132" s="56"/>
      <c r="G132" s="56"/>
      <c r="H132" s="56"/>
      <c r="I132" s="56"/>
      <c r="J132" s="416">
        <v>0</v>
      </c>
      <c r="K132" s="239">
        <v>71211</v>
      </c>
      <c r="L132" s="530">
        <f>ROUND(D132*J132,5)</f>
        <v>0</v>
      </c>
      <c r="M132" s="56"/>
      <c r="N132" s="56"/>
      <c r="O132" s="57"/>
    </row>
    <row r="133" spans="1:15" s="150" customFormat="1" ht="25.5" customHeight="1">
      <c r="A133" s="680" t="str">
        <f>IF(EXACT('Page Titre'!LANGUE_FR_ENG,"Fr"),MatchTrad!A154,MatchTrad!B154)</f>
        <v>Total operational deposits:</v>
      </c>
      <c r="B133" s="681"/>
      <c r="C133" s="682"/>
      <c r="D133" s="511"/>
      <c r="E133" s="153"/>
      <c r="F133" s="56"/>
      <c r="G133" s="56"/>
      <c r="H133" s="56"/>
      <c r="I133" s="56"/>
      <c r="J133" s="153"/>
      <c r="K133" s="145"/>
      <c r="L133" s="153"/>
      <c r="M133" s="56"/>
      <c r="N133" s="56"/>
      <c r="O133" s="57"/>
    </row>
    <row r="134" spans="1:15" s="150" customFormat="1" ht="22.5" customHeight="1">
      <c r="A134" s="635" t="str">
        <f>IF(EXACT('Page Titre'!LANGUE_FR_ENG,"Fr"),MatchTrad!A155,MatchTrad!B155)</f>
        <v>Provided by non-financial corporates</v>
      </c>
      <c r="B134" s="636"/>
      <c r="C134" s="637"/>
      <c r="D134" s="511"/>
      <c r="E134" s="153"/>
      <c r="F134" s="56"/>
      <c r="G134" s="56"/>
      <c r="H134" s="56"/>
      <c r="I134" s="56"/>
      <c r="J134" s="153"/>
      <c r="K134" s="61"/>
      <c r="L134" s="153"/>
      <c r="M134" s="56"/>
      <c r="N134" s="56"/>
      <c r="O134" s="57"/>
    </row>
    <row r="135" spans="1:15" s="150" customFormat="1" ht="22.5" customHeight="1">
      <c r="A135" s="163"/>
      <c r="B135" s="121" t="str">
        <f>IF(EXACT('Page Titre'!LANGUE_FR_ENG,"Fr"),MatchTrad!A156,MatchTrad!B156)</f>
        <v>Insured, with a 3% run-off rate</v>
      </c>
      <c r="C135" s="186">
        <v>21212</v>
      </c>
      <c r="D135" s="531"/>
      <c r="E135" s="170"/>
      <c r="F135" s="56"/>
      <c r="G135" s="56"/>
      <c r="H135" s="56"/>
      <c r="I135" s="56"/>
      <c r="J135" s="279">
        <v>0.03</v>
      </c>
      <c r="K135" s="239">
        <v>71212</v>
      </c>
      <c r="L135" s="532">
        <f t="shared" ref="L135:L149" si="3">ROUND(D135*J135,5)</f>
        <v>0</v>
      </c>
      <c r="M135" s="56"/>
      <c r="N135" s="56"/>
      <c r="O135" s="57"/>
    </row>
    <row r="136" spans="1:15" s="150" customFormat="1" ht="22.5" customHeight="1">
      <c r="A136" s="163"/>
      <c r="B136" s="122" t="str">
        <f>IF(EXACT('Page Titre'!LANGUE_FR_ENG,"Fr"),MatchTrad!A157,MatchTrad!B157)</f>
        <v>Insured, with a 5% run-off rate</v>
      </c>
      <c r="C136" s="186">
        <v>21213</v>
      </c>
      <c r="D136" s="531"/>
      <c r="E136" s="170"/>
      <c r="F136" s="56"/>
      <c r="G136" s="56"/>
      <c r="H136" s="56"/>
      <c r="I136" s="56"/>
      <c r="J136" s="279">
        <v>0.05</v>
      </c>
      <c r="K136" s="239">
        <v>71213</v>
      </c>
      <c r="L136" s="532">
        <f t="shared" si="3"/>
        <v>0</v>
      </c>
      <c r="M136" s="56"/>
      <c r="N136" s="56"/>
      <c r="O136" s="57"/>
    </row>
    <row r="137" spans="1:15" s="150" customFormat="1" ht="22.5" customHeight="1">
      <c r="A137" s="163"/>
      <c r="B137" s="115" t="str">
        <f>IF(EXACT('Page Titre'!LANGUE_FR_ENG,"Fr"),MatchTrad!A158,MatchTrad!B158)</f>
        <v>Uninsured</v>
      </c>
      <c r="C137" s="186">
        <v>21214</v>
      </c>
      <c r="D137" s="529"/>
      <c r="E137" s="170"/>
      <c r="F137" s="56"/>
      <c r="G137" s="56"/>
      <c r="H137" s="56"/>
      <c r="I137" s="56"/>
      <c r="J137" s="416">
        <v>0.25</v>
      </c>
      <c r="K137" s="239">
        <v>71214</v>
      </c>
      <c r="L137" s="530">
        <f t="shared" si="3"/>
        <v>0</v>
      </c>
      <c r="M137" s="56"/>
      <c r="N137" s="56"/>
      <c r="O137" s="57"/>
    </row>
    <row r="138" spans="1:15" s="150" customFormat="1" ht="26.25" customHeight="1">
      <c r="A138" s="730" t="str">
        <f>IF(EXACT('Page Titre'!LANGUE_FR_ENG,"Fr"),MatchTrad!A159,MatchTrad!B159)</f>
        <v>Provided by sovereigns, central banks, PSEs and MDBs</v>
      </c>
      <c r="B138" s="730"/>
      <c r="C138" s="730"/>
      <c r="D138" s="511"/>
      <c r="E138" s="153"/>
      <c r="F138" s="56"/>
      <c r="G138" s="56"/>
      <c r="H138" s="56"/>
      <c r="I138" s="56"/>
      <c r="J138" s="172"/>
      <c r="K138" s="125"/>
      <c r="L138" s="172"/>
      <c r="M138" s="56"/>
      <c r="N138" s="56"/>
      <c r="O138" s="57"/>
    </row>
    <row r="139" spans="1:15" s="150" customFormat="1" ht="22.5" customHeight="1">
      <c r="A139" s="163"/>
      <c r="B139" s="121" t="str">
        <f>IF(EXACT('Page Titre'!LANGUE_FR_ENG,"Fr"),MatchTrad!A160,MatchTrad!B160)</f>
        <v>Insured, with a 3% run-off rate</v>
      </c>
      <c r="C139" s="186">
        <v>21217</v>
      </c>
      <c r="D139" s="531"/>
      <c r="E139" s="170"/>
      <c r="F139" s="56"/>
      <c r="G139" s="56"/>
      <c r="H139" s="56"/>
      <c r="I139" s="56"/>
      <c r="J139" s="279">
        <v>0.03</v>
      </c>
      <c r="K139" s="239">
        <v>71217</v>
      </c>
      <c r="L139" s="532">
        <f t="shared" si="3"/>
        <v>0</v>
      </c>
      <c r="M139" s="56"/>
      <c r="N139" s="56"/>
      <c r="O139" s="57"/>
    </row>
    <row r="140" spans="1:15" s="150" customFormat="1" ht="22.5" customHeight="1">
      <c r="A140" s="163"/>
      <c r="B140" s="122" t="str">
        <f>IF(EXACT('Page Titre'!LANGUE_FR_ENG,"Fr"),MatchTrad!A161,MatchTrad!B161)</f>
        <v>Insured, with a 5% run-off rate</v>
      </c>
      <c r="C140" s="186">
        <v>21218</v>
      </c>
      <c r="D140" s="531"/>
      <c r="E140" s="170"/>
      <c r="F140" s="56"/>
      <c r="G140" s="56"/>
      <c r="H140" s="56"/>
      <c r="I140" s="56"/>
      <c r="J140" s="279">
        <v>0.05</v>
      </c>
      <c r="K140" s="239">
        <v>71218</v>
      </c>
      <c r="L140" s="532">
        <f t="shared" si="3"/>
        <v>0</v>
      </c>
      <c r="M140" s="56"/>
      <c r="N140" s="56"/>
      <c r="O140" s="57"/>
    </row>
    <row r="141" spans="1:15" s="150" customFormat="1" ht="22.5" customHeight="1">
      <c r="A141" s="117"/>
      <c r="B141" s="164" t="str">
        <f>IF(EXACT('Page Titre'!LANGUE_FR_ENG,"Fr"),MatchTrad!A162,MatchTrad!B162)</f>
        <v>Uninsured</v>
      </c>
      <c r="C141" s="186">
        <v>21219</v>
      </c>
      <c r="D141" s="529"/>
      <c r="E141" s="170"/>
      <c r="F141" s="56"/>
      <c r="G141" s="56"/>
      <c r="H141" s="56"/>
      <c r="I141" s="56"/>
      <c r="J141" s="416">
        <v>0.25</v>
      </c>
      <c r="K141" s="239">
        <v>71219</v>
      </c>
      <c r="L141" s="530">
        <f t="shared" si="3"/>
        <v>0</v>
      </c>
      <c r="M141" s="56"/>
      <c r="N141" s="56"/>
      <c r="O141" s="57"/>
    </row>
    <row r="142" spans="1:15" s="150" customFormat="1" ht="22.5" customHeight="1">
      <c r="A142" s="670" t="str">
        <f>IF(EXACT('Page Titre'!LANGUE_FR_ENG,"Fr"),MatchTrad!A163,MatchTrad!B163)</f>
        <v>Provided by banks</v>
      </c>
      <c r="B142" s="671"/>
      <c r="C142" s="671"/>
      <c r="D142" s="511"/>
      <c r="E142" s="153"/>
      <c r="F142" s="56"/>
      <c r="G142" s="56"/>
      <c r="H142" s="56"/>
      <c r="I142" s="56"/>
      <c r="J142" s="172"/>
      <c r="K142" s="125"/>
      <c r="L142" s="172"/>
      <c r="M142" s="56"/>
      <c r="N142" s="56"/>
      <c r="O142" s="57"/>
    </row>
    <row r="143" spans="1:15" s="150" customFormat="1" ht="22.5" customHeight="1">
      <c r="A143" s="117"/>
      <c r="B143" s="122" t="str">
        <f>IF(EXACT('Page Titre'!LANGUE_FR_ENG,"Fr"),MatchTrad!A164,MatchTrad!B164)</f>
        <v>Insured, with a 3% run-off rate</v>
      </c>
      <c r="C143" s="186">
        <v>21222</v>
      </c>
      <c r="D143" s="531"/>
      <c r="E143" s="170"/>
      <c r="F143" s="56"/>
      <c r="G143" s="56"/>
      <c r="H143" s="56"/>
      <c r="I143" s="56"/>
      <c r="J143" s="279">
        <v>0.03</v>
      </c>
      <c r="K143" s="239">
        <v>71222</v>
      </c>
      <c r="L143" s="532">
        <f t="shared" si="3"/>
        <v>0</v>
      </c>
      <c r="M143" s="56"/>
      <c r="N143" s="56"/>
      <c r="O143" s="57"/>
    </row>
    <row r="144" spans="1:15" s="150" customFormat="1" ht="22.5" customHeight="1">
      <c r="A144" s="117"/>
      <c r="B144" s="122" t="str">
        <f>IF(EXACT('Page Titre'!LANGUE_FR_ENG,"Fr"),MatchTrad!A165,MatchTrad!B165)</f>
        <v>Insured, with a 5% run-off rate</v>
      </c>
      <c r="C144" s="186">
        <v>21223</v>
      </c>
      <c r="D144" s="531"/>
      <c r="E144" s="170"/>
      <c r="F144" s="56"/>
      <c r="G144" s="56"/>
      <c r="H144" s="56"/>
      <c r="I144" s="56"/>
      <c r="J144" s="279">
        <v>0.05</v>
      </c>
      <c r="K144" s="239">
        <v>71223</v>
      </c>
      <c r="L144" s="532">
        <f t="shared" si="3"/>
        <v>0</v>
      </c>
      <c r="M144" s="56"/>
      <c r="N144" s="56"/>
      <c r="O144" s="57"/>
    </row>
    <row r="145" spans="1:15" s="150" customFormat="1" ht="22.5" customHeight="1">
      <c r="A145" s="117"/>
      <c r="B145" s="115" t="str">
        <f>IF(EXACT('Page Titre'!LANGUE_FR_ENG,"Fr"),MatchTrad!A166,MatchTrad!B166)</f>
        <v>Uninsured</v>
      </c>
      <c r="C145" s="186">
        <v>21224</v>
      </c>
      <c r="D145" s="529"/>
      <c r="E145" s="170"/>
      <c r="F145" s="56"/>
      <c r="G145" s="56"/>
      <c r="H145" s="56"/>
      <c r="I145" s="56"/>
      <c r="J145" s="416">
        <v>0.25</v>
      </c>
      <c r="K145" s="239">
        <v>71224</v>
      </c>
      <c r="L145" s="530">
        <f t="shared" si="3"/>
        <v>0</v>
      </c>
      <c r="M145" s="56"/>
      <c r="N145" s="56"/>
      <c r="O145" s="57"/>
    </row>
    <row r="146" spans="1:15" s="150" customFormat="1" ht="26.25" customHeight="1">
      <c r="A146" s="635" t="str">
        <f>IF(EXACT('Page Titre'!LANGUE_FR_ENG,"Fr"),MatchTrad!A167,MatchTrad!B167)</f>
        <v>Provided by other financial institutions and other legal entities</v>
      </c>
      <c r="B146" s="636"/>
      <c r="C146" s="636"/>
      <c r="D146" s="511"/>
      <c r="E146" s="153"/>
      <c r="F146" s="56"/>
      <c r="G146" s="56"/>
      <c r="H146" s="56"/>
      <c r="I146" s="56"/>
      <c r="J146" s="172"/>
      <c r="K146" s="125"/>
      <c r="L146" s="172"/>
      <c r="M146" s="56"/>
      <c r="N146" s="56"/>
      <c r="O146" s="57"/>
    </row>
    <row r="147" spans="1:15" s="150" customFormat="1" ht="22.5" customHeight="1">
      <c r="A147" s="117"/>
      <c r="B147" s="122" t="str">
        <f>IF(EXACT('Page Titre'!LANGUE_FR_ENG,"Fr"),MatchTrad!A168,MatchTrad!B168)</f>
        <v>Insured, with a 3% run-off rate</v>
      </c>
      <c r="C147" s="186">
        <v>21226</v>
      </c>
      <c r="D147" s="531"/>
      <c r="E147" s="170"/>
      <c r="F147" s="56"/>
      <c r="G147" s="56"/>
      <c r="H147" s="56"/>
      <c r="I147" s="56"/>
      <c r="J147" s="279">
        <v>0.03</v>
      </c>
      <c r="K147" s="239">
        <v>71226</v>
      </c>
      <c r="L147" s="532">
        <f t="shared" si="3"/>
        <v>0</v>
      </c>
      <c r="M147" s="56"/>
      <c r="N147" s="56"/>
      <c r="O147" s="57"/>
    </row>
    <row r="148" spans="1:15" s="150" customFormat="1" ht="22.5" customHeight="1">
      <c r="A148" s="117"/>
      <c r="B148" s="122" t="str">
        <f>IF(EXACT('Page Titre'!LANGUE_FR_ENG,"Fr"),MatchTrad!A169,MatchTrad!B169)</f>
        <v>Insured, with a 5% run-off rate</v>
      </c>
      <c r="C148" s="186">
        <v>21227</v>
      </c>
      <c r="D148" s="531"/>
      <c r="E148" s="170"/>
      <c r="F148" s="56"/>
      <c r="G148" s="56"/>
      <c r="H148" s="56"/>
      <c r="I148" s="56"/>
      <c r="J148" s="279">
        <v>0.05</v>
      </c>
      <c r="K148" s="239">
        <v>71227</v>
      </c>
      <c r="L148" s="532">
        <f t="shared" si="3"/>
        <v>0</v>
      </c>
      <c r="M148" s="56"/>
      <c r="N148" s="56"/>
      <c r="O148" s="57"/>
    </row>
    <row r="149" spans="1:15" s="150" customFormat="1" ht="22.5" customHeight="1">
      <c r="A149" s="117"/>
      <c r="B149" s="115" t="str">
        <f>IF(EXACT('Page Titre'!LANGUE_FR_ENG,"Fr"),MatchTrad!A170,MatchTrad!B170)</f>
        <v>Uninsured</v>
      </c>
      <c r="C149" s="187">
        <v>21228</v>
      </c>
      <c r="D149" s="529"/>
      <c r="E149" s="170"/>
      <c r="F149" s="56"/>
      <c r="G149" s="56"/>
      <c r="H149" s="56"/>
      <c r="I149" s="56"/>
      <c r="J149" s="416">
        <v>0.25</v>
      </c>
      <c r="K149" s="250">
        <v>71228</v>
      </c>
      <c r="L149" s="530">
        <f t="shared" si="3"/>
        <v>0</v>
      </c>
      <c r="M149" s="56"/>
      <c r="N149" s="56"/>
      <c r="O149" s="57"/>
    </row>
    <row r="150" spans="1:15" s="150" customFormat="1" ht="26.25" customHeight="1">
      <c r="A150" s="680" t="str">
        <f>IF(EXACT('Page Titre'!LANGUE_FR_ENG,"Fr"),MatchTrad!A171,MatchTrad!B171)</f>
        <v>Total non-operational deposits:</v>
      </c>
      <c r="B150" s="681"/>
      <c r="C150" s="682"/>
      <c r="D150" s="511"/>
      <c r="E150" s="153"/>
      <c r="F150" s="56"/>
      <c r="G150" s="56"/>
      <c r="H150" s="56"/>
      <c r="I150" s="56"/>
      <c r="J150" s="153"/>
      <c r="K150" s="145"/>
      <c r="L150" s="153"/>
      <c r="M150" s="56"/>
      <c r="N150" s="56"/>
      <c r="O150" s="57"/>
    </row>
    <row r="151" spans="1:15" s="150" customFormat="1" ht="22.5" customHeight="1">
      <c r="A151" s="635" t="str">
        <f>IF(EXACT('Page Titre'!LANGUE_FR_ENG,"Fr"),MatchTrad!A172,MatchTrad!B172)</f>
        <v>Provided by non-financial corporates; of which:</v>
      </c>
      <c r="B151" s="636"/>
      <c r="C151" s="637"/>
      <c r="D151" s="511"/>
      <c r="E151" s="153"/>
      <c r="F151" s="56"/>
      <c r="G151" s="56"/>
      <c r="H151" s="56"/>
      <c r="I151" s="56"/>
      <c r="J151" s="153"/>
      <c r="K151" s="61"/>
      <c r="L151" s="153"/>
      <c r="M151" s="56"/>
      <c r="N151" s="56"/>
      <c r="O151" s="57"/>
    </row>
    <row r="152" spans="1:15" s="150" customFormat="1" ht="26.25" customHeight="1">
      <c r="A152" s="117"/>
      <c r="B152" s="122" t="str">
        <f>IF(EXACT('Page Titre'!LANGUE_FR_ENG,"Fr"),MatchTrad!A173,MatchTrad!B173)</f>
        <v>Where entire amount is fully covered by an effective deposit insurance scheme</v>
      </c>
      <c r="C152" s="186">
        <v>21215</v>
      </c>
      <c r="D152" s="531"/>
      <c r="E152" s="170"/>
      <c r="F152" s="56"/>
      <c r="G152" s="56"/>
      <c r="H152" s="56"/>
      <c r="I152" s="56"/>
      <c r="J152" s="279">
        <v>0.2</v>
      </c>
      <c r="K152" s="239">
        <v>71215</v>
      </c>
      <c r="L152" s="532">
        <f t="shared" ref="L152:L160" si="4">ROUND(D152*J152,5)</f>
        <v>0</v>
      </c>
      <c r="M152" s="56"/>
      <c r="N152" s="56"/>
      <c r="O152" s="57"/>
    </row>
    <row r="153" spans="1:15" s="150" customFormat="1" ht="37.5" customHeight="1">
      <c r="A153" s="117"/>
      <c r="B153" s="115" t="str">
        <f>IF(EXACT('Page Titre'!LANGUE_FR_ENG,"Fr"),MatchTrad!A174,MatchTrad!B174)</f>
        <v>Where entire amount is not fully covered by an effective deposit insurance scheme</v>
      </c>
      <c r="C153" s="186">
        <v>21216</v>
      </c>
      <c r="D153" s="529"/>
      <c r="E153" s="170"/>
      <c r="F153" s="56"/>
      <c r="G153" s="56"/>
      <c r="H153" s="56"/>
      <c r="I153" s="56"/>
      <c r="J153" s="416">
        <v>0.4</v>
      </c>
      <c r="K153" s="239">
        <v>71216</v>
      </c>
      <c r="L153" s="530">
        <f t="shared" si="4"/>
        <v>0</v>
      </c>
      <c r="M153" s="56"/>
      <c r="N153" s="56"/>
      <c r="O153" s="57"/>
    </row>
    <row r="154" spans="1:15" s="150" customFormat="1" ht="26.25" customHeight="1">
      <c r="A154" s="635" t="str">
        <f>IF(EXACT('Page Titre'!LANGUE_FR_ENG,"Fr"),MatchTrad!A175,MatchTrad!B175)</f>
        <v>Provided by sovereigns, central banks, PSEs and MDBs; of which:</v>
      </c>
      <c r="B154" s="636"/>
      <c r="C154" s="636"/>
      <c r="D154" s="511"/>
      <c r="E154" s="153"/>
      <c r="F154" s="56"/>
      <c r="G154" s="56"/>
      <c r="H154" s="56"/>
      <c r="I154" s="56"/>
      <c r="J154" s="170"/>
      <c r="K154" s="125"/>
      <c r="L154" s="170"/>
      <c r="M154" s="56"/>
      <c r="N154" s="56"/>
      <c r="O154" s="57"/>
    </row>
    <row r="155" spans="1:15" s="150" customFormat="1" ht="26.25" customHeight="1">
      <c r="A155" s="117"/>
      <c r="B155" s="122" t="str">
        <f>IF(EXACT('Page Titre'!LANGUE_FR_ENG,"Fr"),MatchTrad!A176,MatchTrad!B176)</f>
        <v>Where entire amount is fully covered by an effective deposit insurance scheme</v>
      </c>
      <c r="C155" s="186">
        <v>21220</v>
      </c>
      <c r="D155" s="531"/>
      <c r="E155" s="170"/>
      <c r="F155" s="56"/>
      <c r="G155" s="56"/>
      <c r="H155" s="56"/>
      <c r="I155" s="56"/>
      <c r="J155" s="279">
        <v>0.2</v>
      </c>
      <c r="K155" s="239">
        <v>71220</v>
      </c>
      <c r="L155" s="532">
        <f t="shared" si="4"/>
        <v>0</v>
      </c>
      <c r="M155" s="56"/>
      <c r="N155" s="56"/>
      <c r="O155" s="57"/>
    </row>
    <row r="156" spans="1:15" s="150" customFormat="1" ht="37.5" customHeight="1">
      <c r="A156" s="117"/>
      <c r="B156" s="115" t="str">
        <f>IF(EXACT('Page Titre'!LANGUE_FR_ENG,"Fr"),MatchTrad!A177,MatchTrad!B177)</f>
        <v>Where entire amount is not fully covered by an effective deposit insurance scheme</v>
      </c>
      <c r="C156" s="186">
        <v>21221</v>
      </c>
      <c r="D156" s="531"/>
      <c r="E156" s="170"/>
      <c r="F156" s="56"/>
      <c r="G156" s="56"/>
      <c r="H156" s="56"/>
      <c r="I156" s="56"/>
      <c r="J156" s="279">
        <v>0.4</v>
      </c>
      <c r="K156" s="239">
        <v>71221</v>
      </c>
      <c r="L156" s="532">
        <f t="shared" si="4"/>
        <v>0</v>
      </c>
      <c r="M156" s="56"/>
      <c r="N156" s="56"/>
      <c r="O156" s="57"/>
    </row>
    <row r="157" spans="1:15" s="150" customFormat="1" ht="22.5" customHeight="1">
      <c r="A157" s="282"/>
      <c r="B157" s="149" t="str">
        <f>IF(EXACT('Page Titre'!LANGUE_FR_ENG,"Fr"),MatchTrad!A178,MatchTrad!B178)</f>
        <v>Provided by other banks</v>
      </c>
      <c r="C157" s="186">
        <v>21225</v>
      </c>
      <c r="D157" s="531"/>
      <c r="E157" s="170"/>
      <c r="F157" s="56"/>
      <c r="G157" s="56"/>
      <c r="H157" s="56"/>
      <c r="I157" s="56"/>
      <c r="J157" s="279">
        <v>1</v>
      </c>
      <c r="K157" s="239">
        <v>71225</v>
      </c>
      <c r="L157" s="532">
        <f t="shared" si="4"/>
        <v>0</v>
      </c>
      <c r="M157" s="56"/>
      <c r="N157" s="56"/>
      <c r="O157" s="57"/>
    </row>
    <row r="158" spans="1:15" s="150" customFormat="1" ht="26.25" customHeight="1">
      <c r="A158" s="117"/>
      <c r="B158" s="121" t="str">
        <f>IF(EXACT('Page Titre'!LANGUE_FR_ENG,"Fr"),MatchTrad!A179,MatchTrad!B179)</f>
        <v>Provided by other financial institutions and other legal entities</v>
      </c>
      <c r="C158" s="186">
        <v>21229</v>
      </c>
      <c r="D158" s="531"/>
      <c r="E158" s="170"/>
      <c r="F158" s="56"/>
      <c r="G158" s="56"/>
      <c r="H158" s="56"/>
      <c r="I158" s="56"/>
      <c r="J158" s="279">
        <v>1</v>
      </c>
      <c r="K158" s="239">
        <v>71229</v>
      </c>
      <c r="L158" s="532">
        <f t="shared" si="4"/>
        <v>0</v>
      </c>
      <c r="M158" s="56"/>
      <c r="N158" s="56"/>
      <c r="O158" s="57"/>
    </row>
    <row r="159" spans="1:15" s="150" customFormat="1" ht="22.5" customHeight="1">
      <c r="A159" s="117"/>
      <c r="B159" s="122" t="str">
        <f>IF(EXACT('Page Titre'!LANGUE_FR_ENG,"Fr"),MatchTrad!A180,MatchTrad!B180)</f>
        <v>Unsecured debt issuance</v>
      </c>
      <c r="C159" s="186">
        <v>21230</v>
      </c>
      <c r="D159" s="531"/>
      <c r="E159" s="170"/>
      <c r="F159" s="56"/>
      <c r="G159" s="56"/>
      <c r="H159" s="56"/>
      <c r="I159" s="56"/>
      <c r="J159" s="279">
        <v>1</v>
      </c>
      <c r="K159" s="239">
        <v>71230</v>
      </c>
      <c r="L159" s="532">
        <f t="shared" si="4"/>
        <v>0</v>
      </c>
      <c r="M159" s="56"/>
      <c r="N159" s="56"/>
      <c r="O159" s="57"/>
    </row>
    <row r="160" spans="1:15" s="150" customFormat="1" ht="26.25" customHeight="1">
      <c r="A160" s="117"/>
      <c r="B160" s="115" t="str">
        <f>IF(EXACT('Page Titre'!LANGUE_FR_ENG,"Fr"),MatchTrad!A181,MatchTrad!B181)</f>
        <v>Additional balances required to be installed in central bank reserves</v>
      </c>
      <c r="C160" s="187">
        <v>21231</v>
      </c>
      <c r="D160" s="529"/>
      <c r="E160" s="170"/>
      <c r="F160" s="56"/>
      <c r="G160" s="56"/>
      <c r="H160" s="56"/>
      <c r="I160" s="56"/>
      <c r="J160" s="416">
        <v>1</v>
      </c>
      <c r="K160" s="239">
        <v>71231</v>
      </c>
      <c r="L160" s="532">
        <f t="shared" si="4"/>
        <v>0</v>
      </c>
      <c r="M160" s="56"/>
      <c r="N160" s="56"/>
      <c r="O160" s="57"/>
    </row>
    <row r="161" spans="1:15" ht="22.5" customHeight="1">
      <c r="A161" s="657" t="str">
        <f>IF(EXACT('Page Titre'!LANGUE_FR_ENG,"Fr"),MatchTrad!A182,MatchTrad!B182)</f>
        <v>Total unsecured wholesale funding run-off</v>
      </c>
      <c r="B161" s="658"/>
      <c r="C161" s="658"/>
      <c r="D161" s="659"/>
      <c r="E161" s="658"/>
      <c r="F161" s="658"/>
      <c r="G161" s="658"/>
      <c r="H161" s="658"/>
      <c r="I161" s="658"/>
      <c r="J161" s="660"/>
      <c r="K161" s="210">
        <v>99025</v>
      </c>
      <c r="L161" s="533">
        <f>ROUND(SUM(L114:L116,L119:L132,L135:L137,L139:L141,L143:L145,L147:L149,L152:L153,L155:L160),5)</f>
        <v>0</v>
      </c>
      <c r="M161" s="56"/>
      <c r="N161" s="56"/>
      <c r="O161" s="57"/>
    </row>
    <row r="162" spans="1:15" ht="37.5" customHeight="1">
      <c r="A162" s="676" t="str">
        <f>IF(EXACT('Page Titre'!LANGUE_FR_ENG,"Fr"),MatchTrad!A183,MatchTrad!B183)</f>
        <v>2.3. Secured funding run-off</v>
      </c>
      <c r="B162" s="677"/>
      <c r="C162" s="722"/>
      <c r="D162" s="650" t="str">
        <f>IF(EXACT('Page Titre'!LANGUE_FR_ENG,"Fr"),MatchTrad!A184,MatchTrad!B184)</f>
        <v>Amount received</v>
      </c>
      <c r="E162" s="521"/>
      <c r="F162" s="650" t="str">
        <f>IF(EXACT('Page Titre'!LANGUE_FR_ENG,"Fr"),MatchTrad!A185,MatchTrad!B185)</f>
        <v>Market value of extended collateral</v>
      </c>
      <c r="G162" s="810"/>
      <c r="H162" s="810"/>
      <c r="I162" s="810"/>
      <c r="J162" s="650" t="str">
        <f>IF(EXACT('Page Titre'!LANGUE_FR_ENG,"Fr"),MatchTrad!A186,MatchTrad!B186)</f>
        <v>Weight</v>
      </c>
      <c r="K162" s="165"/>
      <c r="L162" s="652" t="str">
        <f>IF(EXACT('Page Titre'!LANGUE_FR_ENG,"Fr"),MatchTrad!A187,MatchTrad!B187)</f>
        <v>Weighted amount</v>
      </c>
      <c r="M162" s="56"/>
      <c r="N162" s="56"/>
      <c r="O162" s="57"/>
    </row>
    <row r="163" spans="1:15" ht="37.5" customHeight="1">
      <c r="A163" s="678"/>
      <c r="B163" s="679"/>
      <c r="C163" s="811"/>
      <c r="D163" s="651"/>
      <c r="E163" s="522"/>
      <c r="F163" s="651"/>
      <c r="G163" s="55"/>
      <c r="H163" s="55"/>
      <c r="I163" s="55"/>
      <c r="J163" s="651"/>
      <c r="K163" s="166"/>
      <c r="L163" s="651"/>
      <c r="M163" s="56"/>
      <c r="N163" s="56"/>
      <c r="O163" s="57"/>
    </row>
    <row r="164" spans="1:15" ht="16.5" customHeight="1">
      <c r="A164" s="500"/>
      <c r="B164" s="501"/>
      <c r="C164" s="502"/>
      <c r="D164" s="136" t="s">
        <v>688</v>
      </c>
      <c r="E164" s="522"/>
      <c r="F164" s="136" t="s">
        <v>689</v>
      </c>
      <c r="G164" s="55"/>
      <c r="H164" s="55"/>
      <c r="I164" s="55"/>
      <c r="J164" s="134" t="s">
        <v>691</v>
      </c>
      <c r="K164" s="166"/>
      <c r="L164" s="136" t="s">
        <v>692</v>
      </c>
      <c r="M164" s="56"/>
      <c r="N164" s="56"/>
      <c r="O164" s="57"/>
    </row>
    <row r="165" spans="1:15" s="150" customFormat="1" ht="26.25" customHeight="1">
      <c r="A165" s="683" t="str">
        <f>IF(EXACT('Page Titre'!LANGUE_FR_ENG,"Fr"),MatchTrad!A188,MatchTrad!B188)</f>
        <v>Transactions maturing ≤ 30 days conducted with the FI's domestic central bank:</v>
      </c>
      <c r="B165" s="684"/>
      <c r="C165" s="685"/>
      <c r="D165" s="426"/>
      <c r="E165" s="522"/>
      <c r="F165" s="450"/>
      <c r="G165" s="167"/>
      <c r="H165" s="167"/>
      <c r="I165" s="167"/>
      <c r="J165" s="119"/>
      <c r="K165" s="168"/>
      <c r="L165" s="450"/>
      <c r="M165" s="56"/>
      <c r="N165" s="56"/>
      <c r="O165" s="57"/>
    </row>
    <row r="166" spans="1:15" s="150" customFormat="1" ht="26.25" customHeight="1">
      <c r="A166" s="670" t="str">
        <f>IF(EXACT('Page Titre'!LANGUE_FR_ENG,"Fr"),MatchTrad!A189,MatchTrad!B189)</f>
        <v>Backed by Level 1 assets; of which:</v>
      </c>
      <c r="B166" s="671"/>
      <c r="C166" s="672"/>
      <c r="D166" s="511"/>
      <c r="E166" s="522"/>
      <c r="F166" s="428"/>
      <c r="G166" s="167"/>
      <c r="H166" s="167"/>
      <c r="I166" s="167"/>
      <c r="J166" s="155"/>
      <c r="K166" s="169"/>
      <c r="L166" s="428"/>
      <c r="M166" s="56"/>
      <c r="N166" s="56"/>
      <c r="O166" s="57"/>
    </row>
    <row r="167" spans="1:15" s="150" customFormat="1" ht="26.25" customHeight="1">
      <c r="A167" s="117"/>
      <c r="B167" s="121" t="str">
        <f>IF(EXACT('Page Titre'!LANGUE_FR_ENG,"Fr"),MatchTrad!A190,MatchTrad!B190)</f>
        <v>Transactions involving eligible liquid assets</v>
      </c>
      <c r="C167" s="363">
        <v>21301</v>
      </c>
      <c r="D167" s="531"/>
      <c r="E167" s="216">
        <v>21302</v>
      </c>
      <c r="F167" s="531"/>
      <c r="G167" s="170"/>
      <c r="H167" s="170"/>
      <c r="I167" s="170"/>
      <c r="J167" s="279">
        <v>0</v>
      </c>
      <c r="K167" s="239">
        <v>71301</v>
      </c>
      <c r="L167" s="532">
        <f t="shared" ref="L167:L187" si="5">ROUND(D167*J167,5)</f>
        <v>0</v>
      </c>
      <c r="M167" s="56"/>
      <c r="N167" s="56"/>
      <c r="O167" s="57"/>
    </row>
    <row r="168" spans="1:15" s="150" customFormat="1" ht="25.5" customHeight="1">
      <c r="A168" s="117"/>
      <c r="B168" s="115" t="str">
        <f>IF(EXACT('Page Titre'!LANGUE_FR_ENG,"Fr"),MatchTrad!A191,MatchTrad!B191)</f>
        <v>Transactions not involving eligible liquid assets</v>
      </c>
      <c r="C168" s="364">
        <v>21303</v>
      </c>
      <c r="D168" s="529"/>
      <c r="E168" s="216">
        <v>21304</v>
      </c>
      <c r="F168" s="529"/>
      <c r="G168" s="170"/>
      <c r="H168" s="170"/>
      <c r="I168" s="170"/>
      <c r="J168" s="416">
        <v>0</v>
      </c>
      <c r="K168" s="239">
        <v>71303</v>
      </c>
      <c r="L168" s="530">
        <f t="shared" si="5"/>
        <v>0</v>
      </c>
      <c r="M168" s="56"/>
      <c r="N168" s="56"/>
      <c r="O168" s="57"/>
    </row>
    <row r="169" spans="1:15" s="150" customFormat="1" ht="22.5" customHeight="1">
      <c r="A169" s="686" t="str">
        <f>IF(EXACT('Page Titre'!LANGUE_FR_ENG,"Fr"),MatchTrad!A192,MatchTrad!B192)</f>
        <v>Backed by Level 2A assets; of which:</v>
      </c>
      <c r="B169" s="687"/>
      <c r="C169" s="687"/>
      <c r="D169" s="59"/>
      <c r="E169" s="171"/>
      <c r="F169" s="172"/>
      <c r="G169" s="172"/>
      <c r="H169" s="170"/>
      <c r="I169" s="170"/>
      <c r="J169" s="153"/>
      <c r="K169" s="125"/>
      <c r="L169" s="172"/>
      <c r="M169" s="56"/>
      <c r="N169" s="56"/>
      <c r="O169" s="57"/>
    </row>
    <row r="170" spans="1:15" s="150" customFormat="1" ht="26.25" customHeight="1">
      <c r="A170" s="117"/>
      <c r="B170" s="122" t="str">
        <f>IF(EXACT('Page Titre'!LANGUE_FR_ENG,"Fr"),MatchTrad!A193,MatchTrad!B193)</f>
        <v>Transactions involving eligible liquid assets</v>
      </c>
      <c r="C170" s="364">
        <v>21305</v>
      </c>
      <c r="D170" s="531"/>
      <c r="E170" s="365">
        <v>21306</v>
      </c>
      <c r="F170" s="531"/>
      <c r="G170" s="170"/>
      <c r="H170" s="170"/>
      <c r="I170" s="170"/>
      <c r="J170" s="279">
        <v>0</v>
      </c>
      <c r="K170" s="239">
        <v>71305</v>
      </c>
      <c r="L170" s="532">
        <f t="shared" si="5"/>
        <v>0</v>
      </c>
      <c r="M170" s="56"/>
      <c r="N170" s="56"/>
      <c r="O170" s="57"/>
    </row>
    <row r="171" spans="1:15" s="150" customFormat="1" ht="26.25" customHeight="1">
      <c r="A171" s="117"/>
      <c r="B171" s="115" t="str">
        <f>IF(EXACT('Page Titre'!LANGUE_FR_ENG,"Fr"),MatchTrad!A194,MatchTrad!B194)</f>
        <v>Transactions not involving eligible liquid assets</v>
      </c>
      <c r="C171" s="366">
        <v>21307</v>
      </c>
      <c r="D171" s="529"/>
      <c r="E171" s="367">
        <v>21308</v>
      </c>
      <c r="F171" s="529"/>
      <c r="G171" s="170"/>
      <c r="H171" s="170"/>
      <c r="I171" s="170"/>
      <c r="J171" s="416">
        <v>0</v>
      </c>
      <c r="K171" s="250">
        <v>71307</v>
      </c>
      <c r="L171" s="530">
        <f t="shared" si="5"/>
        <v>0</v>
      </c>
      <c r="M171" s="56"/>
      <c r="N171" s="56"/>
      <c r="O171" s="57"/>
    </row>
    <row r="172" spans="1:15" s="176" customFormat="1" ht="22.5" customHeight="1">
      <c r="A172" s="686" t="str">
        <f>IF(EXACT('Page Titre'!LANGUE_FR_ENG,"Fr"),MatchTrad!A195,MatchTrad!B195)</f>
        <v>Backed by Level 2B RMBS assets; of which:</v>
      </c>
      <c r="B172" s="687"/>
      <c r="C172" s="687"/>
      <c r="D172" s="59"/>
      <c r="E172" s="173"/>
      <c r="F172" s="172"/>
      <c r="G172" s="174"/>
      <c r="H172" s="88"/>
      <c r="I172" s="88"/>
      <c r="J172" s="218"/>
      <c r="K172" s="175"/>
      <c r="L172" s="172"/>
      <c r="M172" s="56"/>
      <c r="N172" s="56"/>
      <c r="O172" s="57"/>
    </row>
    <row r="173" spans="1:15" s="150" customFormat="1" ht="26.25" customHeight="1">
      <c r="A173" s="117"/>
      <c r="B173" s="121" t="str">
        <f>IF(EXACT('Page Titre'!LANGUE_FR_ENG,"Fr"),MatchTrad!A196,MatchTrad!B196)</f>
        <v>Transactions involving eligible liquid assets</v>
      </c>
      <c r="C173" s="363">
        <v>21309</v>
      </c>
      <c r="D173" s="531"/>
      <c r="E173" s="223">
        <v>21310</v>
      </c>
      <c r="F173" s="531"/>
      <c r="G173" s="170"/>
      <c r="H173" s="170"/>
      <c r="I173" s="170"/>
      <c r="J173" s="279">
        <v>0</v>
      </c>
      <c r="K173" s="249">
        <v>71309</v>
      </c>
      <c r="L173" s="532">
        <f t="shared" si="5"/>
        <v>0</v>
      </c>
      <c r="M173" s="56"/>
      <c r="N173" s="56"/>
      <c r="O173" s="57"/>
    </row>
    <row r="174" spans="1:15" s="150" customFormat="1" ht="26.25" customHeight="1">
      <c r="A174" s="117"/>
      <c r="B174" s="115" t="str">
        <f>IF(EXACT('Page Titre'!LANGUE_FR_ENG,"Fr"),MatchTrad!A197,MatchTrad!B197)</f>
        <v>Transactions not involving eligible liquid assets</v>
      </c>
      <c r="C174" s="366">
        <v>21311</v>
      </c>
      <c r="D174" s="529"/>
      <c r="E174" s="350">
        <v>21312</v>
      </c>
      <c r="F174" s="529"/>
      <c r="G174" s="170"/>
      <c r="H174" s="170"/>
      <c r="I174" s="170"/>
      <c r="J174" s="416">
        <v>0</v>
      </c>
      <c r="K174" s="250">
        <v>71311</v>
      </c>
      <c r="L174" s="530">
        <f t="shared" si="5"/>
        <v>0</v>
      </c>
      <c r="M174" s="56"/>
      <c r="N174" s="56"/>
      <c r="O174" s="57"/>
    </row>
    <row r="175" spans="1:15" s="176" customFormat="1" ht="22.5" customHeight="1">
      <c r="A175" s="686" t="str">
        <f>IF(EXACT('Page Titre'!LANGUE_FR_ENG,"Fr"),MatchTrad!A198,MatchTrad!B198)</f>
        <v>Backed by Level 2B non-RMBS assets; of which:</v>
      </c>
      <c r="B175" s="687"/>
      <c r="C175" s="687"/>
      <c r="D175" s="59"/>
      <c r="E175" s="173"/>
      <c r="F175" s="172"/>
      <c r="G175" s="174"/>
      <c r="H175" s="88"/>
      <c r="I175" s="88"/>
      <c r="J175" s="218"/>
      <c r="K175" s="175"/>
      <c r="L175" s="172"/>
      <c r="M175" s="56"/>
      <c r="N175" s="56"/>
      <c r="O175" s="57"/>
    </row>
    <row r="176" spans="1:15" s="150" customFormat="1" ht="26.25" customHeight="1">
      <c r="A176" s="117"/>
      <c r="B176" s="121" t="str">
        <f>IF(EXACT('Page Titre'!LANGUE_FR_ENG,"Fr"),MatchTrad!A199,MatchTrad!B199)</f>
        <v>Transactions involving eligible liquid assets</v>
      </c>
      <c r="C176" s="363">
        <v>21313</v>
      </c>
      <c r="D176" s="531"/>
      <c r="E176" s="223">
        <v>21314</v>
      </c>
      <c r="F176" s="531"/>
      <c r="G176" s="170"/>
      <c r="H176" s="170"/>
      <c r="I176" s="170"/>
      <c r="J176" s="279">
        <v>0</v>
      </c>
      <c r="K176" s="249">
        <v>71313</v>
      </c>
      <c r="L176" s="532">
        <f t="shared" si="5"/>
        <v>0</v>
      </c>
      <c r="M176" s="56"/>
      <c r="N176" s="56"/>
      <c r="O176" s="57"/>
    </row>
    <row r="177" spans="1:15" s="150" customFormat="1" ht="26.25" customHeight="1">
      <c r="A177" s="117"/>
      <c r="B177" s="115" t="str">
        <f>IF(EXACT('Page Titre'!LANGUE_FR_ENG,"Fr"),MatchTrad!A200,MatchTrad!B200)</f>
        <v>Transactions not involving eligible liquid assets</v>
      </c>
      <c r="C177" s="366">
        <v>21315</v>
      </c>
      <c r="D177" s="531"/>
      <c r="E177" s="350">
        <v>21316</v>
      </c>
      <c r="F177" s="531"/>
      <c r="G177" s="170"/>
      <c r="H177" s="170"/>
      <c r="I177" s="170"/>
      <c r="J177" s="279">
        <v>0</v>
      </c>
      <c r="K177" s="250">
        <v>71315</v>
      </c>
      <c r="L177" s="532">
        <f t="shared" si="5"/>
        <v>0</v>
      </c>
      <c r="M177" s="56"/>
      <c r="N177" s="56"/>
      <c r="O177" s="57"/>
    </row>
    <row r="178" spans="1:15" s="176" customFormat="1" ht="22.5" customHeight="1">
      <c r="A178" s="729" t="str">
        <f>IF(EXACT('Page Titre'!LANGUE_FR_ENG,"Fr"),MatchTrad!A201,MatchTrad!B201)</f>
        <v>Backed by other assets</v>
      </c>
      <c r="B178" s="729"/>
      <c r="C178" s="368">
        <v>21317</v>
      </c>
      <c r="D178" s="529"/>
      <c r="E178" s="369">
        <v>21318</v>
      </c>
      <c r="F178" s="529"/>
      <c r="G178" s="88"/>
      <c r="H178" s="88"/>
      <c r="I178" s="88"/>
      <c r="J178" s="416">
        <v>0</v>
      </c>
      <c r="K178" s="242">
        <v>71317</v>
      </c>
      <c r="L178" s="530">
        <f t="shared" si="5"/>
        <v>0</v>
      </c>
      <c r="M178" s="56"/>
      <c r="N178" s="56"/>
      <c r="O178" s="57"/>
    </row>
    <row r="179" spans="1:15" s="150" customFormat="1" ht="37.5" customHeight="1">
      <c r="A179" s="670" t="str">
        <f>IF(EXACT('Page Titre'!LANGUE_FR_ENG,"Fr"),MatchTrad!A202,MatchTrad!B202)</f>
        <v>Transactions maturing ≤ 30 days not conducted with the FI's domestic central bank and backed by Level 1 assets; of which:</v>
      </c>
      <c r="B179" s="735"/>
      <c r="C179" s="735"/>
      <c r="D179" s="431"/>
      <c r="E179" s="178"/>
      <c r="F179" s="451"/>
      <c r="G179" s="167"/>
      <c r="H179" s="167"/>
      <c r="I179" s="167"/>
      <c r="J179" s="167"/>
      <c r="K179" s="178"/>
      <c r="L179" s="451"/>
      <c r="M179" s="56"/>
      <c r="N179" s="56"/>
      <c r="O179" s="57"/>
    </row>
    <row r="180" spans="1:15" s="150" customFormat="1" ht="26.25" customHeight="1">
      <c r="A180" s="117"/>
      <c r="B180" s="122" t="str">
        <f>IF(EXACT('Page Titre'!LANGUE_FR_ENG,"Fr"),MatchTrad!A203,MatchTrad!B203)</f>
        <v>Transactions involving eligible liquid assets</v>
      </c>
      <c r="C180" s="363">
        <v>21319</v>
      </c>
      <c r="D180" s="531"/>
      <c r="E180" s="223">
        <v>21320</v>
      </c>
      <c r="F180" s="531"/>
      <c r="G180" s="170"/>
      <c r="H180" s="170"/>
      <c r="I180" s="170"/>
      <c r="J180" s="279">
        <v>0</v>
      </c>
      <c r="K180" s="249">
        <v>71319</v>
      </c>
      <c r="L180" s="532">
        <f t="shared" si="5"/>
        <v>0</v>
      </c>
      <c r="M180" s="56"/>
      <c r="N180" s="56"/>
      <c r="O180" s="57"/>
    </row>
    <row r="181" spans="1:15" s="150" customFormat="1" ht="26.25" customHeight="1">
      <c r="A181" s="117"/>
      <c r="B181" s="122" t="str">
        <f>IF(EXACT('Page Titre'!LANGUE_FR_ENG,"Fr"),MatchTrad!A204,MatchTrad!B204)</f>
        <v>Transactions not involving eligible liquid assets</v>
      </c>
      <c r="C181" s="366">
        <v>21321</v>
      </c>
      <c r="D181" s="529"/>
      <c r="E181" s="350">
        <v>21322</v>
      </c>
      <c r="F181" s="529"/>
      <c r="G181" s="170"/>
      <c r="H181" s="170"/>
      <c r="I181" s="170"/>
      <c r="J181" s="416">
        <v>0</v>
      </c>
      <c r="K181" s="250">
        <v>71321</v>
      </c>
      <c r="L181" s="530">
        <f t="shared" si="5"/>
        <v>0</v>
      </c>
      <c r="M181" s="56"/>
      <c r="N181" s="56"/>
      <c r="O181" s="57"/>
    </row>
    <row r="182" spans="1:15" s="150" customFormat="1" ht="37.5" customHeight="1">
      <c r="A182" s="670" t="str">
        <f>IF(EXACT('Page Titre'!LANGUE_FR_ENG,"Fr"),MatchTrad!A205,MatchTrad!B205)</f>
        <v>Transactions maturing ≤ 30 days not conducted with the FI's domestic central bank and backed by Level 2A assets:</v>
      </c>
      <c r="B182" s="735"/>
      <c r="C182" s="736"/>
      <c r="D182" s="432"/>
      <c r="E182" s="179"/>
      <c r="F182" s="452"/>
      <c r="G182" s="167"/>
      <c r="H182" s="167"/>
      <c r="I182" s="167"/>
      <c r="J182" s="167"/>
      <c r="K182" s="178"/>
      <c r="L182" s="451"/>
      <c r="M182" s="56"/>
      <c r="N182" s="56"/>
      <c r="O182" s="57"/>
    </row>
    <row r="183" spans="1:15" s="150" customFormat="1" ht="26.25" customHeight="1">
      <c r="A183" s="117"/>
      <c r="B183" s="122" t="str">
        <f>IF(EXACT('Page Titre'!LANGUE_FR_ENG,"Fr"),MatchTrad!A206,MatchTrad!B206)</f>
        <v>Transactions involving eligible liquid assets</v>
      </c>
      <c r="C183" s="363">
        <v>21323</v>
      </c>
      <c r="D183" s="531"/>
      <c r="E183" s="223">
        <v>21324</v>
      </c>
      <c r="F183" s="531"/>
      <c r="G183" s="170"/>
      <c r="H183" s="170"/>
      <c r="I183" s="170"/>
      <c r="J183" s="279">
        <v>0.15</v>
      </c>
      <c r="K183" s="249">
        <v>71323</v>
      </c>
      <c r="L183" s="532">
        <f t="shared" si="5"/>
        <v>0</v>
      </c>
      <c r="M183" s="56"/>
      <c r="N183" s="56"/>
      <c r="O183" s="57"/>
    </row>
    <row r="184" spans="1:15" s="150" customFormat="1" ht="26.25" customHeight="1">
      <c r="A184" s="117"/>
      <c r="B184" s="122" t="str">
        <f>IF(EXACT('Page Titre'!LANGUE_FR_ENG,"Fr"),MatchTrad!A207,MatchTrad!B207)</f>
        <v>Transactions not involving eligible liquid assets</v>
      </c>
      <c r="C184" s="366">
        <v>21325</v>
      </c>
      <c r="D184" s="529"/>
      <c r="E184" s="350">
        <v>21326</v>
      </c>
      <c r="F184" s="529"/>
      <c r="G184" s="88"/>
      <c r="H184" s="88"/>
      <c r="I184" s="88"/>
      <c r="J184" s="416">
        <v>0.15</v>
      </c>
      <c r="K184" s="250">
        <v>71325</v>
      </c>
      <c r="L184" s="530">
        <f t="shared" si="5"/>
        <v>0</v>
      </c>
      <c r="M184" s="56"/>
      <c r="N184" s="56"/>
      <c r="O184" s="57"/>
    </row>
    <row r="185" spans="1:15" s="150" customFormat="1" ht="37.5" customHeight="1">
      <c r="A185" s="670" t="str">
        <f>IF(EXACT('Page Titre'!LANGUE_FR_ENG,"Fr"),MatchTrad!A208,MatchTrad!B208)</f>
        <v>Transactions maturing ≤ 30 days not conducted with the FI's domestic central bank and backed by Level 2B RMBS assets:</v>
      </c>
      <c r="B185" s="735"/>
      <c r="C185" s="736"/>
      <c r="D185" s="432"/>
      <c r="E185" s="179"/>
      <c r="F185" s="452"/>
      <c r="G185" s="88"/>
      <c r="H185" s="88"/>
      <c r="I185" s="88"/>
      <c r="J185" s="167"/>
      <c r="K185" s="178"/>
      <c r="L185" s="451"/>
      <c r="M185" s="56"/>
      <c r="N185" s="56"/>
      <c r="O185" s="57"/>
    </row>
    <row r="186" spans="1:15" s="150" customFormat="1" ht="26.25" customHeight="1">
      <c r="A186" s="117"/>
      <c r="B186" s="122" t="str">
        <f>IF(EXACT('Page Titre'!LANGUE_FR_ENG,"Fr"),MatchTrad!A209,MatchTrad!B209)</f>
        <v>Transactions involving eligible liquid assets</v>
      </c>
      <c r="C186" s="363">
        <v>21327</v>
      </c>
      <c r="D186" s="531"/>
      <c r="E186" s="223">
        <v>21328</v>
      </c>
      <c r="F186" s="531"/>
      <c r="G186" s="88"/>
      <c r="H186" s="88"/>
      <c r="I186" s="88"/>
      <c r="J186" s="279">
        <v>0.25</v>
      </c>
      <c r="K186" s="249">
        <v>71327</v>
      </c>
      <c r="L186" s="532">
        <f t="shared" si="5"/>
        <v>0</v>
      </c>
      <c r="M186" s="56"/>
      <c r="N186" s="56"/>
      <c r="O186" s="57"/>
    </row>
    <row r="187" spans="1:15" s="150" customFormat="1" ht="26.25" customHeight="1">
      <c r="A187" s="117"/>
      <c r="B187" s="122" t="str">
        <f>IF(EXACT('Page Titre'!LANGUE_FR_ENG,"Fr"),MatchTrad!A210,MatchTrad!B210)</f>
        <v>Transactions not involving eligible liquid assets</v>
      </c>
      <c r="C187" s="366">
        <v>21329</v>
      </c>
      <c r="D187" s="529"/>
      <c r="E187" s="350">
        <v>21330</v>
      </c>
      <c r="F187" s="529"/>
      <c r="G187" s="88"/>
      <c r="H187" s="88"/>
      <c r="I187" s="88"/>
      <c r="J187" s="416">
        <v>0.25</v>
      </c>
      <c r="K187" s="250">
        <v>71329</v>
      </c>
      <c r="L187" s="530">
        <f t="shared" si="5"/>
        <v>0</v>
      </c>
      <c r="M187" s="56"/>
      <c r="N187" s="56"/>
      <c r="O187" s="57"/>
    </row>
    <row r="188" spans="1:15" s="150" customFormat="1" ht="40.950000000000003" customHeight="1">
      <c r="A188" s="670" t="str">
        <f>IF(EXACT('Page Titre'!LANGUE_FR_ENG,"Fr"),MatchTrad!A211,MatchTrad!B211)</f>
        <v>Transactions maturing ≤ 30 days  not conducted with the FI's domestic central bank and backed by Level 2B non-RMBS assets:</v>
      </c>
      <c r="B188" s="735"/>
      <c r="C188" s="736"/>
      <c r="D188" s="432"/>
      <c r="E188" s="180"/>
      <c r="F188" s="452"/>
      <c r="G188" s="88"/>
      <c r="H188" s="88"/>
      <c r="I188" s="88"/>
      <c r="J188" s="167"/>
      <c r="K188" s="181"/>
      <c r="L188" s="451"/>
      <c r="M188" s="56"/>
      <c r="N188" s="56"/>
      <c r="O188" s="57"/>
    </row>
    <row r="189" spans="1:15" s="150" customFormat="1" ht="37.5" customHeight="1">
      <c r="A189" s="737" t="str">
        <f>IF(EXACT('Page Titre'!LANGUE_FR_ENG,"Fr"),MatchTrad!A212,MatchTrad!B212)</f>
        <v>Counterparties are domestic sovereigns, MDBs or domestic PSEs with a 20% risk weight:</v>
      </c>
      <c r="B189" s="738"/>
      <c r="C189" s="738"/>
      <c r="D189" s="432"/>
      <c r="E189" s="182"/>
      <c r="F189" s="452"/>
      <c r="G189" s="88"/>
      <c r="H189" s="88"/>
      <c r="I189" s="88"/>
      <c r="J189" s="167"/>
      <c r="K189" s="183"/>
      <c r="L189" s="451"/>
      <c r="M189" s="56"/>
      <c r="N189" s="56"/>
      <c r="O189" s="57"/>
    </row>
    <row r="190" spans="1:15" s="150" customFormat="1" ht="26.25" customHeight="1">
      <c r="A190" s="117"/>
      <c r="B190" s="121" t="str">
        <f>IF(EXACT('Page Titre'!LANGUE_FR_ENG,"Fr"),MatchTrad!A213,MatchTrad!B213)</f>
        <v>Transactions involving eligible liquid assets</v>
      </c>
      <c r="C190" s="364">
        <v>21331</v>
      </c>
      <c r="D190" s="531"/>
      <c r="E190" s="216">
        <v>21332</v>
      </c>
      <c r="F190" s="531"/>
      <c r="G190" s="88"/>
      <c r="H190" s="88"/>
      <c r="I190" s="88"/>
      <c r="J190" s="279">
        <v>0.25</v>
      </c>
      <c r="K190" s="239">
        <v>71331</v>
      </c>
      <c r="L190" s="532">
        <f t="shared" ref="L190:L197" si="6">ROUND(D190*J190,5)</f>
        <v>0</v>
      </c>
      <c r="M190" s="56"/>
      <c r="N190" s="56"/>
      <c r="O190" s="57"/>
    </row>
    <row r="191" spans="1:15" s="150" customFormat="1" ht="26.25" customHeight="1">
      <c r="A191" s="117"/>
      <c r="B191" s="115" t="str">
        <f>IF(EXACT('Page Titre'!LANGUE_FR_ENG,"Fr"),MatchTrad!A214,MatchTrad!B214)</f>
        <v>Transactions not involving eligible liquid assets</v>
      </c>
      <c r="C191" s="364">
        <v>21333</v>
      </c>
      <c r="D191" s="529"/>
      <c r="E191" s="216">
        <v>21334</v>
      </c>
      <c r="F191" s="529"/>
      <c r="G191" s="88"/>
      <c r="H191" s="88"/>
      <c r="I191" s="88"/>
      <c r="J191" s="416">
        <v>0.25</v>
      </c>
      <c r="K191" s="239">
        <v>71333</v>
      </c>
      <c r="L191" s="530">
        <f t="shared" si="6"/>
        <v>0</v>
      </c>
      <c r="M191" s="56"/>
      <c r="N191" s="56"/>
      <c r="O191" s="57"/>
    </row>
    <row r="192" spans="1:15" s="150" customFormat="1" ht="37.5" customHeight="1">
      <c r="A192" s="737" t="str">
        <f>IF(EXACT('Page Titre'!LANGUE_FR_ENG,"Fr"),MatchTrad!A215,MatchTrad!B215)</f>
        <v>Counterparties are not domestic sovereigns, MDBs or domestic PSEs with a 20% risk weight:</v>
      </c>
      <c r="B192" s="738"/>
      <c r="C192" s="738"/>
      <c r="D192" s="432"/>
      <c r="E192" s="179"/>
      <c r="F192" s="452"/>
      <c r="G192" s="172"/>
      <c r="H192" s="170"/>
      <c r="I192" s="170"/>
      <c r="J192" s="370"/>
      <c r="K192" s="179"/>
      <c r="L192" s="452"/>
      <c r="M192" s="56"/>
      <c r="N192" s="56"/>
      <c r="O192" s="57"/>
    </row>
    <row r="193" spans="1:15" s="150" customFormat="1" ht="26.25" customHeight="1">
      <c r="A193" s="117"/>
      <c r="B193" s="115" t="str">
        <f>IF(EXACT('Page Titre'!LANGUE_FR_ENG,"Fr"),MatchTrad!A216,MatchTrad!B216)</f>
        <v>Transactions involving eligible liquid assets</v>
      </c>
      <c r="C193" s="364">
        <v>21335</v>
      </c>
      <c r="D193" s="531"/>
      <c r="E193" s="216">
        <v>21336</v>
      </c>
      <c r="F193" s="531"/>
      <c r="G193" s="170"/>
      <c r="H193" s="170"/>
      <c r="I193" s="170"/>
      <c r="J193" s="279">
        <v>0.5</v>
      </c>
      <c r="K193" s="239">
        <v>71335</v>
      </c>
      <c r="L193" s="532">
        <f t="shared" si="6"/>
        <v>0</v>
      </c>
      <c r="M193" s="56"/>
      <c r="N193" s="56"/>
      <c r="O193" s="57"/>
    </row>
    <row r="194" spans="1:15" s="150" customFormat="1" ht="26.25" customHeight="1">
      <c r="A194" s="117"/>
      <c r="B194" s="115" t="str">
        <f>IF(EXACT('Page Titre'!LANGUE_FR_ENG,"Fr"),MatchTrad!A217,MatchTrad!B217)</f>
        <v>Transactions not involving eligible liquid assets</v>
      </c>
      <c r="C194" s="366">
        <v>21337</v>
      </c>
      <c r="D194" s="529"/>
      <c r="E194" s="350">
        <v>21338</v>
      </c>
      <c r="F194" s="529"/>
      <c r="G194" s="88"/>
      <c r="H194" s="88"/>
      <c r="I194" s="88"/>
      <c r="J194" s="416">
        <v>0.5</v>
      </c>
      <c r="K194" s="250">
        <v>71337</v>
      </c>
      <c r="L194" s="530">
        <f t="shared" si="6"/>
        <v>0</v>
      </c>
      <c r="M194" s="56"/>
      <c r="N194" s="56"/>
      <c r="O194" s="57"/>
    </row>
    <row r="195" spans="1:15" s="150" customFormat="1" ht="40.200000000000003" customHeight="1">
      <c r="A195" s="739" t="str">
        <f>IF(EXACT('Page Titre'!LANGUE_FR_ENG,"Fr"),MatchTrad!A218,MatchTrad!B218)</f>
        <v>Transactions maturing ≤ 30 days not conducted with the FI's domestic central bank and backed by other assets (non-HQLA):</v>
      </c>
      <c r="B195" s="740"/>
      <c r="C195" s="740"/>
      <c r="D195" s="432"/>
      <c r="E195" s="179"/>
      <c r="F195" s="452"/>
      <c r="G195" s="88"/>
      <c r="H195" s="88"/>
      <c r="I195" s="88"/>
      <c r="J195" s="370"/>
      <c r="K195" s="179"/>
      <c r="L195" s="464"/>
      <c r="M195" s="56"/>
      <c r="N195" s="56"/>
      <c r="O195" s="57"/>
    </row>
    <row r="196" spans="1:15" s="150" customFormat="1" ht="51" customHeight="1">
      <c r="A196" s="117"/>
      <c r="B196" s="184" t="str">
        <f>IF(EXACT('Page Titre'!LANGUE_FR_ENG,"Fr"),MatchTrad!A219,MatchTrad!B219)</f>
        <v>Counterparties are domestic sovereigns, MDBs or domestic PSEs with a 20% risk weight</v>
      </c>
      <c r="C196" s="371">
        <v>21339</v>
      </c>
      <c r="D196" s="531"/>
      <c r="E196" s="223">
        <v>21340</v>
      </c>
      <c r="F196" s="531"/>
      <c r="G196" s="88"/>
      <c r="H196" s="88"/>
      <c r="I196" s="88"/>
      <c r="J196" s="279">
        <v>0.25</v>
      </c>
      <c r="K196" s="249">
        <v>71339</v>
      </c>
      <c r="L196" s="532">
        <f t="shared" si="6"/>
        <v>0</v>
      </c>
      <c r="M196" s="56"/>
      <c r="N196" s="56"/>
      <c r="O196" s="57"/>
    </row>
    <row r="197" spans="1:15" s="150" customFormat="1" ht="41.25" customHeight="1">
      <c r="A197" s="117"/>
      <c r="B197" s="184" t="str">
        <f>IF(EXACT('Page Titre'!LANGUE_FR_ENG,"Fr"),MatchTrad!A220,MatchTrad!B220)</f>
        <v>Counterparties are not domestic sovereigns, MDBs or domestic PSEs with a 20% risk weight</v>
      </c>
      <c r="C197" s="372">
        <v>21341</v>
      </c>
      <c r="D197" s="529"/>
      <c r="E197" s="350">
        <v>21342</v>
      </c>
      <c r="F197" s="529"/>
      <c r="G197" s="185"/>
      <c r="H197" s="185"/>
      <c r="I197" s="185"/>
      <c r="J197" s="416">
        <v>1</v>
      </c>
      <c r="K197" s="239">
        <v>71341</v>
      </c>
      <c r="L197" s="532">
        <f t="shared" si="6"/>
        <v>0</v>
      </c>
      <c r="M197" s="56"/>
      <c r="N197" s="56"/>
      <c r="O197" s="57"/>
    </row>
    <row r="198" spans="1:15" ht="22.5" customHeight="1">
      <c r="A198" s="657" t="str">
        <f>IF(EXACT('Page Titre'!LANGUE_FR_ENG,"Fr"),MatchTrad!A221,MatchTrad!B221)</f>
        <v>Total secured funding run-off</v>
      </c>
      <c r="B198" s="658"/>
      <c r="C198" s="658"/>
      <c r="D198" s="659"/>
      <c r="E198" s="658"/>
      <c r="F198" s="659"/>
      <c r="G198" s="658"/>
      <c r="H198" s="658"/>
      <c r="I198" s="658"/>
      <c r="J198" s="660"/>
      <c r="K198" s="210">
        <v>99026</v>
      </c>
      <c r="L198" s="533">
        <f>ROUND(SUM(L167:L168,L170:L171,L173:L174,L176:L178,L180:L181,L183:L184,L186:L187,L190:L191,L193:L194,L196:L197),5)</f>
        <v>0</v>
      </c>
      <c r="M198" s="56"/>
      <c r="N198" s="56"/>
      <c r="O198" s="57"/>
    </row>
    <row r="199" spans="1:15">
      <c r="A199" s="661" t="str">
        <f>IF(EXACT('Page Titre'!LANGUE_FR_ENG,"Fr"),MatchTrad!A222,MatchTrad!B222)</f>
        <v>2.4. Additional requirements</v>
      </c>
      <c r="B199" s="662"/>
      <c r="C199" s="662"/>
      <c r="D199" s="650" t="str">
        <f>IF(EXACT('Page Titre'!LANGUE_FR_ENG,"Fr"),MatchTrad!A223,MatchTrad!B223)</f>
        <v>Amount</v>
      </c>
      <c r="E199" s="521"/>
      <c r="F199" s="453"/>
      <c r="G199" s="521"/>
      <c r="H199" s="521"/>
      <c r="I199" s="521"/>
      <c r="J199" s="650" t="str">
        <f>IF(EXACT('Page Titre'!LANGUE_FR_ENG,"Fr"),MatchTrad!A224,MatchTrad!B224)</f>
        <v>Weight</v>
      </c>
      <c r="K199" s="653"/>
      <c r="L199" s="652" t="str">
        <f>IF(EXACT('Page Titre'!LANGUE_FR_ENG,"Fr"),MatchTrad!A225,MatchTrad!B225)</f>
        <v>Weighted amount</v>
      </c>
      <c r="M199" s="56"/>
      <c r="N199" s="56"/>
      <c r="O199" s="57"/>
    </row>
    <row r="200" spans="1:15" ht="30" customHeight="1">
      <c r="A200" s="664"/>
      <c r="B200" s="665"/>
      <c r="C200" s="665"/>
      <c r="D200" s="651"/>
      <c r="E200" s="522"/>
      <c r="F200" s="449"/>
      <c r="G200" s="522"/>
      <c r="H200" s="522"/>
      <c r="I200" s="522"/>
      <c r="J200" s="651"/>
      <c r="K200" s="654"/>
      <c r="L200" s="651"/>
      <c r="M200" s="56"/>
      <c r="N200" s="56"/>
      <c r="O200" s="57"/>
    </row>
    <row r="201" spans="1:15" ht="19.5" customHeight="1">
      <c r="A201" s="515"/>
      <c r="B201" s="503"/>
      <c r="C201" s="503"/>
      <c r="D201" s="136" t="s">
        <v>688</v>
      </c>
      <c r="E201" s="522"/>
      <c r="F201" s="449"/>
      <c r="G201" s="522"/>
      <c r="H201" s="522"/>
      <c r="I201" s="522"/>
      <c r="J201" s="230" t="s">
        <v>691</v>
      </c>
      <c r="K201" s="505"/>
      <c r="L201" s="113" t="s">
        <v>692</v>
      </c>
      <c r="M201" s="56"/>
      <c r="N201" s="56"/>
      <c r="O201" s="57"/>
    </row>
    <row r="202" spans="1:15" s="150" customFormat="1" ht="25.5" customHeight="1">
      <c r="A202" s="117"/>
      <c r="B202" s="519" t="str">
        <f>IF(EXACT('Page Titre'!LANGUE_FR_ENG,"Fr"),MatchTrad!A226,MatchTrad!B226)</f>
        <v>Derivatives cash outflow</v>
      </c>
      <c r="C202" s="186">
        <v>21401</v>
      </c>
      <c r="D202" s="531"/>
      <c r="E202" s="522"/>
      <c r="F202" s="449"/>
      <c r="G202" s="522"/>
      <c r="H202" s="522"/>
      <c r="I202" s="522"/>
      <c r="J202" s="279">
        <v>1</v>
      </c>
      <c r="K202" s="216">
        <v>71401</v>
      </c>
      <c r="L202" s="532">
        <f t="shared" ref="L202:L227" si="7">ROUND(D202*J202,5)</f>
        <v>0</v>
      </c>
      <c r="M202" s="56"/>
      <c r="N202" s="56"/>
      <c r="O202" s="57"/>
    </row>
    <row r="203" spans="1:15" s="150" customFormat="1" ht="67.5" customHeight="1">
      <c r="A203" s="117"/>
      <c r="B203" s="126" t="str">
        <f>IF(EXACT('Page Titre'!LANGUE_FR_ENG,"Fr"),MatchTrad!A227,MatchTrad!B227)</f>
        <v>Increased liquidity needs related to downgrade triggers in derivatives and other financing transactions</v>
      </c>
      <c r="C203" s="187">
        <v>21402</v>
      </c>
      <c r="D203" s="529"/>
      <c r="E203" s="170"/>
      <c r="F203" s="56"/>
      <c r="G203" s="56"/>
      <c r="H203" s="56"/>
      <c r="I203" s="56"/>
      <c r="J203" s="416">
        <v>1</v>
      </c>
      <c r="K203" s="216">
        <v>71402</v>
      </c>
      <c r="L203" s="530">
        <f t="shared" si="7"/>
        <v>0</v>
      </c>
      <c r="M203" s="56"/>
      <c r="N203" s="56"/>
      <c r="O203" s="57"/>
    </row>
    <row r="204" spans="1:15" s="150" customFormat="1" ht="37.5" customHeight="1">
      <c r="A204" s="670" t="str">
        <f>IF(EXACT('Page Titre'!LANGUE_FR_ENG,"Fr"),MatchTrad!A228,MatchTrad!B228)</f>
        <v>Increased liquidity needs related to the potential for valuation changes on posted collateral securing derivative and other transactions:</v>
      </c>
      <c r="B204" s="671"/>
      <c r="C204" s="672"/>
      <c r="D204" s="59"/>
      <c r="E204" s="153"/>
      <c r="F204" s="56"/>
      <c r="G204" s="56"/>
      <c r="H204" s="56"/>
      <c r="I204" s="56"/>
      <c r="J204" s="373"/>
      <c r="K204" s="125"/>
      <c r="L204" s="373"/>
      <c r="M204" s="56"/>
      <c r="N204" s="56"/>
      <c r="O204" s="57"/>
    </row>
    <row r="205" spans="1:15" s="150" customFormat="1" ht="22.5" customHeight="1">
      <c r="A205" s="117"/>
      <c r="B205" s="121" t="str">
        <f>IF(EXACT('Page Titre'!LANGUE_FR_ENG,"Fr"),MatchTrad!A229,MatchTrad!B229)</f>
        <v>Cash and Level 1 assets</v>
      </c>
      <c r="C205" s="188">
        <v>21403</v>
      </c>
      <c r="D205" s="531"/>
      <c r="E205" s="170"/>
      <c r="F205" s="56"/>
      <c r="G205" s="56"/>
      <c r="H205" s="56"/>
      <c r="I205" s="56"/>
      <c r="J205" s="279">
        <v>0</v>
      </c>
      <c r="K205" s="216">
        <v>71403</v>
      </c>
      <c r="L205" s="532">
        <f t="shared" si="7"/>
        <v>0</v>
      </c>
      <c r="M205" s="56"/>
      <c r="N205" s="56"/>
      <c r="O205" s="57"/>
    </row>
    <row r="206" spans="1:15" s="150" customFormat="1" ht="26.25" customHeight="1">
      <c r="A206" s="117"/>
      <c r="B206" s="122" t="str">
        <f>IF(EXACT('Page Titre'!LANGUE_FR_ENG,"Fr"),MatchTrad!A230,MatchTrad!B230)</f>
        <v>For other collateral (i.e. all non-Level 1 collateral)</v>
      </c>
      <c r="C206" s="186">
        <v>21404</v>
      </c>
      <c r="D206" s="531"/>
      <c r="E206" s="170"/>
      <c r="F206" s="56"/>
      <c r="G206" s="56"/>
      <c r="H206" s="56"/>
      <c r="I206" s="56"/>
      <c r="J206" s="279">
        <v>0.2</v>
      </c>
      <c r="K206" s="216">
        <v>71404</v>
      </c>
      <c r="L206" s="532">
        <f t="shared" si="7"/>
        <v>0</v>
      </c>
      <c r="M206" s="56"/>
      <c r="N206" s="56"/>
      <c r="O206" s="57"/>
    </row>
    <row r="207" spans="1:15" s="150" customFormat="1" ht="67.5" customHeight="1">
      <c r="A207" s="117"/>
      <c r="B207" s="122" t="str">
        <f>IF(EXACT('Page Titre'!LANGUE_FR_ENG,"Fr"),MatchTrad!A231,MatchTrad!B231)</f>
        <v>Increased liquidity needs related to excess non-segregated collateral held by the financial institution that could contractually be called at any time by the counterparty</v>
      </c>
      <c r="C207" s="186">
        <v>21405</v>
      </c>
      <c r="D207" s="531"/>
      <c r="E207" s="170"/>
      <c r="F207" s="56"/>
      <c r="G207" s="56"/>
      <c r="H207" s="56"/>
      <c r="I207" s="56"/>
      <c r="J207" s="279">
        <v>1</v>
      </c>
      <c r="K207" s="216">
        <v>71405</v>
      </c>
      <c r="L207" s="532">
        <f t="shared" si="7"/>
        <v>0</v>
      </c>
      <c r="M207" s="56"/>
      <c r="N207" s="56"/>
      <c r="O207" s="57"/>
    </row>
    <row r="208" spans="1:15" s="150" customFormat="1" ht="63.75" customHeight="1">
      <c r="A208" s="117"/>
      <c r="B208" s="124" t="str">
        <f>IF(EXACT('Page Titre'!LANGUE_FR_ENG,"Fr"),MatchTrad!A232,MatchTrad!B232)</f>
        <v>Increased liquidity needs related to contractually required collateral on transactions for which the counterparty has not yet demanded the collateral be posted</v>
      </c>
      <c r="C208" s="186">
        <v>21406</v>
      </c>
      <c r="D208" s="531"/>
      <c r="E208" s="170"/>
      <c r="F208" s="56"/>
      <c r="G208" s="56"/>
      <c r="H208" s="56"/>
      <c r="I208" s="56"/>
      <c r="J208" s="279">
        <v>1</v>
      </c>
      <c r="K208" s="216">
        <v>71406</v>
      </c>
      <c r="L208" s="532">
        <f t="shared" si="7"/>
        <v>0</v>
      </c>
      <c r="M208" s="56"/>
      <c r="N208" s="56"/>
      <c r="O208" s="57"/>
    </row>
    <row r="209" spans="1:20" s="150" customFormat="1" ht="37.5" customHeight="1">
      <c r="A209" s="117"/>
      <c r="B209" s="124" t="str">
        <f>IF(EXACT('Page Titre'!LANGUE_FR_ENG,"Fr"),MatchTrad!A233,MatchTrad!B233)</f>
        <v>Increased liquidity needs related to contracts that allow collateral substitution to non-HQLA assets</v>
      </c>
      <c r="C209" s="186">
        <v>21407</v>
      </c>
      <c r="D209" s="531"/>
      <c r="E209" s="170"/>
      <c r="F209" s="56"/>
      <c r="G209" s="56"/>
      <c r="H209" s="56"/>
      <c r="I209" s="56"/>
      <c r="J209" s="279">
        <v>1</v>
      </c>
      <c r="K209" s="216">
        <v>71407</v>
      </c>
      <c r="L209" s="532">
        <f t="shared" si="7"/>
        <v>0</v>
      </c>
      <c r="M209" s="56"/>
      <c r="N209" s="56"/>
      <c r="O209" s="57"/>
    </row>
    <row r="210" spans="1:20" s="150" customFormat="1" ht="37.5" customHeight="1">
      <c r="A210" s="117"/>
      <c r="B210" s="124" t="str">
        <f>IF(EXACT('Page Titre'!LANGUE_FR_ENG,"Fr"),MatchTrad!A234,MatchTrad!B234)</f>
        <v>Increased liquidity needs related to market valuation changes on derivative or other transactions</v>
      </c>
      <c r="C210" s="186">
        <v>21408</v>
      </c>
      <c r="D210" s="531"/>
      <c r="E210" s="170"/>
      <c r="F210" s="56"/>
      <c r="G210" s="56"/>
      <c r="H210" s="56"/>
      <c r="I210" s="56"/>
      <c r="J210" s="279">
        <v>1</v>
      </c>
      <c r="K210" s="216">
        <v>71408</v>
      </c>
      <c r="L210" s="532">
        <f t="shared" si="7"/>
        <v>0</v>
      </c>
      <c r="M210" s="56"/>
      <c r="N210" s="56"/>
      <c r="O210" s="57"/>
    </row>
    <row r="211" spans="1:20" s="150" customFormat="1" ht="51" customHeight="1">
      <c r="A211" s="117"/>
      <c r="B211" s="124" t="str">
        <f>IF(EXACT('Page Titre'!LANGUE_FR_ENG,"Fr"),MatchTrad!A235,MatchTrad!B235)</f>
        <v>Loss of funding on ABS and other structured financing instruments issued by the financial institution, excluding covered bonds</v>
      </c>
      <c r="C211" s="186">
        <v>21409</v>
      </c>
      <c r="D211" s="531"/>
      <c r="E211" s="170"/>
      <c r="F211" s="56"/>
      <c r="G211" s="56"/>
      <c r="H211" s="56"/>
      <c r="I211" s="56"/>
      <c r="J211" s="279">
        <v>1</v>
      </c>
      <c r="K211" s="216">
        <v>71409</v>
      </c>
      <c r="L211" s="532">
        <f t="shared" si="7"/>
        <v>0</v>
      </c>
      <c r="M211" s="56"/>
      <c r="N211" s="56"/>
      <c r="O211" s="57"/>
    </row>
    <row r="212" spans="1:20" s="150" customFormat="1" ht="37.5" customHeight="1">
      <c r="A212" s="117"/>
      <c r="B212" s="124" t="str">
        <f>IF(EXACT('Page Titre'!LANGUE_FR_ENG,"Fr"),MatchTrad!A236,MatchTrad!B236)</f>
        <v>Loss of funding on covered bonds issued by the financial institution</v>
      </c>
      <c r="C212" s="186">
        <v>21410</v>
      </c>
      <c r="D212" s="529"/>
      <c r="E212" s="170"/>
      <c r="F212" s="56"/>
      <c r="G212" s="56"/>
      <c r="H212" s="56"/>
      <c r="I212" s="56"/>
      <c r="J212" s="416">
        <v>1</v>
      </c>
      <c r="K212" s="216">
        <v>71410</v>
      </c>
      <c r="L212" s="530">
        <f t="shared" si="7"/>
        <v>0</v>
      </c>
      <c r="M212" s="56"/>
      <c r="N212" s="56"/>
      <c r="O212" s="57"/>
    </row>
    <row r="213" spans="1:20" s="150" customFormat="1" ht="48.75" customHeight="1">
      <c r="A213" s="670" t="str">
        <f>IF(EXACT('Page Titre'!LANGUE_FR_ENG,"Fr"),MatchTrad!A237,MatchTrad!B237)</f>
        <v>Loss of funding on ABCP, conduits, SIVs and other such financing activities</v>
      </c>
      <c r="B213" s="671"/>
      <c r="C213" s="672"/>
      <c r="D213" s="59"/>
      <c r="E213" s="153"/>
      <c r="F213" s="56"/>
      <c r="G213" s="56"/>
      <c r="H213" s="56"/>
      <c r="I213" s="56"/>
      <c r="J213" s="373"/>
      <c r="K213" s="125"/>
      <c r="L213" s="373"/>
      <c r="M213" s="56"/>
      <c r="N213" s="56"/>
      <c r="O213" s="57"/>
    </row>
    <row r="214" spans="1:20" s="150" customFormat="1" ht="22.5" customHeight="1">
      <c r="A214" s="117"/>
      <c r="B214" s="189" t="str">
        <f>IF(EXACT('Page Titre'!LANGUE_FR_ENG,"Fr"),MatchTrad!A238,MatchTrad!B238)</f>
        <v>Debt maturing ≤ 30 days</v>
      </c>
      <c r="C214" s="190">
        <v>21411</v>
      </c>
      <c r="D214" s="531"/>
      <c r="E214" s="170"/>
      <c r="F214" s="56"/>
      <c r="G214" s="56"/>
      <c r="H214" s="56"/>
      <c r="I214" s="56"/>
      <c r="J214" s="279">
        <v>1</v>
      </c>
      <c r="K214" s="216">
        <v>71411</v>
      </c>
      <c r="L214" s="532">
        <f t="shared" si="7"/>
        <v>0</v>
      </c>
      <c r="M214" s="56"/>
      <c r="N214" s="56"/>
      <c r="O214" s="57"/>
      <c r="Q214" s="812" t="s">
        <v>560</v>
      </c>
      <c r="R214" s="813"/>
      <c r="S214" s="813"/>
      <c r="T214" s="814"/>
    </row>
    <row r="215" spans="1:20" s="150" customFormat="1" ht="26.25" customHeight="1">
      <c r="A215" s="117"/>
      <c r="B215" s="128" t="str">
        <f>IF(EXACT('Page Titre'!LANGUE_FR_ENG,"Fr"),MatchTrad!A239,MatchTrad!B239)</f>
        <v>With embedded options in financing arrangements</v>
      </c>
      <c r="C215" s="186">
        <v>21412</v>
      </c>
      <c r="D215" s="531"/>
      <c r="E215" s="170"/>
      <c r="F215" s="56"/>
      <c r="G215" s="56"/>
      <c r="H215" s="56"/>
      <c r="I215" s="56"/>
      <c r="J215" s="279">
        <v>1</v>
      </c>
      <c r="K215" s="216">
        <v>71412</v>
      </c>
      <c r="L215" s="532">
        <f t="shared" si="7"/>
        <v>0</v>
      </c>
      <c r="M215" s="56"/>
      <c r="N215" s="56"/>
      <c r="O215" s="57"/>
      <c r="Q215" s="191" t="s">
        <v>562</v>
      </c>
      <c r="R215" s="192" t="s">
        <v>561</v>
      </c>
      <c r="S215" s="193" t="s">
        <v>563</v>
      </c>
      <c r="T215" s="194" t="s">
        <v>640</v>
      </c>
    </row>
    <row r="216" spans="1:20" s="150" customFormat="1" ht="26.25" customHeight="1">
      <c r="A216" s="117"/>
      <c r="B216" s="124" t="str">
        <f>IF(EXACT('Page Titre'!LANGUE_FR_ENG,"Fr"),MatchTrad!A240,MatchTrad!B240)</f>
        <v>Other potential loss of such funding</v>
      </c>
      <c r="C216" s="186">
        <v>21413</v>
      </c>
      <c r="D216" s="531"/>
      <c r="E216" s="170"/>
      <c r="F216" s="56"/>
      <c r="G216" s="56"/>
      <c r="H216" s="56"/>
      <c r="I216" s="56"/>
      <c r="J216" s="279">
        <v>1</v>
      </c>
      <c r="K216" s="216">
        <v>71413</v>
      </c>
      <c r="L216" s="532">
        <f t="shared" si="7"/>
        <v>0</v>
      </c>
      <c r="M216" s="56"/>
      <c r="N216" s="56"/>
      <c r="O216" s="57"/>
    </row>
    <row r="217" spans="1:20" s="150" customFormat="1" ht="45" customHeight="1">
      <c r="A217" s="117"/>
      <c r="B217" s="195" t="str">
        <f>IF(EXACT('Page Titre'!LANGUE_FR_ENG,"Fr"),MatchTrad!A241,MatchTrad!B241)</f>
        <v>Undrawn committed credit and liquidity facilities to retail and small business customers</v>
      </c>
      <c r="C217" s="196">
        <v>21414</v>
      </c>
      <c r="D217" s="529"/>
      <c r="E217" s="170"/>
      <c r="F217" s="56"/>
      <c r="G217" s="56"/>
      <c r="H217" s="56"/>
      <c r="I217" s="56"/>
      <c r="J217" s="416">
        <v>0.05</v>
      </c>
      <c r="K217" s="350">
        <v>71414</v>
      </c>
      <c r="L217" s="530">
        <f t="shared" si="7"/>
        <v>0</v>
      </c>
      <c r="M217" s="56"/>
      <c r="N217" s="56"/>
      <c r="O217" s="57"/>
    </row>
    <row r="218" spans="1:20" s="150" customFormat="1" ht="26.25" customHeight="1">
      <c r="A218" s="670" t="str">
        <f>IF(EXACT('Page Titre'!LANGUE_FR_ENG,"Fr"),MatchTrad!A242,MatchTrad!B242)</f>
        <v>Undrawn committed credit facilities to</v>
      </c>
      <c r="B218" s="671"/>
      <c r="C218" s="671"/>
      <c r="D218" s="59"/>
      <c r="E218" s="153"/>
      <c r="F218" s="56"/>
      <c r="G218" s="56"/>
      <c r="H218" s="56"/>
      <c r="I218" s="56"/>
      <c r="J218" s="373"/>
      <c r="K218" s="125"/>
      <c r="L218" s="373"/>
      <c r="M218" s="56"/>
      <c r="N218" s="56"/>
      <c r="O218" s="57"/>
    </row>
    <row r="219" spans="1:20" s="150" customFormat="1" ht="22.5" customHeight="1">
      <c r="A219" s="117"/>
      <c r="B219" s="121" t="str">
        <f>IF(EXACT('Page Titre'!LANGUE_FR_ENG,"Fr"),MatchTrad!A243,MatchTrad!B243)</f>
        <v>Non-financial corporates</v>
      </c>
      <c r="C219" s="188">
        <v>21415</v>
      </c>
      <c r="D219" s="531"/>
      <c r="E219" s="170"/>
      <c r="F219" s="56"/>
      <c r="G219" s="56"/>
      <c r="H219" s="56"/>
      <c r="I219" s="56"/>
      <c r="J219" s="279">
        <v>0.1</v>
      </c>
      <c r="K219" s="223">
        <v>71415</v>
      </c>
      <c r="L219" s="532">
        <f t="shared" si="7"/>
        <v>0</v>
      </c>
      <c r="M219" s="56"/>
      <c r="N219" s="56"/>
      <c r="O219" s="57"/>
    </row>
    <row r="220" spans="1:20" s="150" customFormat="1" ht="25.5" customHeight="1">
      <c r="A220" s="117"/>
      <c r="B220" s="115" t="str">
        <f>IF(EXACT('Page Titre'!LANGUE_FR_ENG,"Fr"),MatchTrad!A244,MatchTrad!B244)</f>
        <v>Sovereigns, central banks, PSEs and MDBs</v>
      </c>
      <c r="C220" s="186">
        <v>21417</v>
      </c>
      <c r="D220" s="529"/>
      <c r="E220" s="170"/>
      <c r="F220" s="56"/>
      <c r="G220" s="56"/>
      <c r="H220" s="56"/>
      <c r="I220" s="56"/>
      <c r="J220" s="416">
        <v>0.1</v>
      </c>
      <c r="K220" s="216">
        <v>71417</v>
      </c>
      <c r="L220" s="530">
        <f t="shared" si="7"/>
        <v>0</v>
      </c>
      <c r="M220" s="56"/>
      <c r="N220" s="56"/>
      <c r="O220" s="57"/>
    </row>
    <row r="221" spans="1:20" s="150" customFormat="1" ht="25.5" customHeight="1">
      <c r="A221" s="670" t="str">
        <f>IF(EXACT('Page Titre'!LANGUE_FR_ENG,"Fr"),MatchTrad!A245,MatchTrad!B245)</f>
        <v>Undrawn committed liquidity facilities to</v>
      </c>
      <c r="B221" s="671"/>
      <c r="C221" s="672"/>
      <c r="D221" s="59"/>
      <c r="E221" s="153"/>
      <c r="F221" s="56"/>
      <c r="G221" s="56"/>
      <c r="H221" s="56"/>
      <c r="I221" s="56"/>
      <c r="J221" s="373"/>
      <c r="K221" s="125"/>
      <c r="L221" s="373"/>
      <c r="M221" s="56"/>
      <c r="N221" s="56"/>
      <c r="O221" s="57"/>
    </row>
    <row r="222" spans="1:20" s="150" customFormat="1" ht="22.5" customHeight="1">
      <c r="A222" s="117"/>
      <c r="B222" s="122" t="str">
        <f>IF(EXACT('Page Titre'!LANGUE_FR_ENG,"Fr"),MatchTrad!A246,MatchTrad!B246)</f>
        <v>Non-financial corporates</v>
      </c>
      <c r="C222" s="186">
        <v>21416</v>
      </c>
      <c r="D222" s="531"/>
      <c r="E222" s="170"/>
      <c r="F222" s="56"/>
      <c r="G222" s="56"/>
      <c r="H222" s="56"/>
      <c r="I222" s="56"/>
      <c r="J222" s="279">
        <v>0.3</v>
      </c>
      <c r="K222" s="216">
        <v>71416</v>
      </c>
      <c r="L222" s="532">
        <f t="shared" si="7"/>
        <v>0</v>
      </c>
      <c r="M222" s="56"/>
      <c r="N222" s="56"/>
      <c r="O222" s="57"/>
    </row>
    <row r="223" spans="1:20" s="150" customFormat="1" ht="25.5" customHeight="1">
      <c r="A223" s="117"/>
      <c r="B223" s="122" t="str">
        <f>IF(EXACT('Page Titre'!LANGUE_FR_ENG,"Fr"),MatchTrad!A247,MatchTrad!B247)</f>
        <v>Sovereigns, central banks, PSEs and MDBs</v>
      </c>
      <c r="C223" s="186">
        <v>21418</v>
      </c>
      <c r="D223" s="531"/>
      <c r="E223" s="170"/>
      <c r="F223" s="56"/>
      <c r="G223" s="56"/>
      <c r="H223" s="56"/>
      <c r="I223" s="56"/>
      <c r="J223" s="279">
        <v>0.3</v>
      </c>
      <c r="K223" s="216">
        <v>71418</v>
      </c>
      <c r="L223" s="532">
        <f t="shared" si="7"/>
        <v>0</v>
      </c>
      <c r="M223" s="56"/>
      <c r="N223" s="56"/>
      <c r="O223" s="57"/>
    </row>
    <row r="224" spans="1:20" s="150" customFormat="1" ht="51" customHeight="1">
      <c r="A224" s="117"/>
      <c r="B224" s="124" t="str">
        <f>IF(EXACT('Page Titre'!LANGUE_FR_ENG,"Fr"),MatchTrad!A248,MatchTrad!B248)</f>
        <v>Undrawn committed credit and liquidity facilities provided to banks subject to prudential supervision</v>
      </c>
      <c r="C224" s="186">
        <v>21419</v>
      </c>
      <c r="D224" s="531"/>
      <c r="E224" s="170"/>
      <c r="F224" s="56"/>
      <c r="G224" s="56"/>
      <c r="H224" s="56"/>
      <c r="I224" s="56"/>
      <c r="J224" s="279">
        <v>0.4</v>
      </c>
      <c r="K224" s="216">
        <v>71419</v>
      </c>
      <c r="L224" s="532">
        <f t="shared" si="7"/>
        <v>0</v>
      </c>
      <c r="M224" s="56"/>
      <c r="N224" s="56"/>
      <c r="O224" s="57"/>
    </row>
    <row r="225" spans="1:15" s="150" customFormat="1" ht="38.25" customHeight="1">
      <c r="A225" s="117"/>
      <c r="B225" s="124" t="str">
        <f>IF(EXACT('Page Titre'!LANGUE_FR_ENG,"Fr"),MatchTrad!A249,MatchTrad!B249)</f>
        <v>Undrawn committed credit facilities provided to other FIs</v>
      </c>
      <c r="C225" s="186">
        <v>21420</v>
      </c>
      <c r="D225" s="531"/>
      <c r="E225" s="170"/>
      <c r="F225" s="56"/>
      <c r="G225" s="56"/>
      <c r="H225" s="56"/>
      <c r="I225" s="56"/>
      <c r="J225" s="279">
        <v>0.4</v>
      </c>
      <c r="K225" s="216">
        <v>71420</v>
      </c>
      <c r="L225" s="532">
        <f t="shared" si="7"/>
        <v>0</v>
      </c>
      <c r="M225" s="56"/>
      <c r="N225" s="56"/>
      <c r="O225" s="57"/>
    </row>
    <row r="226" spans="1:15" s="150" customFormat="1" ht="38.25" customHeight="1">
      <c r="A226" s="117"/>
      <c r="B226" s="124" t="str">
        <f>IF(EXACT('Page Titre'!LANGUE_FR_ENG,"Fr"),MatchTrad!A250,MatchTrad!B250)</f>
        <v>Undrawn committed liquidity facilities provided to other FIs</v>
      </c>
      <c r="C226" s="186">
        <v>21421</v>
      </c>
      <c r="D226" s="531"/>
      <c r="E226" s="170"/>
      <c r="F226" s="56"/>
      <c r="G226" s="56"/>
      <c r="H226" s="56"/>
      <c r="I226" s="56"/>
      <c r="J226" s="279">
        <v>1</v>
      </c>
      <c r="K226" s="216">
        <v>71421</v>
      </c>
      <c r="L226" s="532">
        <f t="shared" si="7"/>
        <v>0</v>
      </c>
      <c r="M226" s="56"/>
      <c r="N226" s="56"/>
      <c r="O226" s="57"/>
    </row>
    <row r="227" spans="1:15" s="150" customFormat="1" ht="38.25" customHeight="1">
      <c r="A227" s="117"/>
      <c r="B227" s="197" t="str">
        <f>IF(EXACT('Page Titre'!LANGUE_FR_ENG,"Fr"),MatchTrad!A251,MatchTrad!B251)</f>
        <v>Undrawn committed credit and liquidity facilities to other legal entities</v>
      </c>
      <c r="C227" s="198">
        <v>21422</v>
      </c>
      <c r="D227" s="529"/>
      <c r="E227" s="170"/>
      <c r="F227" s="56"/>
      <c r="G227" s="56"/>
      <c r="H227" s="56"/>
      <c r="I227" s="56"/>
      <c r="J227" s="416">
        <v>1</v>
      </c>
      <c r="K227" s="350">
        <v>71422</v>
      </c>
      <c r="L227" s="530">
        <f t="shared" si="7"/>
        <v>0</v>
      </c>
      <c r="M227" s="56"/>
      <c r="N227" s="56"/>
      <c r="O227" s="57"/>
    </row>
    <row r="228" spans="1:15">
      <c r="A228" s="688" t="str">
        <f>IF(EXACT('Page Titre'!LANGUE_FR_ENG,"Fr"),MatchTrad!A252,MatchTrad!B252)</f>
        <v>2.5. Other contractual obligations to extend funds to:</v>
      </c>
      <c r="B228" s="689"/>
      <c r="C228" s="690"/>
      <c r="D228" s="651" t="str">
        <f>IF(EXACT('Page Titre'!LANGUE_FR_ENG,"Fr"),MatchTrad!A253,MatchTrad!B253)</f>
        <v>Amount</v>
      </c>
      <c r="E228" s="819"/>
      <c r="F228" s="692" t="str">
        <f>IF(EXACT('Page Titre'!LANGUE_FR_ENG,"Fr"),MatchTrad!A254,MatchTrad!B254)</f>
        <v>Roll-over of cash inflows</v>
      </c>
      <c r="G228" s="817"/>
      <c r="H228" s="692" t="str">
        <f>IF(EXACT('Page Titre'!LANGUE_FR_ENG,"Fr"),MatchTrad!A255,MatchTrad!B255)</f>
        <v>Excess outflows</v>
      </c>
      <c r="I228" s="815"/>
      <c r="J228" s="656" t="str">
        <f>IF(EXACT('Page Titre'!LANGUE_FR_ENG,"Fr"),MatchTrad!A256,MatchTrad!B256)</f>
        <v>Weight</v>
      </c>
      <c r="K228" s="832"/>
      <c r="L228" s="732" t="str">
        <f>IF(EXACT('Page Titre'!LANGUE_FR_ENG,"Fr"),MatchTrad!A257,MatchTrad!B257)</f>
        <v>Weighted amount</v>
      </c>
      <c r="M228" s="56"/>
      <c r="N228" s="56"/>
      <c r="O228" s="57"/>
    </row>
    <row r="229" spans="1:15" ht="30" customHeight="1">
      <c r="A229" s="691"/>
      <c r="B229" s="638"/>
      <c r="C229" s="639"/>
      <c r="D229" s="692"/>
      <c r="E229" s="820"/>
      <c r="F229" s="692"/>
      <c r="G229" s="818"/>
      <c r="H229" s="692"/>
      <c r="I229" s="816"/>
      <c r="J229" s="798"/>
      <c r="K229" s="832"/>
      <c r="L229" s="800"/>
      <c r="M229" s="56"/>
      <c r="N229" s="56"/>
      <c r="O229" s="57"/>
    </row>
    <row r="230" spans="1:15" ht="21" customHeight="1">
      <c r="A230" s="199"/>
      <c r="B230" s="524"/>
      <c r="C230" s="525"/>
      <c r="D230" s="230" t="s">
        <v>688</v>
      </c>
      <c r="E230" s="79"/>
      <c r="F230" s="111" t="s">
        <v>689</v>
      </c>
      <c r="G230" s="80"/>
      <c r="H230" s="134" t="s">
        <v>690</v>
      </c>
      <c r="I230" s="81"/>
      <c r="J230" s="230" t="s">
        <v>691</v>
      </c>
      <c r="K230" s="505"/>
      <c r="L230" s="200" t="s">
        <v>692</v>
      </c>
      <c r="M230" s="56"/>
      <c r="N230" s="56"/>
      <c r="O230" s="57"/>
    </row>
    <row r="231" spans="1:15" s="150" customFormat="1" ht="22.5" customHeight="1">
      <c r="A231" s="117"/>
      <c r="B231" s="122" t="str">
        <f>IF(EXACT('Page Titre'!LANGUE_FR_ENG,"Fr"),MatchTrad!A258,MatchTrad!B258)</f>
        <v>Financial institutions</v>
      </c>
      <c r="C231" s="188">
        <v>21423</v>
      </c>
      <c r="D231" s="531"/>
      <c r="E231" s="61"/>
      <c r="F231" s="56"/>
      <c r="G231" s="201"/>
      <c r="H231" s="202"/>
      <c r="I231" s="202"/>
      <c r="J231" s="416">
        <v>1</v>
      </c>
      <c r="K231" s="223">
        <v>71423</v>
      </c>
      <c r="L231" s="530">
        <f>ROUND(D231*J231,5)</f>
        <v>0</v>
      </c>
      <c r="M231" s="56"/>
      <c r="N231" s="56"/>
      <c r="O231" s="57"/>
    </row>
    <row r="232" spans="1:15" s="150" customFormat="1" ht="22.5" customHeight="1">
      <c r="A232" s="117"/>
      <c r="B232" s="149" t="str">
        <f>IF(EXACT('Page Titre'!LANGUE_FR_ENG,"Fr"),MatchTrad!A259,MatchTrad!B259)</f>
        <v>Retail customers (natural persons)</v>
      </c>
      <c r="C232" s="186">
        <v>21424</v>
      </c>
      <c r="D232" s="531"/>
      <c r="E232" s="374">
        <v>99028</v>
      </c>
      <c r="F232" s="535">
        <f>ROUND(D296-L296,5)</f>
        <v>0</v>
      </c>
      <c r="G232" s="170"/>
      <c r="H232" s="202"/>
      <c r="I232" s="202"/>
      <c r="J232" s="172"/>
      <c r="K232" s="145"/>
      <c r="L232" s="139"/>
      <c r="M232" s="56"/>
      <c r="N232" s="56"/>
      <c r="O232" s="57"/>
    </row>
    <row r="233" spans="1:15" s="150" customFormat="1" ht="22.5" customHeight="1">
      <c r="A233" s="117"/>
      <c r="B233" s="149" t="str">
        <f>IF(EXACT('Page Titre'!LANGUE_FR_ENG,"Fr"),MatchTrad!A260,MatchTrad!B260)</f>
        <v>Retail customers (small business customers)</v>
      </c>
      <c r="C233" s="186">
        <v>21425</v>
      </c>
      <c r="D233" s="531"/>
      <c r="E233" s="374">
        <v>99029</v>
      </c>
      <c r="F233" s="535">
        <f>ROUND(D297-L297,5)</f>
        <v>0</v>
      </c>
      <c r="G233" s="170"/>
      <c r="H233" s="202"/>
      <c r="I233" s="202"/>
      <c r="J233" s="172"/>
      <c r="K233" s="56"/>
      <c r="L233" s="139"/>
      <c r="M233" s="56"/>
      <c r="N233" s="56"/>
      <c r="O233" s="57"/>
    </row>
    <row r="234" spans="1:15" s="150" customFormat="1" ht="22.5" customHeight="1">
      <c r="A234" s="117"/>
      <c r="B234" s="122" t="str">
        <f>IF(EXACT('Page Titre'!LANGUE_FR_ENG,"Fr"),MatchTrad!A261,MatchTrad!B261)</f>
        <v>Non-financial corporates</v>
      </c>
      <c r="C234" s="186">
        <v>21426</v>
      </c>
      <c r="D234" s="531"/>
      <c r="E234" s="374">
        <v>99030</v>
      </c>
      <c r="F234" s="535">
        <f>ROUND(D298-L298,5)</f>
        <v>0</v>
      </c>
      <c r="G234" s="170"/>
      <c r="H234" s="202"/>
      <c r="I234" s="202"/>
      <c r="J234" s="172"/>
      <c r="K234" s="56"/>
      <c r="L234" s="139"/>
      <c r="M234" s="56"/>
      <c r="N234" s="56"/>
      <c r="O234" s="57"/>
    </row>
    <row r="235" spans="1:15" s="150" customFormat="1" ht="22.5" customHeight="1">
      <c r="A235" s="117"/>
      <c r="B235" s="122" t="str">
        <f>IF(EXACT('Page Titre'!LANGUE_FR_ENG,"Fr"),MatchTrad!A262,MatchTrad!B262)</f>
        <v>Other clients</v>
      </c>
      <c r="C235" s="186">
        <v>21427</v>
      </c>
      <c r="D235" s="531"/>
      <c r="E235" s="375">
        <v>99031</v>
      </c>
      <c r="F235" s="536">
        <f>ROUND((D304-L304)+(D299-L299),5)</f>
        <v>0</v>
      </c>
      <c r="G235" s="220"/>
      <c r="H235" s="202"/>
      <c r="I235" s="202"/>
      <c r="J235" s="172"/>
      <c r="K235" s="61"/>
      <c r="L235" s="139"/>
      <c r="M235" s="56"/>
      <c r="N235" s="56"/>
      <c r="O235" s="57"/>
    </row>
    <row r="236" spans="1:15" s="150" customFormat="1" ht="26.25" customHeight="1">
      <c r="A236" s="117"/>
      <c r="B236" s="115" t="str">
        <f>IF(EXACT('Page Titre'!LANGUE_FR_ENG,"Fr"),MatchTrad!A263,MatchTrad!B263)</f>
        <v>Retail, small business customers, non-financials and other clients</v>
      </c>
      <c r="C236" s="376">
        <v>99027</v>
      </c>
      <c r="D236" s="533">
        <f>ROUND(SUM(D232:D235),5)</f>
        <v>0</v>
      </c>
      <c r="E236" s="377">
        <v>99032</v>
      </c>
      <c r="F236" s="533">
        <f>ROUND(SUM(F232:F235),5)</f>
        <v>0</v>
      </c>
      <c r="G236" s="374">
        <v>99033</v>
      </c>
      <c r="H236" s="533">
        <f>IF(AND(ISNUMBER(D236),ISNUMBER(F236)),MAX(D236-F236,0),"")</f>
        <v>0</v>
      </c>
      <c r="I236" s="204"/>
      <c r="J236" s="416">
        <v>1</v>
      </c>
      <c r="K236" s="374">
        <v>99034</v>
      </c>
      <c r="L236" s="535">
        <f>ROUND(H236*J236,5)</f>
        <v>0</v>
      </c>
      <c r="M236" s="56"/>
      <c r="N236" s="56"/>
      <c r="O236" s="57"/>
    </row>
    <row r="237" spans="1:15" ht="37.5" customHeight="1">
      <c r="A237" s="715" t="str">
        <f>IF(EXACT('Page Titre'!LANGUE_FR_ENG,"Fr"),MatchTrad!A264,MatchTrad!B264)</f>
        <v>Total contractual obligations to extend funds in excess of 50% roll-over assumption</v>
      </c>
      <c r="B237" s="716"/>
      <c r="C237" s="716"/>
      <c r="D237" s="717"/>
      <c r="E237" s="716"/>
      <c r="F237" s="717"/>
      <c r="G237" s="716"/>
      <c r="H237" s="717"/>
      <c r="I237" s="716"/>
      <c r="J237" s="840"/>
      <c r="K237" s="203">
        <v>99035</v>
      </c>
      <c r="L237" s="533">
        <f>ROUND(L231+L236,5)</f>
        <v>0</v>
      </c>
      <c r="M237" s="56"/>
      <c r="N237" s="56"/>
      <c r="O237" s="57"/>
    </row>
    <row r="238" spans="1:15" ht="15" hidden="1" customHeight="1">
      <c r="A238" s="132"/>
      <c r="B238" s="8"/>
      <c r="C238" s="11"/>
      <c r="D238" s="433"/>
      <c r="E238" s="13"/>
      <c r="F238" s="10"/>
      <c r="G238" s="7"/>
      <c r="H238" s="7"/>
      <c r="I238" s="7"/>
      <c r="J238" s="205"/>
      <c r="K238" s="129"/>
      <c r="L238" s="465"/>
      <c r="M238" s="56"/>
      <c r="N238" s="56"/>
      <c r="O238" s="57"/>
    </row>
    <row r="239" spans="1:15" ht="22.5" customHeight="1">
      <c r="A239" s="824" t="str">
        <f>IF(EXACT('Page Titre'!LANGUE_FR_ENG,"Fr"),MatchTrad!A265,MatchTrad!B265)</f>
        <v>Total additional requirements run-off</v>
      </c>
      <c r="B239" s="825"/>
      <c r="C239" s="825"/>
      <c r="D239" s="825"/>
      <c r="E239" s="825"/>
      <c r="F239" s="825"/>
      <c r="G239" s="825"/>
      <c r="H239" s="825"/>
      <c r="I239" s="825"/>
      <c r="J239" s="826"/>
      <c r="K239" s="830" t="str">
        <f>IF(EXACT('Page Titre'!LANGUE_FR_ENG,"Fr"),MatchTrad!A266,MatchTrad!B266)</f>
        <v>Weighted amount</v>
      </c>
      <c r="L239" s="831"/>
      <c r="M239" s="56"/>
      <c r="N239" s="56"/>
      <c r="O239" s="57"/>
    </row>
    <row r="240" spans="1:15" ht="18.75" customHeight="1">
      <c r="A240" s="827"/>
      <c r="B240" s="828"/>
      <c r="C240" s="828"/>
      <c r="D240" s="828"/>
      <c r="E240" s="828"/>
      <c r="F240" s="828"/>
      <c r="G240" s="828"/>
      <c r="H240" s="828"/>
      <c r="I240" s="828"/>
      <c r="J240" s="829"/>
      <c r="K240" s="203">
        <v>99036</v>
      </c>
      <c r="L240" s="533">
        <f>ROUND(L202+L203+SUM(L205:L212)+SUM(L214:L217)+SUM(L219:L220)+SUM(L222:L227)+L237,5)</f>
        <v>0</v>
      </c>
      <c r="M240" s="56"/>
      <c r="N240" s="56"/>
      <c r="O240" s="57"/>
    </row>
    <row r="241" spans="1:15">
      <c r="A241" s="833" t="str">
        <f>IF(EXACT('Page Titre'!LANGUE_FR_ENG,"Fr"),MatchTrad!A267,MatchTrad!B267)</f>
        <v>2.6. Other contractual funding obligations:</v>
      </c>
      <c r="B241" s="834"/>
      <c r="C241" s="834"/>
      <c r="D241" s="650" t="str">
        <f>IF(EXACT('Page Titre'!LANGUE_FR_ENG,"Fr"),MatchTrad!A268,MatchTrad!B268)</f>
        <v>Amount</v>
      </c>
      <c r="E241" s="93"/>
      <c r="F241" s="454"/>
      <c r="G241" s="93"/>
      <c r="H241" s="93"/>
      <c r="I241" s="93"/>
      <c r="J241" s="655" t="str">
        <f>IF(EXACT('Page Titre'!LANGUE_FR_ENG,"Fr"),MatchTrad!A269,MatchTrad!B269)</f>
        <v>Weight</v>
      </c>
      <c r="K241" s="653"/>
      <c r="L241" s="743" t="str">
        <f>IF(EXACT('Page Titre'!LANGUE_FR_ENG,"Fr"),MatchTrad!A270,MatchTrad!B270)</f>
        <v>Weighted amount</v>
      </c>
      <c r="M241" s="56"/>
      <c r="N241" s="56"/>
      <c r="O241" s="57"/>
    </row>
    <row r="242" spans="1:15" ht="30" customHeight="1">
      <c r="A242" s="834"/>
      <c r="B242" s="834"/>
      <c r="C242" s="834"/>
      <c r="D242" s="651"/>
      <c r="E242" s="94"/>
      <c r="F242" s="455"/>
      <c r="G242" s="94"/>
      <c r="H242" s="94"/>
      <c r="I242" s="94"/>
      <c r="J242" s="656"/>
      <c r="K242" s="742"/>
      <c r="L242" s="732"/>
      <c r="M242" s="56"/>
      <c r="N242" s="56"/>
      <c r="O242" s="57"/>
    </row>
    <row r="243" spans="1:15" ht="16.5" customHeight="1">
      <c r="A243" s="206"/>
      <c r="B243" s="508"/>
      <c r="C243" s="207"/>
      <c r="D243" s="136" t="s">
        <v>688</v>
      </c>
      <c r="E243" s="77"/>
      <c r="F243" s="455"/>
      <c r="G243" s="77"/>
      <c r="H243" s="77"/>
      <c r="I243" s="77"/>
      <c r="J243" s="230" t="s">
        <v>691</v>
      </c>
      <c r="K243" s="505"/>
      <c r="L243" s="113" t="s">
        <v>692</v>
      </c>
      <c r="M243" s="56"/>
      <c r="N243" s="56"/>
      <c r="O243" s="57"/>
    </row>
    <row r="244" spans="1:15" s="150" customFormat="1" ht="76.5" customHeight="1">
      <c r="A244" s="117"/>
      <c r="B244" s="208" t="str">
        <f>IF(EXACT('Page Titre'!LANGUE_FR_ENG,"Fr"),MatchTrad!A271,MatchTrad!B271)</f>
        <v>Non-contractual obligations related to potential liquidity draws from joint ventures or minority investments in entities</v>
      </c>
      <c r="C244" s="352">
        <v>21428</v>
      </c>
      <c r="D244" s="531"/>
      <c r="E244" s="170"/>
      <c r="F244" s="56"/>
      <c r="G244" s="56"/>
      <c r="H244" s="56"/>
      <c r="I244" s="56"/>
      <c r="J244" s="279">
        <v>1</v>
      </c>
      <c r="K244" s="239">
        <v>71428</v>
      </c>
      <c r="L244" s="532">
        <f t="shared" ref="L244:L257" si="8">ROUND(D244*J244,5)</f>
        <v>0</v>
      </c>
      <c r="M244" s="73"/>
      <c r="N244" s="56"/>
      <c r="O244" s="57"/>
    </row>
    <row r="245" spans="1:15" s="150" customFormat="1" ht="38.25" customHeight="1">
      <c r="A245" s="117"/>
      <c r="B245" s="208" t="str">
        <f>IF(EXACT('Page Titre'!LANGUE_FR_ENG,"Fr"),MatchTrad!A272,MatchTrad!B272)</f>
        <v>Unconditionally revocable "uncommitted" credit and liquidity facilities provided to retail and small business customers</v>
      </c>
      <c r="C245" s="186">
        <v>21429</v>
      </c>
      <c r="D245" s="531"/>
      <c r="E245" s="170"/>
      <c r="F245" s="56"/>
      <c r="G245" s="56"/>
      <c r="H245" s="56"/>
      <c r="I245" s="56"/>
      <c r="J245" s="279">
        <v>0.02</v>
      </c>
      <c r="K245" s="239">
        <v>71429</v>
      </c>
      <c r="L245" s="532">
        <f t="shared" si="8"/>
        <v>0</v>
      </c>
      <c r="M245" s="56"/>
      <c r="N245" s="56"/>
      <c r="O245" s="57"/>
    </row>
    <row r="246" spans="1:15" s="150" customFormat="1" ht="51" customHeight="1">
      <c r="A246" s="117"/>
      <c r="B246" s="208" t="str">
        <f>IF(EXACT('Page Titre'!LANGUE_FR_ENG,"Fr"),MatchTrad!A273,MatchTrad!B273)</f>
        <v>Unconditionally revocable "uncommitted" credit and liquidity facilities provided to all other customers</v>
      </c>
      <c r="C246" s="186">
        <v>21430</v>
      </c>
      <c r="D246" s="531"/>
      <c r="E246" s="170"/>
      <c r="F246" s="56"/>
      <c r="G246" s="56"/>
      <c r="H246" s="56"/>
      <c r="I246" s="56"/>
      <c r="J246" s="279">
        <v>0.05</v>
      </c>
      <c r="K246" s="239">
        <v>71430</v>
      </c>
      <c r="L246" s="532">
        <f t="shared" si="8"/>
        <v>0</v>
      </c>
      <c r="M246" s="56"/>
      <c r="N246" s="56"/>
      <c r="O246" s="57"/>
    </row>
    <row r="247" spans="1:15" s="150" customFormat="1" ht="38.25" customHeight="1">
      <c r="A247" s="117"/>
      <c r="B247" s="124" t="str">
        <f>IF(EXACT('Page Titre'!LANGUE_FR_ENG,"Fr"),MatchTrad!A274,MatchTrad!B274)</f>
        <v>Trade finance-related obligations (including guarantees and letters of credit)</v>
      </c>
      <c r="C247" s="186">
        <v>21431</v>
      </c>
      <c r="D247" s="531"/>
      <c r="E247" s="170"/>
      <c r="F247" s="56"/>
      <c r="G247" s="56"/>
      <c r="H247" s="56"/>
      <c r="I247" s="56"/>
      <c r="J247" s="279">
        <v>0.03</v>
      </c>
      <c r="K247" s="239">
        <v>71431</v>
      </c>
      <c r="L247" s="532">
        <f t="shared" si="8"/>
        <v>0</v>
      </c>
      <c r="M247" s="56"/>
      <c r="N247" s="56"/>
      <c r="O247" s="57"/>
    </row>
    <row r="248" spans="1:15" s="150" customFormat="1" ht="25.5" customHeight="1">
      <c r="A248" s="117"/>
      <c r="B248" s="126" t="str">
        <f>IF(EXACT('Page Titre'!LANGUE_FR_ENG,"Fr"),MatchTrad!A275,MatchTrad!B275)</f>
        <v>Guarantees and letters of credit unrelated to trade finance obligations</v>
      </c>
      <c r="C248" s="187">
        <v>21432</v>
      </c>
      <c r="D248" s="529"/>
      <c r="E248" s="170"/>
      <c r="F248" s="56"/>
      <c r="G248" s="56"/>
      <c r="H248" s="56"/>
      <c r="I248" s="56"/>
      <c r="J248" s="416">
        <v>0.05</v>
      </c>
      <c r="K248" s="250">
        <v>71432</v>
      </c>
      <c r="L248" s="530">
        <f t="shared" si="8"/>
        <v>0</v>
      </c>
      <c r="M248" s="56"/>
      <c r="N248" s="56"/>
      <c r="O248" s="57"/>
    </row>
    <row r="249" spans="1:15" s="150" customFormat="1" ht="22.5" customHeight="1">
      <c r="A249" s="670" t="str">
        <f>IF(EXACT('Page Titre'!LANGUE_FR_ENG,"Fr"),MatchTrad!A276,MatchTrad!B276)</f>
        <v>Non-contractual obligations:</v>
      </c>
      <c r="B249" s="671"/>
      <c r="C249" s="671"/>
      <c r="D249" s="59"/>
      <c r="E249" s="153"/>
      <c r="F249" s="56"/>
      <c r="G249" s="56"/>
      <c r="H249" s="56"/>
      <c r="I249" s="56"/>
      <c r="J249" s="373"/>
      <c r="K249" s="125"/>
      <c r="L249" s="373"/>
      <c r="M249" s="56"/>
      <c r="N249" s="56"/>
      <c r="O249" s="57"/>
    </row>
    <row r="250" spans="1:15" s="150" customFormat="1" ht="37.5" customHeight="1">
      <c r="A250" s="117"/>
      <c r="B250" s="121" t="str">
        <f>IF(EXACT('Page Titre'!LANGUE_FR_ENG,"Fr"),MatchTrad!A277,MatchTrad!B277)</f>
        <v>Debt-buy back requests (including related conduits)</v>
      </c>
      <c r="C250" s="188">
        <v>21433</v>
      </c>
      <c r="D250" s="531"/>
      <c r="E250" s="170"/>
      <c r="F250" s="56"/>
      <c r="G250" s="56"/>
      <c r="H250" s="56"/>
      <c r="I250" s="56"/>
      <c r="J250" s="279">
        <v>0</v>
      </c>
      <c r="K250" s="249">
        <v>71433</v>
      </c>
      <c r="L250" s="532">
        <f t="shared" si="8"/>
        <v>0</v>
      </c>
      <c r="M250" s="56"/>
      <c r="N250" s="56"/>
      <c r="O250" s="57"/>
    </row>
    <row r="251" spans="1:15" s="150" customFormat="1" ht="22.5" customHeight="1">
      <c r="A251" s="117"/>
      <c r="B251" s="122" t="str">
        <f>IF(EXACT('Page Titre'!LANGUE_FR_ENG,"Fr"),MatchTrad!A278,MatchTrad!B278)</f>
        <v>Structured products</v>
      </c>
      <c r="C251" s="186">
        <v>21434</v>
      </c>
      <c r="D251" s="531"/>
      <c r="E251" s="170"/>
      <c r="F251" s="56"/>
      <c r="G251" s="56"/>
      <c r="H251" s="56"/>
      <c r="I251" s="56"/>
      <c r="J251" s="279">
        <v>0.05</v>
      </c>
      <c r="K251" s="239">
        <v>71434</v>
      </c>
      <c r="L251" s="532">
        <f t="shared" si="8"/>
        <v>0</v>
      </c>
      <c r="M251" s="56"/>
      <c r="N251" s="56"/>
      <c r="O251" s="57"/>
    </row>
    <row r="252" spans="1:15" s="150" customFormat="1" ht="22.5" customHeight="1">
      <c r="A252" s="117"/>
      <c r="B252" s="122" t="str">
        <f>IF(EXACT('Page Titre'!LANGUE_FR_ENG,"Fr"),MatchTrad!A279,MatchTrad!B279)</f>
        <v>Managed funds</v>
      </c>
      <c r="C252" s="186">
        <v>21435</v>
      </c>
      <c r="D252" s="531"/>
      <c r="E252" s="170"/>
      <c r="F252" s="56"/>
      <c r="G252" s="56"/>
      <c r="H252" s="56"/>
      <c r="I252" s="56"/>
      <c r="J252" s="279">
        <v>0</v>
      </c>
      <c r="K252" s="239">
        <v>71435</v>
      </c>
      <c r="L252" s="532">
        <f t="shared" si="8"/>
        <v>0</v>
      </c>
      <c r="M252" s="56"/>
      <c r="N252" s="56"/>
      <c r="O252" s="57"/>
    </row>
    <row r="253" spans="1:15" s="150" customFormat="1" ht="22.5" customHeight="1">
      <c r="A253" s="117"/>
      <c r="B253" s="122" t="str">
        <f>IF(EXACT('Page Titre'!LANGUE_FR_ENG,"Fr"),MatchTrad!A280,MatchTrad!B280)</f>
        <v>Other non-contractual obligations</v>
      </c>
      <c r="C253" s="186">
        <v>21436</v>
      </c>
      <c r="D253" s="531"/>
      <c r="E253" s="170"/>
      <c r="F253" s="56"/>
      <c r="G253" s="56"/>
      <c r="H253" s="56"/>
      <c r="I253" s="56"/>
      <c r="J253" s="279">
        <v>0.05</v>
      </c>
      <c r="K253" s="239">
        <v>71436</v>
      </c>
      <c r="L253" s="532">
        <f t="shared" si="8"/>
        <v>0</v>
      </c>
      <c r="M253" s="56"/>
      <c r="N253" s="56"/>
      <c r="O253" s="57"/>
    </row>
    <row r="254" spans="1:15" s="150" customFormat="1" ht="26.25" customHeight="1">
      <c r="A254" s="117"/>
      <c r="B254" s="122" t="str">
        <f>IF(EXACT('Page Titre'!LANGUE_FR_ENG,"Fr"),MatchTrad!A281,MatchTrad!B281)</f>
        <v>Outstanding debt securities with remaining maturity &gt; 30 days</v>
      </c>
      <c r="C254" s="186">
        <v>21437</v>
      </c>
      <c r="D254" s="531"/>
      <c r="E254" s="170"/>
      <c r="F254" s="56"/>
      <c r="G254" s="56"/>
      <c r="H254" s="56"/>
      <c r="I254" s="56"/>
      <c r="J254" s="279">
        <v>0</v>
      </c>
      <c r="K254" s="239">
        <v>71437</v>
      </c>
      <c r="L254" s="532">
        <f t="shared" si="8"/>
        <v>0</v>
      </c>
      <c r="M254" s="56"/>
      <c r="N254" s="56"/>
      <c r="O254" s="57"/>
    </row>
    <row r="255" spans="1:15" s="150" customFormat="1" ht="51" customHeight="1">
      <c r="A255" s="117"/>
      <c r="B255" s="122" t="str">
        <f>IF(EXACT('Page Titre'!LANGUE_FR_ENG,"Fr"),MatchTrad!A282,MatchTrad!B282)</f>
        <v>Non contractual obligations where customer short positions are covered by other customers' collateral</v>
      </c>
      <c r="C255" s="186">
        <v>21438</v>
      </c>
      <c r="D255" s="531"/>
      <c r="E255" s="170"/>
      <c r="F255" s="56"/>
      <c r="G255" s="56"/>
      <c r="H255" s="56"/>
      <c r="I255" s="56"/>
      <c r="J255" s="279">
        <v>0.5</v>
      </c>
      <c r="K255" s="239">
        <v>71438</v>
      </c>
      <c r="L255" s="532">
        <f t="shared" si="8"/>
        <v>0</v>
      </c>
      <c r="M255" s="56"/>
      <c r="N255" s="56"/>
      <c r="O255" s="57"/>
    </row>
    <row r="256" spans="1:15" s="150" customFormat="1" ht="37.5" customHeight="1">
      <c r="A256" s="117"/>
      <c r="B256" s="122" t="str">
        <f>IF(EXACT('Page Titre'!LANGUE_FR_ENG,"Fr"),MatchTrad!A283,MatchTrad!B283)</f>
        <v>Bank outright short positions covered by a collateralised securities financing transaction</v>
      </c>
      <c r="C256" s="186">
        <v>21439</v>
      </c>
      <c r="D256" s="531"/>
      <c r="E256" s="170"/>
      <c r="F256" s="56"/>
      <c r="G256" s="56"/>
      <c r="H256" s="56"/>
      <c r="I256" s="56"/>
      <c r="J256" s="279">
        <v>0</v>
      </c>
      <c r="K256" s="239">
        <v>71439</v>
      </c>
      <c r="L256" s="532">
        <f t="shared" si="8"/>
        <v>0</v>
      </c>
      <c r="M256" s="56"/>
      <c r="N256" s="56"/>
      <c r="O256" s="57"/>
    </row>
    <row r="257" spans="1:15" s="150" customFormat="1" ht="54" customHeight="1">
      <c r="A257" s="117"/>
      <c r="B257" s="115" t="str">
        <f>IF(EXACT('Page Titre'!LANGUE_FR_ENG,"Fr"),MatchTrad!A284,MatchTrad!B284)</f>
        <v>Other contractual cash outflows (including those related to unsecured collateral borrowings and uncovered short positions)</v>
      </c>
      <c r="C257" s="187">
        <v>21440</v>
      </c>
      <c r="D257" s="529"/>
      <c r="E257" s="220"/>
      <c r="F257" s="61"/>
      <c r="G257" s="61"/>
      <c r="H257" s="61"/>
      <c r="I257" s="61"/>
      <c r="J257" s="416">
        <v>1</v>
      </c>
      <c r="K257" s="239">
        <v>71440</v>
      </c>
      <c r="L257" s="532">
        <f t="shared" si="8"/>
        <v>0</v>
      </c>
      <c r="M257" s="56"/>
      <c r="N257" s="56"/>
      <c r="O257" s="57"/>
    </row>
    <row r="258" spans="1:15" ht="22.5" customHeight="1">
      <c r="A258" s="835" t="str">
        <f>IF(EXACT('Page Titre'!LANGUE_FR_ENG,"Fr"),MatchTrad!A285,MatchTrad!B285)</f>
        <v>Total run-off on other contingent funding obligations</v>
      </c>
      <c r="B258" s="836"/>
      <c r="C258" s="836"/>
      <c r="D258" s="837"/>
      <c r="E258" s="836"/>
      <c r="F258" s="836"/>
      <c r="G258" s="836"/>
      <c r="H258" s="836"/>
      <c r="I258" s="836"/>
      <c r="J258" s="838"/>
      <c r="K258" s="210">
        <v>99037</v>
      </c>
      <c r="L258" s="533">
        <f>ROUND(SUM(L244:L248,L250:L257),5)</f>
        <v>0</v>
      </c>
      <c r="M258" s="56"/>
      <c r="N258" s="56"/>
      <c r="O258" s="57"/>
    </row>
    <row r="259" spans="1:15" ht="25.95" customHeight="1">
      <c r="A259" s="793"/>
      <c r="B259" s="794"/>
      <c r="C259" s="794"/>
      <c r="D259" s="794"/>
      <c r="E259" s="794"/>
      <c r="F259" s="794"/>
      <c r="G259" s="794"/>
      <c r="H259" s="794"/>
      <c r="I259" s="794"/>
      <c r="J259" s="794"/>
      <c r="K259" s="794"/>
      <c r="L259" s="839"/>
      <c r="M259" s="56"/>
      <c r="N259" s="56"/>
      <c r="O259" s="57"/>
    </row>
    <row r="260" spans="1:15" ht="29.4" customHeight="1">
      <c r="A260" s="132"/>
      <c r="B260" s="3"/>
      <c r="C260" s="4"/>
      <c r="D260" s="434"/>
      <c r="E260" s="5"/>
      <c r="F260" s="456"/>
      <c r="G260" s="6"/>
      <c r="H260" s="7"/>
      <c r="I260" s="7"/>
      <c r="J260" s="1"/>
      <c r="K260" s="209"/>
      <c r="L260" s="10"/>
      <c r="M260" s="56"/>
      <c r="N260" s="56"/>
      <c r="O260" s="57"/>
    </row>
    <row r="261" spans="1:15" s="150" customFormat="1" ht="37.200000000000003" customHeight="1">
      <c r="A261" s="821" t="str">
        <f>IF(EXACT('Page Titre'!LANGUE_FR_ENG,"Fr"),MatchTrad!A286,MatchTrad!B286)</f>
        <v>Section 2. Total net cash outflows</v>
      </c>
      <c r="B261" s="822"/>
      <c r="C261" s="822"/>
      <c r="D261" s="822"/>
      <c r="E261" s="822"/>
      <c r="F261" s="822"/>
      <c r="G261" s="822"/>
      <c r="H261" s="822"/>
      <c r="I261" s="822"/>
      <c r="J261" s="823"/>
      <c r="K261" s="210">
        <v>99038</v>
      </c>
      <c r="L261" s="533">
        <f>ROUND(L104+L161+L198+L240+L258+L424,5)</f>
        <v>0</v>
      </c>
      <c r="M261" s="56"/>
      <c r="N261" s="56"/>
      <c r="O261" s="57"/>
    </row>
    <row r="262" spans="1:15" s="150" customFormat="1" ht="15" hidden="1" customHeight="1">
      <c r="A262" s="693"/>
      <c r="B262" s="694"/>
      <c r="C262" s="694"/>
      <c r="D262" s="694"/>
      <c r="E262" s="694"/>
      <c r="F262" s="694"/>
      <c r="G262" s="694"/>
      <c r="H262" s="694"/>
      <c r="I262" s="694"/>
      <c r="J262" s="694"/>
      <c r="K262" s="694"/>
      <c r="L262" s="695"/>
      <c r="M262" s="694"/>
      <c r="N262" s="694"/>
      <c r="O262" s="696"/>
    </row>
    <row r="263" spans="1:15" ht="37.5" customHeight="1">
      <c r="A263" s="667" t="str">
        <f>IF(EXACT('Page Titre'!LANGUE_FR_ENG,"Fr"),MatchTrad!A287,MatchTrad!B287)</f>
        <v>Section 3. Cash inflows</v>
      </c>
      <c r="B263" s="668"/>
      <c r="C263" s="668"/>
      <c r="D263" s="668"/>
      <c r="E263" s="668"/>
      <c r="F263" s="668"/>
      <c r="G263" s="668"/>
      <c r="H263" s="668"/>
      <c r="I263" s="668"/>
      <c r="J263" s="668"/>
      <c r="K263" s="668"/>
      <c r="L263" s="668"/>
      <c r="M263" s="668"/>
      <c r="N263" s="668"/>
      <c r="O263" s="669"/>
    </row>
    <row r="264" spans="1:15" ht="18.75" customHeight="1">
      <c r="A264" s="211"/>
      <c r="B264" s="212"/>
      <c r="C264" s="212"/>
      <c r="D264" s="435"/>
      <c r="E264" s="212"/>
      <c r="F264" s="435"/>
      <c r="G264" s="212"/>
      <c r="H264" s="212"/>
      <c r="I264" s="212"/>
      <c r="J264" s="212"/>
      <c r="K264" s="209"/>
      <c r="O264" s="468"/>
    </row>
    <row r="265" spans="1:15" s="150" customFormat="1" ht="30" customHeight="1">
      <c r="A265" s="673" t="str">
        <f>IF(EXACT('Page Titre'!LANGUE_FR_ENG,"Fr"),MatchTrad!A288,MatchTrad!B288)</f>
        <v>Is the reporting institution an indirect clearer that is not a subsidiary of a direct clearer?  (Enter 1 if Yes, 0 if No)</v>
      </c>
      <c r="B265" s="674"/>
      <c r="C265" s="674"/>
      <c r="D265" s="674"/>
      <c r="E265" s="674"/>
      <c r="F265" s="674"/>
      <c r="G265" s="674"/>
      <c r="H265" s="674"/>
      <c r="I265" s="674"/>
      <c r="J265" s="675"/>
      <c r="K265" s="210">
        <v>99039</v>
      </c>
      <c r="L265" s="540"/>
      <c r="M265" s="63"/>
      <c r="N265" s="63"/>
      <c r="O265" s="64"/>
    </row>
    <row r="266" spans="1:15">
      <c r="A266" s="676" t="str">
        <f>IF(EXACT('Page Titre'!LANGUE_FR_ENG,"Fr"),MatchTrad!A289,MatchTrad!B289)</f>
        <v>3.1. Secured lending including reverse repo and securities borrowing</v>
      </c>
      <c r="B266" s="677"/>
      <c r="C266" s="677"/>
      <c r="D266" s="650" t="str">
        <f>IF(EXACT('Page Titre'!LANGUE_FR_ENG,"Fr"),MatchTrad!A290,MatchTrad!B290)</f>
        <v>Amount extended</v>
      </c>
      <c r="E266" s="84"/>
      <c r="F266" s="650" t="str">
        <f>IF(EXACT('Page Titre'!LANGUE_FR_ENG,"Fr"),MatchTrad!A291,MatchTrad!B291)</f>
        <v>Market value of received collateral</v>
      </c>
      <c r="G266" s="53"/>
      <c r="H266" s="51"/>
      <c r="I266" s="52"/>
      <c r="J266" s="650" t="str">
        <f>IF(EXACT('Page Titre'!LANGUE_FR_ENG,"Fr"),MatchTrad!A292,MatchTrad!B292)</f>
        <v>Weight</v>
      </c>
      <c r="K266" s="84"/>
      <c r="L266" s="652" t="str">
        <f>IF(EXACT('Page Titre'!LANGUE_FR_ENG,"Fr"),MatchTrad!A293,MatchTrad!B293)</f>
        <v>Weighted amount</v>
      </c>
      <c r="M266" s="58"/>
      <c r="N266" s="58"/>
      <c r="O266" s="60"/>
    </row>
    <row r="267" spans="1:15" ht="41.4" customHeight="1">
      <c r="A267" s="678"/>
      <c r="B267" s="679"/>
      <c r="C267" s="679"/>
      <c r="D267" s="651"/>
      <c r="E267" s="76"/>
      <c r="F267" s="651"/>
      <c r="G267" s="69"/>
      <c r="H267" s="70"/>
      <c r="I267" s="71"/>
      <c r="J267" s="651"/>
      <c r="K267" s="76"/>
      <c r="L267" s="651"/>
      <c r="M267" s="58"/>
      <c r="N267" s="58"/>
      <c r="O267" s="60"/>
    </row>
    <row r="268" spans="1:15" ht="16.5" customHeight="1">
      <c r="A268" s="500"/>
      <c r="B268" s="501"/>
      <c r="C268" s="501"/>
      <c r="D268" s="136" t="s">
        <v>688</v>
      </c>
      <c r="E268" s="75"/>
      <c r="F268" s="136" t="s">
        <v>689</v>
      </c>
      <c r="G268" s="78"/>
      <c r="H268" s="70"/>
      <c r="I268" s="70"/>
      <c r="J268" s="134" t="s">
        <v>691</v>
      </c>
      <c r="K268" s="76"/>
      <c r="L268" s="113" t="s">
        <v>692</v>
      </c>
      <c r="M268" s="58"/>
      <c r="N268" s="58"/>
      <c r="O268" s="60"/>
    </row>
    <row r="269" spans="1:15" s="150" customFormat="1" ht="67.2" customHeight="1">
      <c r="A269" s="841" t="str">
        <f>IF(EXACT('Page Titre'!LANGUE_FR_ENG,"Fr"),MatchTrad!A294,MatchTrad!B294)</f>
        <v>Reverse repo and other secured lending or securities borrowing transactions maturing ≤ 30 days</v>
      </c>
      <c r="B269" s="842"/>
      <c r="C269" s="843"/>
      <c r="D269" s="436"/>
      <c r="E269" s="159"/>
      <c r="F269" s="214"/>
      <c r="G269" s="153"/>
      <c r="H269" s="213"/>
      <c r="I269" s="213"/>
      <c r="J269" s="214"/>
      <c r="K269" s="56"/>
      <c r="L269" s="214"/>
      <c r="M269" s="58"/>
      <c r="N269" s="58"/>
      <c r="O269" s="60"/>
    </row>
    <row r="270" spans="1:15" s="150" customFormat="1" ht="67.2" customHeight="1">
      <c r="A270" s="670" t="str">
        <f>IF(EXACT('Page Titre'!LANGUE_FR_ENG,"Fr"),MatchTrad!A295,MatchTrad!B295)</f>
        <v>Of which collateral is not re-used (ie is not rehypothecated) to cover the reporting institution's outright short positions:</v>
      </c>
      <c r="B270" s="671"/>
      <c r="C270" s="672"/>
      <c r="D270" s="429"/>
      <c r="E270" s="159"/>
      <c r="F270" s="215"/>
      <c r="G270" s="153"/>
      <c r="H270" s="213"/>
      <c r="I270" s="213"/>
      <c r="J270" s="215"/>
      <c r="K270" s="56"/>
      <c r="L270" s="215"/>
      <c r="M270" s="58"/>
      <c r="N270" s="58"/>
      <c r="O270" s="60"/>
    </row>
    <row r="271" spans="1:15" s="150" customFormat="1" ht="45" customHeight="1">
      <c r="A271" s="670" t="str">
        <f>IF(EXACT('Page Titre'!LANGUE_FR_ENG,"Fr"),MatchTrad!A296,MatchTrad!B296)</f>
        <v>Transactions backed by Level 1 assets; of which:</v>
      </c>
      <c r="B271" s="671"/>
      <c r="C271" s="672"/>
      <c r="D271" s="429"/>
      <c r="E271" s="159"/>
      <c r="F271" s="215"/>
      <c r="G271" s="153"/>
      <c r="H271" s="213"/>
      <c r="I271" s="213"/>
      <c r="J271" s="215"/>
      <c r="K271" s="56"/>
      <c r="L271" s="215"/>
      <c r="M271" s="58"/>
      <c r="N271" s="58"/>
      <c r="O271" s="60"/>
    </row>
    <row r="272" spans="1:15" s="150" customFormat="1" ht="26.25" customHeight="1">
      <c r="A272" s="117"/>
      <c r="B272" s="122" t="str">
        <f>IF(EXACT('Page Titre'!LANGUE_FR_ENG,"Fr"),MatchTrad!A297,MatchTrad!B297)</f>
        <v>Transactions involving eligible liquid assets</v>
      </c>
      <c r="C272" s="186">
        <v>22101</v>
      </c>
      <c r="D272" s="531"/>
      <c r="E272" s="216">
        <v>22102</v>
      </c>
      <c r="F272" s="531"/>
      <c r="G272" s="170"/>
      <c r="H272" s="213"/>
      <c r="I272" s="213"/>
      <c r="J272" s="279">
        <v>0</v>
      </c>
      <c r="K272" s="239">
        <v>72101</v>
      </c>
      <c r="L272" s="532">
        <f t="shared" ref="L272:L291" si="9">ROUND(D272*J272,5)</f>
        <v>0</v>
      </c>
      <c r="M272" s="58"/>
      <c r="N272" s="58"/>
      <c r="O272" s="60"/>
    </row>
    <row r="273" spans="1:15" s="150" customFormat="1" ht="26.25" customHeight="1">
      <c r="A273" s="117"/>
      <c r="B273" s="122" t="str">
        <f>IF(EXACT('Page Titre'!LANGUE_FR_ENG,"Fr"),MatchTrad!A298,MatchTrad!B298)</f>
        <v>Transactions not involving eligible liquid assets</v>
      </c>
      <c r="C273" s="186">
        <v>22103</v>
      </c>
      <c r="D273" s="529"/>
      <c r="E273" s="216">
        <v>22104</v>
      </c>
      <c r="F273" s="529"/>
      <c r="G273" s="170"/>
      <c r="H273" s="213"/>
      <c r="I273" s="213"/>
      <c r="J273" s="416">
        <v>0</v>
      </c>
      <c r="K273" s="239">
        <v>72103</v>
      </c>
      <c r="L273" s="530">
        <f t="shared" si="9"/>
        <v>0</v>
      </c>
      <c r="M273" s="58"/>
      <c r="N273" s="58"/>
      <c r="O273" s="60"/>
    </row>
    <row r="274" spans="1:15" s="150" customFormat="1" ht="26.25" customHeight="1">
      <c r="A274" s="635" t="str">
        <f>IF(EXACT('Page Titre'!LANGUE_FR_ENG,"Fr"),MatchTrad!A299,MatchTrad!B299)</f>
        <v>Transactions backed by Level 2A assets; of which:</v>
      </c>
      <c r="B274" s="636"/>
      <c r="C274" s="637"/>
      <c r="D274" s="429"/>
      <c r="E274" s="217"/>
      <c r="F274" s="215"/>
      <c r="G274" s="153"/>
      <c r="H274" s="213"/>
      <c r="I274" s="213"/>
      <c r="J274" s="215"/>
      <c r="K274" s="125"/>
      <c r="L274" s="215"/>
      <c r="M274" s="58"/>
      <c r="N274" s="58"/>
      <c r="O274" s="60"/>
    </row>
    <row r="275" spans="1:15" s="150" customFormat="1" ht="26.25" customHeight="1">
      <c r="A275" s="163"/>
      <c r="B275" s="122" t="str">
        <f>IF(EXACT('Page Titre'!LANGUE_FR_ENG,"Fr"),MatchTrad!A300,MatchTrad!B300)</f>
        <v>Transactions involving eligible liquid assets</v>
      </c>
      <c r="C275" s="186">
        <v>22105</v>
      </c>
      <c r="D275" s="531"/>
      <c r="E275" s="216">
        <v>22106</v>
      </c>
      <c r="F275" s="531"/>
      <c r="G275" s="170"/>
      <c r="H275" s="213"/>
      <c r="I275" s="213"/>
      <c r="J275" s="279">
        <v>0.15</v>
      </c>
      <c r="K275" s="239">
        <v>72105</v>
      </c>
      <c r="L275" s="532">
        <f t="shared" si="9"/>
        <v>0</v>
      </c>
      <c r="M275" s="58"/>
      <c r="N275" s="58"/>
      <c r="O275" s="60"/>
    </row>
    <row r="276" spans="1:15" s="150" customFormat="1" ht="26.25" customHeight="1">
      <c r="A276" s="163"/>
      <c r="B276" s="122" t="str">
        <f>IF(EXACT('Page Titre'!LANGUE_FR_ENG,"Fr"),MatchTrad!A301,MatchTrad!B301)</f>
        <v>Transactions not involving eligible liquid assets</v>
      </c>
      <c r="C276" s="187">
        <v>22107</v>
      </c>
      <c r="D276" s="529"/>
      <c r="E276" s="216">
        <v>22108</v>
      </c>
      <c r="F276" s="529"/>
      <c r="G276" s="170"/>
      <c r="H276" s="213"/>
      <c r="I276" s="213"/>
      <c r="J276" s="416">
        <v>0.15</v>
      </c>
      <c r="K276" s="239">
        <v>72107</v>
      </c>
      <c r="L276" s="530">
        <f t="shared" si="9"/>
        <v>0</v>
      </c>
      <c r="M276" s="58"/>
      <c r="N276" s="58"/>
      <c r="O276" s="60"/>
    </row>
    <row r="277" spans="1:15" s="150" customFormat="1" ht="26.25" customHeight="1">
      <c r="A277" s="635" t="str">
        <f>IF(EXACT('Page Titre'!LANGUE_FR_ENG,"Fr"),MatchTrad!A302,MatchTrad!B302)</f>
        <v>Transactions backed by Level 2B RMBS; of which:</v>
      </c>
      <c r="B277" s="636"/>
      <c r="C277" s="637"/>
      <c r="D277" s="429"/>
      <c r="E277" s="217"/>
      <c r="F277" s="215"/>
      <c r="G277" s="153"/>
      <c r="H277" s="213"/>
      <c r="I277" s="213"/>
      <c r="J277" s="215"/>
      <c r="K277" s="125"/>
      <c r="L277" s="215"/>
      <c r="M277" s="58"/>
      <c r="N277" s="58"/>
      <c r="O277" s="60"/>
    </row>
    <row r="278" spans="1:15" s="150" customFormat="1" ht="26.25" customHeight="1">
      <c r="A278" s="163"/>
      <c r="B278" s="122" t="str">
        <f>IF(EXACT('Page Titre'!LANGUE_FR_ENG,"Fr"),MatchTrad!A303,MatchTrad!B303)</f>
        <v>Transactions involving eligible liquid assets</v>
      </c>
      <c r="C278" s="188">
        <v>22109</v>
      </c>
      <c r="D278" s="531"/>
      <c r="E278" s="216">
        <v>22110</v>
      </c>
      <c r="F278" s="531"/>
      <c r="G278" s="170"/>
      <c r="H278" s="213"/>
      <c r="I278" s="213"/>
      <c r="J278" s="279">
        <v>0.25</v>
      </c>
      <c r="K278" s="239">
        <v>72109</v>
      </c>
      <c r="L278" s="532">
        <f t="shared" si="9"/>
        <v>0</v>
      </c>
      <c r="M278" s="58"/>
      <c r="N278" s="58"/>
      <c r="O278" s="60"/>
    </row>
    <row r="279" spans="1:15" s="150" customFormat="1" ht="26.25" customHeight="1">
      <c r="A279" s="163"/>
      <c r="B279" s="122" t="str">
        <f>IF(EXACT('Page Titre'!LANGUE_FR_ENG,"Fr"),MatchTrad!A304,MatchTrad!B304)</f>
        <v>Transactions not involving eligible liquid assets</v>
      </c>
      <c r="C279" s="187">
        <v>22111</v>
      </c>
      <c r="D279" s="529"/>
      <c r="E279" s="216">
        <v>22112</v>
      </c>
      <c r="F279" s="529"/>
      <c r="G279" s="170"/>
      <c r="H279" s="213"/>
      <c r="I279" s="213"/>
      <c r="J279" s="416">
        <v>0.25</v>
      </c>
      <c r="K279" s="239">
        <v>72111</v>
      </c>
      <c r="L279" s="530">
        <f t="shared" si="9"/>
        <v>0</v>
      </c>
      <c r="M279" s="58"/>
      <c r="N279" s="58"/>
      <c r="O279" s="60"/>
    </row>
    <row r="280" spans="1:15" s="150" customFormat="1" ht="26.25" customHeight="1">
      <c r="A280" s="635" t="str">
        <f>IF(EXACT('Page Titre'!LANGUE_FR_ENG,"Fr"),MatchTrad!A305,MatchTrad!B305)</f>
        <v>Transactions backed by Level 2B non-RMBS assets; of which:</v>
      </c>
      <c r="B280" s="636"/>
      <c r="C280" s="637"/>
      <c r="D280" s="429"/>
      <c r="E280" s="217"/>
      <c r="F280" s="215"/>
      <c r="G280" s="153"/>
      <c r="H280" s="213"/>
      <c r="I280" s="213"/>
      <c r="J280" s="215"/>
      <c r="K280" s="125"/>
      <c r="L280" s="215"/>
      <c r="M280" s="58"/>
      <c r="N280" s="58"/>
      <c r="O280" s="60"/>
    </row>
    <row r="281" spans="1:15" s="150" customFormat="1" ht="26.25" customHeight="1">
      <c r="A281" s="163"/>
      <c r="B281" s="122" t="str">
        <f>IF(EXACT('Page Titre'!LANGUE_FR_ENG,"Fr"),MatchTrad!A306,MatchTrad!B306)</f>
        <v>Transactions involving eligible liquid assets</v>
      </c>
      <c r="C281" s="188">
        <v>22113</v>
      </c>
      <c r="D281" s="531"/>
      <c r="E281" s="216">
        <v>22114</v>
      </c>
      <c r="F281" s="531"/>
      <c r="G281" s="170"/>
      <c r="H281" s="213"/>
      <c r="I281" s="213"/>
      <c r="J281" s="279">
        <v>0.5</v>
      </c>
      <c r="K281" s="239">
        <v>72113</v>
      </c>
      <c r="L281" s="532">
        <f t="shared" si="9"/>
        <v>0</v>
      </c>
      <c r="M281" s="58"/>
      <c r="N281" s="58"/>
      <c r="O281" s="60"/>
    </row>
    <row r="282" spans="1:15" s="150" customFormat="1" ht="26.25" customHeight="1">
      <c r="A282" s="163"/>
      <c r="B282" s="122" t="str">
        <f>IF(EXACT('Page Titre'!LANGUE_FR_ENG,"Fr"),MatchTrad!A307,MatchTrad!B307)</f>
        <v>Transactions not involving eligible liquid assets</v>
      </c>
      <c r="C282" s="186">
        <v>22115</v>
      </c>
      <c r="D282" s="531"/>
      <c r="E282" s="216">
        <v>22116</v>
      </c>
      <c r="F282" s="531"/>
      <c r="G282" s="170"/>
      <c r="H282" s="213"/>
      <c r="I282" s="213"/>
      <c r="J282" s="279">
        <v>0.5</v>
      </c>
      <c r="K282" s="239">
        <v>72115</v>
      </c>
      <c r="L282" s="532">
        <f t="shared" si="9"/>
        <v>0</v>
      </c>
      <c r="M282" s="58"/>
      <c r="N282" s="58"/>
      <c r="O282" s="60"/>
    </row>
    <row r="283" spans="1:15" s="150" customFormat="1" ht="26.25" customHeight="1">
      <c r="A283" s="163"/>
      <c r="B283" s="115" t="str">
        <f>IF(EXACT('Page Titre'!LANGUE_FR_ENG,"Fr"),MatchTrad!A308,MatchTrad!B308)</f>
        <v>Margin lending backed by non-Level 1 or non-Level 2 collateral</v>
      </c>
      <c r="C283" s="186">
        <v>22117</v>
      </c>
      <c r="D283" s="531"/>
      <c r="E283" s="216">
        <v>22118</v>
      </c>
      <c r="F283" s="531"/>
      <c r="G283" s="170"/>
      <c r="H283" s="213"/>
      <c r="I283" s="213"/>
      <c r="J283" s="279">
        <v>0.5</v>
      </c>
      <c r="K283" s="239">
        <v>72117</v>
      </c>
      <c r="L283" s="532">
        <f t="shared" si="9"/>
        <v>0</v>
      </c>
      <c r="M283" s="58"/>
      <c r="N283" s="58"/>
      <c r="O283" s="60"/>
    </row>
    <row r="284" spans="1:15" s="150" customFormat="1" ht="24.6" customHeight="1">
      <c r="A284" s="495"/>
      <c r="B284" s="122" t="str">
        <f>IF(EXACT('Page Titre'!LANGUE_FR_ENG,"Fr"),MatchTrad!A309,MatchTrad!B309)</f>
        <v>Transactions backed by other collateral</v>
      </c>
      <c r="C284" s="186">
        <v>22119</v>
      </c>
      <c r="D284" s="529"/>
      <c r="E284" s="216">
        <v>22120</v>
      </c>
      <c r="F284" s="529"/>
      <c r="G284" s="170"/>
      <c r="H284" s="213"/>
      <c r="I284" s="213"/>
      <c r="J284" s="416">
        <v>1</v>
      </c>
      <c r="K284" s="239">
        <v>72119</v>
      </c>
      <c r="L284" s="530">
        <f t="shared" si="9"/>
        <v>0</v>
      </c>
      <c r="M284" s="58"/>
      <c r="N284" s="58"/>
      <c r="O284" s="60"/>
    </row>
    <row r="285" spans="1:15" s="150" customFormat="1" ht="60" customHeight="1">
      <c r="A285" s="670" t="str">
        <f>IF(EXACT('Page Titre'!LANGUE_FR_ENG,"Fr"),MatchTrad!A310,MatchTrad!B310)</f>
        <v xml:space="preserve">Of which collateral is re-used (ie is rehypothecated) in transactions to cover the reporting insitution's outright short positions </v>
      </c>
      <c r="B285" s="671"/>
      <c r="C285" s="672"/>
      <c r="D285" s="87"/>
      <c r="E285" s="170"/>
      <c r="F285" s="170"/>
      <c r="G285" s="170"/>
      <c r="H285" s="170"/>
      <c r="I285" s="170"/>
      <c r="J285" s="170"/>
      <c r="K285" s="170"/>
      <c r="L285" s="170"/>
      <c r="M285" s="170"/>
      <c r="N285" s="58"/>
      <c r="O285" s="60"/>
    </row>
    <row r="286" spans="1:15" s="150" customFormat="1" ht="26.25" customHeight="1">
      <c r="A286" s="117"/>
      <c r="B286" s="122" t="str">
        <f>IF(EXACT('Page Titre'!LANGUE_FR_ENG,"Fr"),MatchTrad!A311,MatchTrad!B311)</f>
        <v>Transactions backed by Level 1 assets</v>
      </c>
      <c r="C286" s="186">
        <v>22121</v>
      </c>
      <c r="D286" s="531"/>
      <c r="E286" s="216">
        <v>22122</v>
      </c>
      <c r="F286" s="531"/>
      <c r="G286" s="170"/>
      <c r="H286" s="213"/>
      <c r="I286" s="213"/>
      <c r="J286" s="279">
        <v>0</v>
      </c>
      <c r="K286" s="239">
        <v>72121</v>
      </c>
      <c r="L286" s="532">
        <f t="shared" si="9"/>
        <v>0</v>
      </c>
      <c r="M286" s="58"/>
      <c r="N286" s="58"/>
      <c r="O286" s="60"/>
    </row>
    <row r="287" spans="1:15" s="150" customFormat="1" ht="26.25" customHeight="1">
      <c r="A287" s="117"/>
      <c r="B287" s="122" t="str">
        <f>IF(EXACT('Page Titre'!LANGUE_FR_ENG,"Fr"),MatchTrad!A312,MatchTrad!B312)</f>
        <v>Transactions backed by Level 2A assets</v>
      </c>
      <c r="C287" s="186">
        <v>22123</v>
      </c>
      <c r="D287" s="531"/>
      <c r="E287" s="216">
        <v>22124</v>
      </c>
      <c r="F287" s="531"/>
      <c r="G287" s="170"/>
      <c r="H287" s="213"/>
      <c r="I287" s="213"/>
      <c r="J287" s="279">
        <v>0</v>
      </c>
      <c r="K287" s="239">
        <v>72123</v>
      </c>
      <c r="L287" s="532">
        <f t="shared" si="9"/>
        <v>0</v>
      </c>
      <c r="M287" s="58"/>
      <c r="N287" s="58"/>
      <c r="O287" s="60"/>
    </row>
    <row r="288" spans="1:15" s="150" customFormat="1" ht="26.25" customHeight="1">
      <c r="A288" s="117"/>
      <c r="B288" s="149" t="str">
        <f>IF(EXACT('Page Titre'!LANGUE_FR_ENG,"Fr"),MatchTrad!A313,MatchTrad!B313)</f>
        <v>Transactions backed by Level 2B RMBS assets</v>
      </c>
      <c r="C288" s="186">
        <v>22125</v>
      </c>
      <c r="D288" s="531"/>
      <c r="E288" s="216">
        <v>22126</v>
      </c>
      <c r="F288" s="531"/>
      <c r="G288" s="170"/>
      <c r="H288" s="213"/>
      <c r="I288" s="213"/>
      <c r="J288" s="279">
        <v>0</v>
      </c>
      <c r="K288" s="239">
        <v>72125</v>
      </c>
      <c r="L288" s="532">
        <f t="shared" si="9"/>
        <v>0</v>
      </c>
      <c r="M288" s="58"/>
      <c r="N288" s="58"/>
      <c r="O288" s="60"/>
    </row>
    <row r="289" spans="1:15" s="150" customFormat="1" ht="26.25" customHeight="1">
      <c r="A289" s="117"/>
      <c r="B289" s="149" t="str">
        <f>IF(EXACT('Page Titre'!LANGUE_FR_ENG,"Fr"),MatchTrad!A314,MatchTrad!B314)</f>
        <v>Transactions backed by Level 2B non-RMBS assets</v>
      </c>
      <c r="C289" s="186">
        <v>22127</v>
      </c>
      <c r="D289" s="531"/>
      <c r="E289" s="216">
        <v>22128</v>
      </c>
      <c r="F289" s="531"/>
      <c r="G289" s="170"/>
      <c r="H289" s="213"/>
      <c r="I289" s="213"/>
      <c r="J289" s="279">
        <v>0</v>
      </c>
      <c r="K289" s="239">
        <v>72127</v>
      </c>
      <c r="L289" s="532">
        <f t="shared" si="9"/>
        <v>0</v>
      </c>
      <c r="M289" s="58"/>
      <c r="N289" s="58"/>
      <c r="O289" s="60"/>
    </row>
    <row r="290" spans="1:15" s="150" customFormat="1" ht="26.25" customHeight="1">
      <c r="A290" s="117"/>
      <c r="B290" s="122" t="str">
        <f>IF(EXACT('Page Titre'!LANGUE_FR_ENG,"Fr"),MatchTrad!A315,MatchTrad!B315)</f>
        <v>Margin lending backed by non-Level 1 or non-Level 2 collateral</v>
      </c>
      <c r="C290" s="186">
        <v>22129</v>
      </c>
      <c r="D290" s="531"/>
      <c r="E290" s="216">
        <v>22130</v>
      </c>
      <c r="F290" s="531"/>
      <c r="G290" s="170"/>
      <c r="H290" s="213"/>
      <c r="I290" s="213"/>
      <c r="J290" s="279">
        <v>0</v>
      </c>
      <c r="K290" s="239">
        <v>72129</v>
      </c>
      <c r="L290" s="532">
        <f t="shared" si="9"/>
        <v>0</v>
      </c>
      <c r="M290" s="58"/>
      <c r="N290" s="58"/>
      <c r="O290" s="60"/>
    </row>
    <row r="291" spans="1:15" s="150" customFormat="1" ht="26.25" customHeight="1">
      <c r="A291" s="117"/>
      <c r="B291" s="115" t="str">
        <f>IF(EXACT('Page Titre'!LANGUE_FR_ENG,"Fr"),MatchTrad!A316,MatchTrad!B316)</f>
        <v>Transactions backed by other collateral</v>
      </c>
      <c r="C291" s="187">
        <v>22131</v>
      </c>
      <c r="D291" s="529"/>
      <c r="E291" s="350">
        <v>22132</v>
      </c>
      <c r="F291" s="529"/>
      <c r="G291" s="220"/>
      <c r="H291" s="204"/>
      <c r="I291" s="204"/>
      <c r="J291" s="416">
        <v>0</v>
      </c>
      <c r="K291" s="239">
        <v>72131</v>
      </c>
      <c r="L291" s="532">
        <f t="shared" si="9"/>
        <v>0</v>
      </c>
      <c r="M291" s="58"/>
      <c r="N291" s="58"/>
      <c r="O291" s="60"/>
    </row>
    <row r="292" spans="1:15" ht="22.5" customHeight="1">
      <c r="A292" s="657" t="str">
        <f>IF(EXACT('Page Titre'!LANGUE_FR_ENG,"Fr"),MatchTrad!A317,MatchTrad!B317)</f>
        <v>Total inflows on reverse repo and securities borrowing transactions</v>
      </c>
      <c r="B292" s="658"/>
      <c r="C292" s="658"/>
      <c r="D292" s="659"/>
      <c r="E292" s="658"/>
      <c r="F292" s="659"/>
      <c r="G292" s="658"/>
      <c r="H292" s="658"/>
      <c r="I292" s="658"/>
      <c r="J292" s="659"/>
      <c r="K292" s="210">
        <v>99040</v>
      </c>
      <c r="L292" s="541">
        <f>ROUND(SUM(L272:L273,L275:L276,L278:L279,L281:L284,L286:L291),5)</f>
        <v>0</v>
      </c>
      <c r="M292" s="58"/>
      <c r="N292" s="58"/>
      <c r="O292" s="60"/>
    </row>
    <row r="293" spans="1:15">
      <c r="A293" s="676" t="str">
        <f>IF(EXACT('Page Titre'!LANGUE_FR_ENG,"Fr"),MatchTrad!A318,MatchTrad!B318)</f>
        <v>3.2. Other inflows by counterparty</v>
      </c>
      <c r="B293" s="677"/>
      <c r="C293" s="722"/>
      <c r="D293" s="650" t="str">
        <f>IF(EXACT('Page Titre'!LANGUE_FR_ENG,"Fr"),MatchTrad!A319,MatchTrad!B319)</f>
        <v>Amount</v>
      </c>
      <c r="E293" s="521"/>
      <c r="F293" s="448"/>
      <c r="G293" s="510"/>
      <c r="H293" s="51"/>
      <c r="I293" s="51"/>
      <c r="J293" s="655" t="str">
        <f>IF(EXACT('Page Titre'!LANGUE_FR_ENG,"Fr"),MatchTrad!A320,MatchTrad!B320)</f>
        <v>Weight</v>
      </c>
      <c r="K293" s="504"/>
      <c r="L293" s="743" t="str">
        <f>IF(EXACT('Page Titre'!LANGUE_FR_ENG,"Fr"),MatchTrad!A321,MatchTrad!B321)</f>
        <v>Weighted amount</v>
      </c>
      <c r="M293" s="58"/>
      <c r="N293" s="58"/>
      <c r="O293" s="60"/>
    </row>
    <row r="294" spans="1:15" ht="30" customHeight="1">
      <c r="A294" s="678"/>
      <c r="B294" s="679"/>
      <c r="C294" s="811"/>
      <c r="D294" s="651"/>
      <c r="E294" s="78"/>
      <c r="F294" s="58"/>
      <c r="G294" s="58"/>
      <c r="H294" s="58"/>
      <c r="I294" s="58"/>
      <c r="J294" s="656"/>
      <c r="K294" s="520"/>
      <c r="L294" s="732"/>
      <c r="M294" s="58"/>
      <c r="N294" s="58"/>
      <c r="O294" s="60"/>
    </row>
    <row r="295" spans="1:15" s="150" customFormat="1" ht="45" customHeight="1">
      <c r="A295" s="647" t="str">
        <f>IF(EXACT('Page Titre'!LANGUE_FR_ENG,"Fr"),MatchTrad!A322,MatchTrad!B322)</f>
        <v>Contractual inflows due in ≤ 30 days from fully performing loans, not reported as secured lending, from:</v>
      </c>
      <c r="B295" s="648"/>
      <c r="C295" s="649"/>
      <c r="D295" s="429"/>
      <c r="E295" s="153"/>
      <c r="F295" s="56"/>
      <c r="G295" s="56"/>
      <c r="H295" s="56"/>
      <c r="I295" s="56"/>
      <c r="J295" s="215"/>
      <c r="K295" s="61"/>
      <c r="L295" s="215"/>
      <c r="M295" s="58"/>
      <c r="N295" s="58"/>
      <c r="O295" s="60"/>
    </row>
    <row r="296" spans="1:15" s="150" customFormat="1" ht="22.5" customHeight="1">
      <c r="A296" s="117"/>
      <c r="B296" s="149" t="str">
        <f>IF(EXACT('Page Titre'!LANGUE_FR_ENG,"Fr"),MatchTrad!A323,MatchTrad!B323)</f>
        <v>Retail customers (natural persons)</v>
      </c>
      <c r="C296" s="186">
        <v>22201</v>
      </c>
      <c r="D296" s="531"/>
      <c r="E296" s="170"/>
      <c r="F296" s="56"/>
      <c r="G296" s="56"/>
      <c r="H296" s="56"/>
      <c r="I296" s="56"/>
      <c r="J296" s="279">
        <v>0.5</v>
      </c>
      <c r="K296" s="239">
        <v>72201</v>
      </c>
      <c r="L296" s="532">
        <f>ROUND(D296*J296,5)</f>
        <v>0</v>
      </c>
      <c r="M296" s="58"/>
      <c r="N296" s="58"/>
      <c r="O296" s="60"/>
    </row>
    <row r="297" spans="1:15" s="150" customFormat="1" ht="22.5" customHeight="1">
      <c r="A297" s="117"/>
      <c r="B297" s="122" t="str">
        <f>IF(EXACT('Page Titre'!LANGUE_FR_ENG,"Fr"),MatchTrad!A324,MatchTrad!B324)</f>
        <v>Retail customers (small business customers)</v>
      </c>
      <c r="C297" s="186">
        <v>22202</v>
      </c>
      <c r="D297" s="531"/>
      <c r="E297" s="170"/>
      <c r="F297" s="56"/>
      <c r="G297" s="56"/>
      <c r="H297" s="56"/>
      <c r="I297" s="56"/>
      <c r="J297" s="279">
        <v>0.5</v>
      </c>
      <c r="K297" s="239">
        <v>72202</v>
      </c>
      <c r="L297" s="532">
        <f t="shared" ref="L297:L304" si="10">ROUND(D297*J297,5)</f>
        <v>0</v>
      </c>
      <c r="M297" s="58"/>
      <c r="N297" s="58"/>
      <c r="O297" s="60"/>
    </row>
    <row r="298" spans="1:15" s="150" customFormat="1" ht="22.5" customHeight="1">
      <c r="A298" s="117"/>
      <c r="B298" s="122" t="str">
        <f>IF(EXACT('Page Titre'!LANGUE_FR_ENG,"Fr"),MatchTrad!A325,MatchTrad!B325)</f>
        <v>Non-financial corporates</v>
      </c>
      <c r="C298" s="186">
        <v>22203</v>
      </c>
      <c r="D298" s="531"/>
      <c r="E298" s="170"/>
      <c r="F298" s="56"/>
      <c r="G298" s="56"/>
      <c r="H298" s="56"/>
      <c r="I298" s="56"/>
      <c r="J298" s="279">
        <v>0.5</v>
      </c>
      <c r="K298" s="239">
        <v>72203</v>
      </c>
      <c r="L298" s="532">
        <f t="shared" si="10"/>
        <v>0</v>
      </c>
      <c r="M298" s="58"/>
      <c r="N298" s="58"/>
      <c r="O298" s="60"/>
    </row>
    <row r="299" spans="1:15" s="150" customFormat="1" ht="22.5" customHeight="1">
      <c r="A299" s="117"/>
      <c r="B299" s="115" t="str">
        <f>IF(EXACT('Page Titre'!LANGUE_FR_ENG,"Fr"),MatchTrad!A326,MatchTrad!B326)</f>
        <v>Central banks</v>
      </c>
      <c r="C299" s="186">
        <v>22204</v>
      </c>
      <c r="D299" s="529"/>
      <c r="E299" s="170"/>
      <c r="F299" s="56"/>
      <c r="G299" s="56"/>
      <c r="H299" s="56"/>
      <c r="I299" s="56"/>
      <c r="J299" s="416">
        <v>1</v>
      </c>
      <c r="K299" s="239">
        <v>72204</v>
      </c>
      <c r="L299" s="530">
        <f t="shared" si="10"/>
        <v>0</v>
      </c>
      <c r="M299" s="58"/>
      <c r="N299" s="58"/>
      <c r="O299" s="60"/>
    </row>
    <row r="300" spans="1:15" s="176" customFormat="1" ht="22.5" customHeight="1">
      <c r="A300" s="635" t="str">
        <f>IF(EXACT('Page Titre'!LANGUE_FR_ENG,"Fr"),MatchTrad!A327,MatchTrad!B327)</f>
        <v>Financial institutions:</v>
      </c>
      <c r="B300" s="636"/>
      <c r="C300" s="637"/>
      <c r="D300" s="429"/>
      <c r="E300" s="218"/>
      <c r="F300" s="56"/>
      <c r="G300" s="219"/>
      <c r="H300" s="219"/>
      <c r="I300" s="219"/>
      <c r="J300" s="378"/>
      <c r="K300" s="175"/>
      <c r="L300" s="215"/>
      <c r="M300" s="58"/>
      <c r="N300" s="58"/>
      <c r="O300" s="60"/>
    </row>
    <row r="301" spans="1:15" s="150" customFormat="1" ht="52.5" customHeight="1">
      <c r="A301" s="117"/>
      <c r="B301" s="149" t="str">
        <f>IF(EXACT('Page Titre'!LANGUE_FR_ENG,"Fr"),MatchTrad!A328,MatchTrad!B328)</f>
        <v>Operational deposits related to clearing activities placed by indirect clearers with AMF-regulated direct clearers</v>
      </c>
      <c r="C301" s="186">
        <v>22205</v>
      </c>
      <c r="D301" s="531"/>
      <c r="E301" s="170"/>
      <c r="F301" s="56"/>
      <c r="G301" s="56"/>
      <c r="H301" s="56"/>
      <c r="I301" s="56"/>
      <c r="J301" s="279">
        <v>0.25</v>
      </c>
      <c r="K301" s="239">
        <v>72205</v>
      </c>
      <c r="L301" s="532">
        <f t="shared" si="10"/>
        <v>0</v>
      </c>
      <c r="M301" s="58"/>
      <c r="N301" s="58"/>
      <c r="O301" s="60"/>
    </row>
    <row r="302" spans="1:15" s="150" customFormat="1" ht="22.5" customHeight="1">
      <c r="A302" s="117"/>
      <c r="B302" s="149" t="str">
        <f>IF(EXACT('Page Titre'!LANGUE_FR_ENG,"Fr"),MatchTrad!A329,MatchTrad!B329)</f>
        <v>Other operational deposits</v>
      </c>
      <c r="C302" s="186">
        <v>22206</v>
      </c>
      <c r="D302" s="531"/>
      <c r="E302" s="170"/>
      <c r="F302" s="56"/>
      <c r="G302" s="56"/>
      <c r="H302" s="56"/>
      <c r="I302" s="56"/>
      <c r="J302" s="279">
        <v>0</v>
      </c>
      <c r="K302" s="239">
        <v>72206</v>
      </c>
      <c r="L302" s="532">
        <f t="shared" si="10"/>
        <v>0</v>
      </c>
      <c r="M302" s="58"/>
      <c r="N302" s="58"/>
      <c r="O302" s="60"/>
    </row>
    <row r="303" spans="1:15" s="150" customFormat="1" ht="37.5" customHeight="1">
      <c r="A303" s="117"/>
      <c r="B303" s="122" t="str">
        <f>IF(EXACT('Page Titre'!LANGUE_FR_ENG,"Fr"),MatchTrad!A330,MatchTrad!B330)</f>
        <v>All payments on other loans and deposits due in ≤ 30 days</v>
      </c>
      <c r="C303" s="186">
        <v>22207</v>
      </c>
      <c r="D303" s="531"/>
      <c r="E303" s="170"/>
      <c r="F303" s="56"/>
      <c r="G303" s="56"/>
      <c r="H303" s="56"/>
      <c r="I303" s="56"/>
      <c r="J303" s="279">
        <v>1</v>
      </c>
      <c r="K303" s="239">
        <v>72207</v>
      </c>
      <c r="L303" s="532">
        <f t="shared" si="10"/>
        <v>0</v>
      </c>
      <c r="M303" s="58"/>
      <c r="N303" s="58"/>
      <c r="O303" s="60"/>
    </row>
    <row r="304" spans="1:15" s="150" customFormat="1" ht="21.75" customHeight="1">
      <c r="A304" s="117"/>
      <c r="B304" s="128" t="str">
        <f>IF(EXACT('Page Titre'!LANGUE_FR_ENG,"Fr"),MatchTrad!A331,MatchTrad!B331)</f>
        <v>Other entities</v>
      </c>
      <c r="C304" s="187">
        <v>22208</v>
      </c>
      <c r="D304" s="529"/>
      <c r="E304" s="220"/>
      <c r="F304" s="61"/>
      <c r="G304" s="61"/>
      <c r="H304" s="61"/>
      <c r="I304" s="61"/>
      <c r="J304" s="416">
        <v>0.5</v>
      </c>
      <c r="K304" s="239">
        <v>72208</v>
      </c>
      <c r="L304" s="532">
        <f t="shared" si="10"/>
        <v>0</v>
      </c>
      <c r="M304" s="58"/>
      <c r="N304" s="58"/>
      <c r="O304" s="60"/>
    </row>
    <row r="305" spans="1:21" ht="22.5" customHeight="1">
      <c r="A305" s="715" t="str">
        <f>IF(EXACT('Page Titre'!LANGUE_FR_ENG,"Fr"),MatchTrad!A332,MatchTrad!B332)</f>
        <v>Total of other inflows by counterparty</v>
      </c>
      <c r="B305" s="716"/>
      <c r="C305" s="716"/>
      <c r="D305" s="717"/>
      <c r="E305" s="716"/>
      <c r="F305" s="716"/>
      <c r="G305" s="716"/>
      <c r="H305" s="716"/>
      <c r="I305" s="716"/>
      <c r="J305" s="840"/>
      <c r="K305" s="283">
        <v>99041</v>
      </c>
      <c r="L305" s="534">
        <f>IF(L265=1,ROUND(SUM(L296:L299,L301:L304),5),ROUND(SUM(L296:L299,L302,L303:L304),5))</f>
        <v>0</v>
      </c>
      <c r="M305" s="58"/>
      <c r="N305" s="58"/>
      <c r="O305" s="60"/>
    </row>
    <row r="306" spans="1:21">
      <c r="A306" s="661" t="str">
        <f>IF(EXACT('Page Titre'!LANGUE_FR_ENG,"Fr"),MatchTrad!A333,MatchTrad!B333)</f>
        <v>3.3. Other cash inflows</v>
      </c>
      <c r="B306" s="662"/>
      <c r="C306" s="663"/>
      <c r="D306" s="650" t="str">
        <f>IF(EXACT('Page Titre'!LANGUE_FR_ENG,"Fr"),MatchTrad!A334,MatchTrad!B334)</f>
        <v>Amount</v>
      </c>
      <c r="E306" s="83"/>
      <c r="F306" s="448"/>
      <c r="G306" s="510"/>
      <c r="H306" s="51"/>
      <c r="I306" s="52"/>
      <c r="J306" s="650" t="str">
        <f>IF(EXACT('Page Titre'!LANGUE_FR_ENG,"Fr"),MatchTrad!A335,MatchTrad!B335)</f>
        <v>Weight</v>
      </c>
      <c r="K306" s="653"/>
      <c r="L306" s="652" t="str">
        <f>IF(EXACT('Page Titre'!LANGUE_FR_ENG,"Fr"),MatchTrad!A336,MatchTrad!B336)</f>
        <v>Weighted amount</v>
      </c>
      <c r="M306" s="58"/>
      <c r="N306" s="58"/>
      <c r="O306" s="60"/>
    </row>
    <row r="307" spans="1:21" ht="30" customHeight="1">
      <c r="A307" s="664"/>
      <c r="B307" s="665"/>
      <c r="C307" s="666"/>
      <c r="D307" s="651"/>
      <c r="E307" s="69"/>
      <c r="F307" s="58"/>
      <c r="G307" s="58"/>
      <c r="H307" s="58"/>
      <c r="I307" s="60"/>
      <c r="J307" s="651"/>
      <c r="K307" s="654"/>
      <c r="L307" s="651"/>
      <c r="M307" s="58"/>
      <c r="N307" s="58"/>
      <c r="O307" s="60"/>
    </row>
    <row r="308" spans="1:21" s="150" customFormat="1" ht="22.5" customHeight="1">
      <c r="A308" s="635" t="str">
        <f>IF(EXACT('Page Titre'!LANGUE_FR_ENG,"Fr"),MatchTrad!A337,MatchTrad!B337)</f>
        <v>Other cash inflows</v>
      </c>
      <c r="B308" s="636"/>
      <c r="C308" s="637"/>
      <c r="D308" s="436"/>
      <c r="E308" s="153"/>
      <c r="F308" s="56"/>
      <c r="G308" s="56"/>
      <c r="H308" s="56"/>
      <c r="I308" s="56"/>
      <c r="J308" s="214"/>
      <c r="K308" s="61"/>
      <c r="L308" s="214"/>
      <c r="M308" s="58"/>
      <c r="N308" s="58"/>
      <c r="O308" s="60"/>
    </row>
    <row r="309" spans="1:21" s="150" customFormat="1" ht="27" customHeight="1">
      <c r="A309" s="117"/>
      <c r="B309" s="121" t="str">
        <f>IF(EXACT('Page Titre'!LANGUE_FR_ENG,"Fr"),MatchTrad!A338,MatchTrad!B338)</f>
        <v>Derivatives cash inflow</v>
      </c>
      <c r="C309" s="188">
        <v>22301</v>
      </c>
      <c r="D309" s="531"/>
      <c r="E309" s="170"/>
      <c r="F309" s="56"/>
      <c r="G309" s="56"/>
      <c r="H309" s="56"/>
      <c r="I309" s="56"/>
      <c r="J309" s="279">
        <v>1</v>
      </c>
      <c r="K309" s="239">
        <v>72301</v>
      </c>
      <c r="L309" s="532">
        <f>ROUND(D309*J309,5)</f>
        <v>0</v>
      </c>
      <c r="M309" s="58"/>
      <c r="N309" s="58"/>
      <c r="O309" s="60"/>
    </row>
    <row r="310" spans="1:21" s="150" customFormat="1" ht="37.5" customHeight="1">
      <c r="A310" s="117"/>
      <c r="B310" s="122" t="str">
        <f>IF(EXACT('Page Titre'!LANGUE_FR_ENG,"Fr"),MatchTrad!A339,MatchTrad!B339)</f>
        <v>Contractual inflows from securities maturing ≤ 30 days, not included anywhere above</v>
      </c>
      <c r="C310" s="186">
        <v>22302</v>
      </c>
      <c r="D310" s="531"/>
      <c r="E310" s="170"/>
      <c r="F310" s="56"/>
      <c r="G310" s="56"/>
      <c r="H310" s="56"/>
      <c r="I310" s="56"/>
      <c r="J310" s="279">
        <v>1</v>
      </c>
      <c r="K310" s="239">
        <v>72302</v>
      </c>
      <c r="L310" s="542">
        <f>ROUND(D310*J310,5)</f>
        <v>0</v>
      </c>
      <c r="M310" s="58"/>
      <c r="N310" s="58"/>
      <c r="O310" s="60"/>
    </row>
    <row r="311" spans="1:21" s="150" customFormat="1" ht="22.5" customHeight="1">
      <c r="A311" s="117"/>
      <c r="B311" s="115" t="str">
        <f>IF(EXACT('Page Titre'!LANGUE_FR_ENG,"Fr"),MatchTrad!A340,MatchTrad!B340)</f>
        <v>Other contractual cash inflows</v>
      </c>
      <c r="C311" s="187">
        <v>22303</v>
      </c>
      <c r="D311" s="529"/>
      <c r="E311" s="220"/>
      <c r="F311" s="61"/>
      <c r="G311" s="61"/>
      <c r="H311" s="61"/>
      <c r="I311" s="61"/>
      <c r="J311" s="416">
        <v>1</v>
      </c>
      <c r="K311" s="239">
        <v>72303</v>
      </c>
      <c r="L311" s="532">
        <f>ROUND(D311*J311,5)</f>
        <v>0</v>
      </c>
      <c r="M311" s="58"/>
      <c r="N311" s="58"/>
      <c r="O311" s="60"/>
      <c r="U311" s="324"/>
    </row>
    <row r="312" spans="1:21" ht="22.5" customHeight="1">
      <c r="A312" s="657" t="str">
        <f>IF(EXACT('Page Titre'!LANGUE_FR_ENG,"Fr"),MatchTrad!A341,MatchTrad!B341)</f>
        <v>Total of other inflows</v>
      </c>
      <c r="B312" s="658"/>
      <c r="C312" s="658"/>
      <c r="D312" s="659"/>
      <c r="E312" s="658"/>
      <c r="F312" s="658"/>
      <c r="G312" s="658"/>
      <c r="H312" s="658"/>
      <c r="I312" s="658"/>
      <c r="J312" s="660"/>
      <c r="K312" s="210">
        <v>99042</v>
      </c>
      <c r="L312" s="533">
        <f>ROUND(L309+L310+L311,5)</f>
        <v>0</v>
      </c>
      <c r="M312" s="58"/>
      <c r="N312" s="58"/>
      <c r="O312" s="60"/>
    </row>
    <row r="313" spans="1:21">
      <c r="A313" s="661" t="str">
        <f>IF(EXACT('Page Titre'!LANGUE_FR_ENG,"Fr"),MatchTrad!A342,MatchTrad!B342)</f>
        <v>3.4. Total cash inflows</v>
      </c>
      <c r="B313" s="662"/>
      <c r="C313" s="663"/>
      <c r="D313" s="650" t="str">
        <f>IF(EXACT('Page Titre'!LANGUE_FR_ENG,"Fr"),MatchTrad!A343,MatchTrad!B343)</f>
        <v>Amount</v>
      </c>
      <c r="E313" s="83"/>
      <c r="F313" s="453"/>
      <c r="G313" s="521"/>
      <c r="H313" s="521"/>
      <c r="I313" s="84"/>
      <c r="J313" s="650" t="str">
        <f>IF(EXACT('Page Titre'!LANGUE_FR_ENG,"Fr"),MatchTrad!A344,MatchTrad!B344)</f>
        <v>Weight</v>
      </c>
      <c r="K313" s="653"/>
      <c r="L313" s="652" t="str">
        <f>IF(EXACT('Page Titre'!LANGUE_FR_ENG,"Fr"),MatchTrad!A345,MatchTrad!B345)</f>
        <v>Weighted amount</v>
      </c>
      <c r="M313" s="58"/>
      <c r="N313" s="58"/>
      <c r="O313" s="60"/>
    </row>
    <row r="314" spans="1:21" ht="30" customHeight="1">
      <c r="A314" s="664"/>
      <c r="B314" s="665"/>
      <c r="C314" s="666"/>
      <c r="D314" s="651"/>
      <c r="E314" s="85"/>
      <c r="F314" s="449"/>
      <c r="G314" s="522"/>
      <c r="H314" s="522"/>
      <c r="I314" s="86"/>
      <c r="J314" s="651"/>
      <c r="K314" s="742"/>
      <c r="L314" s="652"/>
      <c r="M314" s="58"/>
      <c r="N314" s="58"/>
      <c r="O314" s="60"/>
    </row>
    <row r="315" spans="1:21" s="150" customFormat="1" ht="26.25" customHeight="1">
      <c r="A315" s="284"/>
      <c r="B315" s="285" t="str">
        <f>IF(EXACT('Page Titre'!LANGUE_FR_ENG,"Fr"),MatchTrad!A346,MatchTrad!B346)</f>
        <v xml:space="preserve">Total cash inflows before applying the cap </v>
      </c>
      <c r="C315" s="286"/>
      <c r="D315" s="437"/>
      <c r="E315" s="286"/>
      <c r="F315" s="295"/>
      <c r="G315" s="286"/>
      <c r="H315" s="286"/>
      <c r="I315" s="286"/>
      <c r="J315" s="379"/>
      <c r="K315" s="283">
        <v>99044</v>
      </c>
      <c r="L315" s="536">
        <f>IF(L265=1,ROUND(L292+(L305-L301)+L312+O424,5),ROUND(L292+L305+L312+O424,5))</f>
        <v>0</v>
      </c>
      <c r="M315" s="58"/>
      <c r="N315" s="58"/>
      <c r="O315" s="60"/>
    </row>
    <row r="316" spans="1:21" s="150" customFormat="1" ht="22.5" customHeight="1">
      <c r="A316" s="514"/>
      <c r="B316" s="282" t="str">
        <f>IF(EXACT('Page Titre'!LANGUE_FR_ENG,"Fr"),MatchTrad!A347,MatchTrad!B347)</f>
        <v xml:space="preserve">Cap on cash inflows </v>
      </c>
      <c r="C316" s="376">
        <v>99043</v>
      </c>
      <c r="D316" s="543">
        <f>ROUND(L261,5)</f>
        <v>0</v>
      </c>
      <c r="E316" s="104"/>
      <c r="F316" s="447"/>
      <c r="G316" s="104"/>
      <c r="H316" s="104"/>
      <c r="I316" s="104"/>
      <c r="J316" s="416">
        <v>0.75</v>
      </c>
      <c r="K316" s="348">
        <v>99045</v>
      </c>
      <c r="L316" s="535">
        <f>ROUND(D316*J316,5)</f>
        <v>0</v>
      </c>
      <c r="M316" s="58"/>
      <c r="N316" s="58"/>
      <c r="O316" s="60"/>
    </row>
    <row r="317" spans="1:21" s="150" customFormat="1" ht="37.5" customHeight="1">
      <c r="A317" s="287"/>
      <c r="B317" s="285" t="str">
        <f>IF(EXACT('Page Titre'!LANGUE_FR_ENG,"Fr"),MatchTrad!A348,MatchTrad!B348)</f>
        <v>Total cash inflows after applying the cap</v>
      </c>
      <c r="C317" s="288"/>
      <c r="D317" s="438"/>
      <c r="E317" s="289"/>
      <c r="F317" s="273"/>
      <c r="G317" s="289"/>
      <c r="H317" s="289"/>
      <c r="I317" s="289"/>
      <c r="J317" s="380"/>
      <c r="K317" s="283">
        <v>99046</v>
      </c>
      <c r="L317" s="534">
        <f>IF(L265=1,ROUND(MIN(L315,L316)+L301,5),ROUND(MIN(L315,L316),5))</f>
        <v>0</v>
      </c>
      <c r="M317" s="66"/>
      <c r="N317" s="66"/>
      <c r="O317" s="67"/>
    </row>
    <row r="318" spans="1:21">
      <c r="A318" s="132"/>
      <c r="B318" s="8"/>
      <c r="C318" s="14"/>
      <c r="D318" s="439"/>
      <c r="E318" s="15"/>
      <c r="F318" s="16"/>
      <c r="G318" s="16"/>
      <c r="H318" s="9"/>
      <c r="I318" s="9"/>
      <c r="J318" s="221"/>
      <c r="K318" s="129"/>
      <c r="L318" s="466"/>
      <c r="M318" s="7"/>
      <c r="N318" s="7"/>
      <c r="O318" s="469"/>
    </row>
    <row r="319" spans="1:21" ht="26.25" hidden="1" customHeight="1">
      <c r="A319" s="132"/>
      <c r="C319" s="12"/>
      <c r="D319" s="12"/>
      <c r="E319" s="2"/>
      <c r="F319" s="12"/>
      <c r="G319" s="2"/>
      <c r="H319" s="2"/>
      <c r="I319" s="2"/>
      <c r="J319" s="222"/>
      <c r="K319" s="223"/>
      <c r="L319" s="12"/>
      <c r="M319" s="2"/>
      <c r="N319" s="2"/>
      <c r="O319" s="470"/>
    </row>
    <row r="320" spans="1:21" ht="37.5" customHeight="1">
      <c r="A320" s="667" t="str">
        <f>IF(EXACT('Page Titre'!LANGUE_FR_ENG,"Fr"),MatchTrad!A349,MatchTrad!B349)</f>
        <v>Section 4 - Collateral swaps</v>
      </c>
      <c r="B320" s="668"/>
      <c r="C320" s="668"/>
      <c r="D320" s="668"/>
      <c r="E320" s="668"/>
      <c r="F320" s="668"/>
      <c r="G320" s="668"/>
      <c r="H320" s="668"/>
      <c r="I320" s="668"/>
      <c r="J320" s="668"/>
      <c r="K320" s="668"/>
      <c r="L320" s="668"/>
      <c r="M320" s="668"/>
      <c r="N320" s="668"/>
      <c r="O320" s="669"/>
    </row>
    <row r="321" spans="1:15" ht="67.5" customHeight="1">
      <c r="A321" s="850" t="str">
        <f>IF(EXACT('Page Titre'!LANGUE_FR_ENG,"Fr"),MatchTrad!A350,MatchTrad!B350)</f>
        <v>4.1. Collateral swaps</v>
      </c>
      <c r="B321" s="851"/>
      <c r="C321" s="852"/>
      <c r="D321" s="506" t="str">
        <f>IF(EXACT('Page Titre'!LANGUE_FR_ENG,"Fr"),MatchTrad!A351,MatchTrad!B351)</f>
        <v>Market value of collateral lent</v>
      </c>
      <c r="E321" s="226"/>
      <c r="F321" s="506" t="str">
        <f>IF(EXACT('Page Titre'!LANGUE_FR_ENG,"Fr"),MatchTrad!A352,MatchTrad!B352)</f>
        <v>Market value of collateral borrowed</v>
      </c>
      <c r="G321" s="227"/>
      <c r="H321" s="228"/>
      <c r="I321" s="229"/>
      <c r="J321" s="506" t="str">
        <f>IF(EXACT('Page Titre'!LANGUE_FR_ENG,"Fr"),MatchTrad!A353,MatchTrad!B353)</f>
        <v>Weight outflows</v>
      </c>
      <c r="K321" s="51"/>
      <c r="L321" s="506" t="str">
        <f>IF(EXACT('Page Titre'!LANGUE_FR_ENG,"Fr"),MatchTrad!A354,MatchTrad!B354)</f>
        <v>Weighted amount outflows</v>
      </c>
      <c r="M321" s="518" t="str">
        <f>IF(EXACT('Page Titre'!LANGUE_FR_ENG,"Fr"),MatchTrad!A355,MatchTrad!B355)</f>
        <v>Weight inflows</v>
      </c>
      <c r="N321" s="82"/>
      <c r="O321" s="507" t="str">
        <f>IF(EXACT('Page Titre'!LANGUE_FR_ENG,"Fr"),MatchTrad!A356,MatchTrad!B356)</f>
        <v>Weighted amount inflows</v>
      </c>
    </row>
    <row r="322" spans="1:15" ht="27.75" customHeight="1">
      <c r="A322" s="224"/>
      <c r="B322" s="225"/>
      <c r="C322" s="225"/>
      <c r="D322" s="230" t="s">
        <v>688</v>
      </c>
      <c r="E322" s="231"/>
      <c r="F322" s="230" t="s">
        <v>689</v>
      </c>
      <c r="G322" s="232"/>
      <c r="H322" s="233"/>
      <c r="I322" s="234"/>
      <c r="J322" s="230" t="s">
        <v>691</v>
      </c>
      <c r="K322" s="105"/>
      <c r="L322" s="230" t="s">
        <v>692</v>
      </c>
      <c r="M322" s="230" t="s">
        <v>701</v>
      </c>
      <c r="N322" s="106"/>
      <c r="O322" s="200" t="s">
        <v>693</v>
      </c>
    </row>
    <row r="323" spans="1:15" s="150" customFormat="1" ht="26.25" customHeight="1">
      <c r="A323" s="635" t="str">
        <f>IF(EXACT('Page Titre'!LANGUE_FR_ENG,"Fr"),MatchTrad!A357,MatchTrad!B357)</f>
        <v>Collateral swaps maturing ≤ 30 days:</v>
      </c>
      <c r="B323" s="636"/>
      <c r="C323" s="637"/>
      <c r="D323" s="440"/>
      <c r="E323" s="88"/>
      <c r="F323" s="457"/>
      <c r="G323" s="233"/>
      <c r="H323" s="233"/>
      <c r="I323" s="233"/>
      <c r="J323" s="235"/>
      <c r="K323" s="219"/>
      <c r="L323" s="457"/>
      <c r="M323" s="235"/>
      <c r="N323" s="236"/>
      <c r="O323" s="471"/>
    </row>
    <row r="324" spans="1:15" s="150" customFormat="1" ht="37.200000000000003" customHeight="1">
      <c r="A324" s="635" t="str">
        <f>IF(EXACT('Page Titre'!LANGUE_FR_ENG,"Fr"),MatchTrad!A358,MatchTrad!B358)</f>
        <v xml:space="preserve">Of which the borrowed assets are not re-used (ie are not rehypothecated) to cover short positions </v>
      </c>
      <c r="B324" s="636"/>
      <c r="C324" s="637"/>
      <c r="D324" s="87"/>
      <c r="E324" s="88"/>
      <c r="F324" s="170"/>
      <c r="G324" s="233"/>
      <c r="H324" s="233"/>
      <c r="I324" s="233"/>
      <c r="J324" s="88"/>
      <c r="K324" s="219"/>
      <c r="L324" s="170"/>
      <c r="M324" s="88"/>
      <c r="N324" s="236"/>
      <c r="O324" s="177"/>
    </row>
    <row r="325" spans="1:15" s="150" customFormat="1" ht="27" customHeight="1">
      <c r="A325" s="635" t="str">
        <f>IF(EXACT('Page Titre'!LANGUE_FR_ENG,"Fr"),MatchTrad!A359,MatchTrad!B359)</f>
        <v>Level 1 assets are lent and Level 1 assets are borrowed; of which:</v>
      </c>
      <c r="B325" s="636"/>
      <c r="C325" s="637"/>
      <c r="D325" s="87"/>
      <c r="E325" s="185"/>
      <c r="F325" s="170"/>
      <c r="G325" s="233"/>
      <c r="H325" s="233"/>
      <c r="I325" s="233"/>
      <c r="J325" s="88"/>
      <c r="K325" s="237"/>
      <c r="L325" s="170"/>
      <c r="M325" s="88"/>
      <c r="N325" s="238"/>
      <c r="O325" s="177"/>
    </row>
    <row r="326" spans="1:15" s="150" customFormat="1" ht="26.25" customHeight="1">
      <c r="A326" s="117"/>
      <c r="B326" s="122" t="str">
        <f>IF(EXACT('Page Titre'!LANGUE_FR_ENG,"Fr"),MatchTrad!A360,MatchTrad!B360)</f>
        <v>Transactions involving eligible liquid assets</v>
      </c>
      <c r="C326" s="186">
        <v>30001</v>
      </c>
      <c r="D326" s="531"/>
      <c r="E326" s="239">
        <v>30002</v>
      </c>
      <c r="F326" s="544"/>
      <c r="G326" s="233"/>
      <c r="H326" s="233"/>
      <c r="I326" s="233"/>
      <c r="J326" s="417">
        <v>0</v>
      </c>
      <c r="K326" s="239">
        <v>80002</v>
      </c>
      <c r="L326" s="545">
        <f>ROUND(J326*F326,5)</f>
        <v>0</v>
      </c>
      <c r="M326" s="481">
        <v>0</v>
      </c>
      <c r="N326" s="239">
        <v>80001</v>
      </c>
      <c r="O326" s="545">
        <f>ROUND(M326*D326,5)</f>
        <v>0</v>
      </c>
    </row>
    <row r="327" spans="1:15" s="150" customFormat="1" ht="26.25" customHeight="1">
      <c r="A327" s="117"/>
      <c r="B327" s="122" t="str">
        <f>IF(EXACT('Page Titre'!LANGUE_FR_ENG,"Fr"),MatchTrad!A361,MatchTrad!B361)</f>
        <v>Transactions not involving eligible liquid assets</v>
      </c>
      <c r="C327" s="186">
        <v>30003</v>
      </c>
      <c r="D327" s="529"/>
      <c r="E327" s="239">
        <v>30004</v>
      </c>
      <c r="F327" s="546"/>
      <c r="G327" s="233"/>
      <c r="H327" s="233"/>
      <c r="I327" s="233"/>
      <c r="J327" s="418">
        <v>0</v>
      </c>
      <c r="K327" s="239">
        <v>80004</v>
      </c>
      <c r="L327" s="547">
        <f>ROUND(J327*F327,5)</f>
        <v>0</v>
      </c>
      <c r="M327" s="482">
        <v>0</v>
      </c>
      <c r="N327" s="239">
        <v>80003</v>
      </c>
      <c r="O327" s="547">
        <f>ROUND(M327*D327,5)</f>
        <v>0</v>
      </c>
    </row>
    <row r="328" spans="1:15" s="150" customFormat="1" ht="26.25" customHeight="1">
      <c r="A328" s="635" t="str">
        <f>IF(EXACT('Page Titre'!LANGUE_FR_ENG,"Fr"),MatchTrad!A362,MatchTrad!B362)</f>
        <v>Level 1 assets are lent and Level 2A assets are borrowed; of which:</v>
      </c>
      <c r="B328" s="636"/>
      <c r="C328" s="636"/>
      <c r="D328" s="59"/>
      <c r="E328" s="171"/>
      <c r="F328" s="153"/>
      <c r="G328" s="233"/>
      <c r="H328" s="233"/>
      <c r="I328" s="233"/>
      <c r="J328" s="88"/>
      <c r="K328" s="240"/>
      <c r="L328" s="170"/>
      <c r="M328" s="244"/>
      <c r="N328" s="241"/>
      <c r="O328" s="177"/>
    </row>
    <row r="329" spans="1:15" s="176" customFormat="1" ht="26.25" customHeight="1">
      <c r="A329" s="163"/>
      <c r="B329" s="122" t="str">
        <f>IF(EXACT('Page Titre'!LANGUE_FR_ENG,"Fr"),MatchTrad!A363,MatchTrad!B363)</f>
        <v>Transactions involving eligible liquid assets</v>
      </c>
      <c r="C329" s="128">
        <v>30005</v>
      </c>
      <c r="D329" s="531"/>
      <c r="E329" s="242">
        <v>30006</v>
      </c>
      <c r="F329" s="544"/>
      <c r="G329" s="233"/>
      <c r="H329" s="233"/>
      <c r="I329" s="233"/>
      <c r="J329" s="88"/>
      <c r="K329" s="219"/>
      <c r="L329" s="170"/>
      <c r="M329" s="419">
        <v>0.15</v>
      </c>
      <c r="N329" s="242">
        <v>80005</v>
      </c>
      <c r="O329" s="545">
        <f>ROUND(M329*D329,5)</f>
        <v>0</v>
      </c>
    </row>
    <row r="330" spans="1:15" s="176" customFormat="1" ht="26.25" customHeight="1">
      <c r="A330" s="163"/>
      <c r="B330" s="122" t="str">
        <f>IF(EXACT('Page Titre'!LANGUE_FR_ENG,"Fr"),MatchTrad!A364,MatchTrad!B364)</f>
        <v>Transactions not involving eligible liquid assets</v>
      </c>
      <c r="C330" s="128">
        <v>30007</v>
      </c>
      <c r="D330" s="529"/>
      <c r="E330" s="242">
        <v>30008</v>
      </c>
      <c r="F330" s="546"/>
      <c r="G330" s="233"/>
      <c r="H330" s="233"/>
      <c r="I330" s="233"/>
      <c r="J330" s="88"/>
      <c r="K330" s="219"/>
      <c r="L330" s="170"/>
      <c r="M330" s="420">
        <v>0.15</v>
      </c>
      <c r="N330" s="242">
        <v>80007</v>
      </c>
      <c r="O330" s="547">
        <f>ROUND(M330*D330,5)</f>
        <v>0</v>
      </c>
    </row>
    <row r="331" spans="1:15" s="150" customFormat="1" ht="26.25" customHeight="1">
      <c r="A331" s="635" t="str">
        <f>IF(EXACT('Page Titre'!LANGUE_FR_ENG,"Fr"),MatchTrad!A365,MatchTrad!B365)</f>
        <v>Level 1 assets are lent and Level 2B RMBS assets are borrowed; of which:</v>
      </c>
      <c r="B331" s="636"/>
      <c r="C331" s="636"/>
      <c r="D331" s="59"/>
      <c r="E331" s="171"/>
      <c r="F331" s="153"/>
      <c r="G331" s="233"/>
      <c r="H331" s="233"/>
      <c r="I331" s="233"/>
      <c r="J331" s="88"/>
      <c r="K331" s="219"/>
      <c r="L331" s="170"/>
      <c r="M331" s="244"/>
      <c r="N331" s="241"/>
      <c r="O331" s="177"/>
    </row>
    <row r="332" spans="1:15" s="150" customFormat="1" ht="26.25" customHeight="1">
      <c r="A332" s="117"/>
      <c r="B332" s="122" t="str">
        <f>IF(EXACT('Page Titre'!LANGUE_FR_ENG,"Fr"),MatchTrad!A366,MatchTrad!B366)</f>
        <v>Transactions involving eligible liquid assets</v>
      </c>
      <c r="C332" s="186">
        <v>30009</v>
      </c>
      <c r="D332" s="531"/>
      <c r="E332" s="243">
        <v>30010</v>
      </c>
      <c r="F332" s="544"/>
      <c r="G332" s="233"/>
      <c r="H332" s="233"/>
      <c r="I332" s="233"/>
      <c r="J332" s="88"/>
      <c r="K332" s="219"/>
      <c r="L332" s="170"/>
      <c r="M332" s="419">
        <v>0.25</v>
      </c>
      <c r="N332" s="239">
        <v>80009</v>
      </c>
      <c r="O332" s="545">
        <f>ROUND(M332*D332,5)</f>
        <v>0</v>
      </c>
    </row>
    <row r="333" spans="1:15" s="150" customFormat="1" ht="26.25" customHeight="1">
      <c r="A333" s="117"/>
      <c r="B333" s="122" t="str">
        <f>IF(EXACT('Page Titre'!LANGUE_FR_ENG,"Fr"),MatchTrad!A367,MatchTrad!B367)</f>
        <v>Transactions not involving eligible liquid assets</v>
      </c>
      <c r="C333" s="186">
        <v>30011</v>
      </c>
      <c r="D333" s="529"/>
      <c r="E333" s="243">
        <v>30012</v>
      </c>
      <c r="F333" s="546"/>
      <c r="G333" s="233"/>
      <c r="H333" s="233"/>
      <c r="I333" s="233"/>
      <c r="J333" s="88"/>
      <c r="K333" s="219"/>
      <c r="L333" s="170"/>
      <c r="M333" s="420">
        <v>0.25</v>
      </c>
      <c r="N333" s="239">
        <v>80011</v>
      </c>
      <c r="O333" s="547">
        <f>ROUND(M333*D333,5)</f>
        <v>0</v>
      </c>
    </row>
    <row r="334" spans="1:15" s="150" customFormat="1" ht="26.25" customHeight="1">
      <c r="A334" s="635" t="str">
        <f>IF(EXACT('Page Titre'!LANGUE_FR_ENG,"Fr"),MatchTrad!A368,MatchTrad!B368)</f>
        <v>Level 1 assets are lent and Level 2B non-RMBS assets are borrowed; of which:</v>
      </c>
      <c r="B334" s="636"/>
      <c r="C334" s="636"/>
      <c r="D334" s="59"/>
      <c r="E334" s="171"/>
      <c r="F334" s="153"/>
      <c r="G334" s="233"/>
      <c r="H334" s="233"/>
      <c r="I334" s="233"/>
      <c r="J334" s="88"/>
      <c r="K334" s="219"/>
      <c r="L334" s="170"/>
      <c r="M334" s="244"/>
      <c r="N334" s="241"/>
      <c r="O334" s="177"/>
    </row>
    <row r="335" spans="1:15" s="150" customFormat="1" ht="26.25" customHeight="1">
      <c r="A335" s="117"/>
      <c r="B335" s="122" t="str">
        <f>IF(EXACT('Page Titre'!LANGUE_FR_ENG,"Fr"),MatchTrad!A369,MatchTrad!B369)</f>
        <v>Transactions involving eligible liquid assets</v>
      </c>
      <c r="C335" s="186">
        <v>30013</v>
      </c>
      <c r="D335" s="531"/>
      <c r="E335" s="239">
        <v>30014</v>
      </c>
      <c r="F335" s="544"/>
      <c r="G335" s="233"/>
      <c r="H335" s="233"/>
      <c r="I335" s="233"/>
      <c r="J335" s="88"/>
      <c r="K335" s="219"/>
      <c r="L335" s="170"/>
      <c r="M335" s="419">
        <v>0.5</v>
      </c>
      <c r="N335" s="239">
        <v>80013</v>
      </c>
      <c r="O335" s="545">
        <f>ROUND(M335*D335,5)</f>
        <v>0</v>
      </c>
    </row>
    <row r="336" spans="1:15" s="150" customFormat="1" ht="26.25" customHeight="1">
      <c r="A336" s="117"/>
      <c r="B336" s="122" t="str">
        <f>IF(EXACT('Page Titre'!LANGUE_FR_ENG,"Fr"),MatchTrad!A370,MatchTrad!B370)</f>
        <v>Transactions not involving eligible liquid assets</v>
      </c>
      <c r="C336" s="186">
        <v>30015</v>
      </c>
      <c r="D336" s="529"/>
      <c r="E336" s="239">
        <v>30016</v>
      </c>
      <c r="F336" s="546"/>
      <c r="G336" s="233"/>
      <c r="H336" s="233"/>
      <c r="I336" s="233"/>
      <c r="J336" s="88"/>
      <c r="K336" s="219"/>
      <c r="L336" s="170"/>
      <c r="M336" s="420">
        <v>0.5</v>
      </c>
      <c r="N336" s="239">
        <v>80015</v>
      </c>
      <c r="O336" s="547">
        <f>ROUND(M336*D336,5)</f>
        <v>0</v>
      </c>
    </row>
    <row r="337" spans="1:15" s="150" customFormat="1" ht="26.25" customHeight="1">
      <c r="A337" s="635" t="str">
        <f>IF(EXACT('Page Titre'!LANGUE_FR_ENG,"Fr"),MatchTrad!A371,MatchTrad!B371)</f>
        <v>Level 1 assets are lent and other assets are borrowed; of which:</v>
      </c>
      <c r="B337" s="636"/>
      <c r="C337" s="636"/>
      <c r="D337" s="59"/>
      <c r="E337" s="171"/>
      <c r="F337" s="153"/>
      <c r="G337" s="233"/>
      <c r="H337" s="233"/>
      <c r="I337" s="233"/>
      <c r="J337" s="88"/>
      <c r="K337" s="219"/>
      <c r="L337" s="170"/>
      <c r="M337" s="244"/>
      <c r="N337" s="241"/>
      <c r="O337" s="177"/>
    </row>
    <row r="338" spans="1:15" s="150" customFormat="1" ht="26.25" customHeight="1">
      <c r="A338" s="117"/>
      <c r="B338" s="122" t="str">
        <f>IF(EXACT('Page Titre'!LANGUE_FR_ENG,"Fr"),MatchTrad!A372,MatchTrad!B372)</f>
        <v>Transactions involving eligible liquid assets</v>
      </c>
      <c r="C338" s="186">
        <v>30017</v>
      </c>
      <c r="D338" s="531"/>
      <c r="E338" s="239">
        <v>30018</v>
      </c>
      <c r="F338" s="544"/>
      <c r="G338" s="233"/>
      <c r="H338" s="233"/>
      <c r="I338" s="233"/>
      <c r="J338" s="88"/>
      <c r="K338" s="219"/>
      <c r="L338" s="170"/>
      <c r="M338" s="419">
        <v>1</v>
      </c>
      <c r="N338" s="250">
        <v>80017</v>
      </c>
      <c r="O338" s="545">
        <f>ROUND(M338*D338,5)</f>
        <v>0</v>
      </c>
    </row>
    <row r="339" spans="1:15" s="150" customFormat="1" ht="26.25" customHeight="1">
      <c r="A339" s="117"/>
      <c r="B339" s="122" t="str">
        <f>IF(EXACT('Page Titre'!LANGUE_FR_ENG,"Fr"),MatchTrad!A373,MatchTrad!B373)</f>
        <v>Transactions not involving eligible liquid assets</v>
      </c>
      <c r="C339" s="186">
        <v>30019</v>
      </c>
      <c r="D339" s="529"/>
      <c r="E339" s="239">
        <v>30020</v>
      </c>
      <c r="F339" s="546"/>
      <c r="G339" s="233"/>
      <c r="H339" s="233"/>
      <c r="I339" s="233"/>
      <c r="J339" s="88"/>
      <c r="K339" s="219"/>
      <c r="L339" s="170"/>
      <c r="M339" s="420">
        <v>1</v>
      </c>
      <c r="N339" s="239">
        <v>80019</v>
      </c>
      <c r="O339" s="547">
        <f>ROUND(M339*D339,5)</f>
        <v>0</v>
      </c>
    </row>
    <row r="340" spans="1:15" s="150" customFormat="1" ht="26.25" customHeight="1">
      <c r="A340" s="635" t="str">
        <f>IF(EXACT('Page Titre'!LANGUE_FR_ENG,"Fr"),MatchTrad!A374,MatchTrad!B374)</f>
        <v>Level 2A assets are lent and Level 1 assets are borrowed; of which:</v>
      </c>
      <c r="B340" s="636"/>
      <c r="C340" s="636"/>
      <c r="D340" s="59"/>
      <c r="E340" s="171"/>
      <c r="F340" s="153"/>
      <c r="G340" s="233"/>
      <c r="H340" s="233"/>
      <c r="I340" s="233"/>
      <c r="J340" s="88"/>
      <c r="K340" s="237"/>
      <c r="L340" s="170"/>
      <c r="M340" s="244"/>
      <c r="N340" s="244"/>
      <c r="O340" s="177"/>
    </row>
    <row r="341" spans="1:15" s="150" customFormat="1" ht="26.25" customHeight="1">
      <c r="A341" s="117"/>
      <c r="B341" s="122" t="str">
        <f>IF(EXACT('Page Titre'!LANGUE_FR_ENG,"Fr"),MatchTrad!A375,MatchTrad!B375)</f>
        <v>Transactions involving eligible liquid assets</v>
      </c>
      <c r="C341" s="186">
        <v>30021</v>
      </c>
      <c r="D341" s="531"/>
      <c r="E341" s="239">
        <v>30022</v>
      </c>
      <c r="F341" s="544"/>
      <c r="G341" s="233"/>
      <c r="H341" s="233"/>
      <c r="I341" s="233"/>
      <c r="J341" s="279">
        <v>0.15</v>
      </c>
      <c r="K341" s="239">
        <v>80022</v>
      </c>
      <c r="L341" s="545">
        <f>ROUND(J341*F341,5)</f>
        <v>0</v>
      </c>
      <c r="M341" s="244"/>
      <c r="N341" s="244"/>
      <c r="O341" s="245"/>
    </row>
    <row r="342" spans="1:15" s="150" customFormat="1" ht="26.25" customHeight="1">
      <c r="A342" s="117"/>
      <c r="B342" s="122" t="str">
        <f>IF(EXACT('Page Titre'!LANGUE_FR_ENG,"Fr"),MatchTrad!A376,MatchTrad!B376)</f>
        <v>Transactions not involving eligible liquid assets</v>
      </c>
      <c r="C342" s="186">
        <v>30023</v>
      </c>
      <c r="D342" s="529"/>
      <c r="E342" s="239">
        <v>30024</v>
      </c>
      <c r="F342" s="546"/>
      <c r="G342" s="233"/>
      <c r="H342" s="233"/>
      <c r="I342" s="233"/>
      <c r="J342" s="416">
        <v>0.15</v>
      </c>
      <c r="K342" s="239">
        <v>80024</v>
      </c>
      <c r="L342" s="547">
        <f>ROUND(J342*F342,5)</f>
        <v>0</v>
      </c>
      <c r="M342" s="244"/>
      <c r="N342" s="244"/>
      <c r="O342" s="245"/>
    </row>
    <row r="343" spans="1:15" s="150" customFormat="1" ht="26.25" customHeight="1">
      <c r="A343" s="635" t="str">
        <f>IF(EXACT('Page Titre'!LANGUE_FR_ENG,"Fr"),MatchTrad!A377,MatchTrad!B377)</f>
        <v>Level 2A assets are lent and Level 2A assets are borrowed; of which:</v>
      </c>
      <c r="B343" s="636"/>
      <c r="C343" s="637"/>
      <c r="D343" s="59"/>
      <c r="E343" s="171"/>
      <c r="F343" s="153"/>
      <c r="G343" s="233"/>
      <c r="H343" s="233"/>
      <c r="I343" s="233"/>
      <c r="J343" s="170"/>
      <c r="K343" s="125"/>
      <c r="L343" s="170"/>
      <c r="M343" s="244"/>
      <c r="N343" s="244"/>
      <c r="O343" s="177"/>
    </row>
    <row r="344" spans="1:15" s="150" customFormat="1" ht="26.25" customHeight="1">
      <c r="A344" s="117"/>
      <c r="B344" s="122" t="str">
        <f>IF(EXACT('Page Titre'!LANGUE_FR_ENG,"Fr"),MatchTrad!A378,MatchTrad!B378)</f>
        <v>Transactions involving eligible liquid assets</v>
      </c>
      <c r="C344" s="186">
        <v>30025</v>
      </c>
      <c r="D344" s="531"/>
      <c r="E344" s="239">
        <v>30026</v>
      </c>
      <c r="F344" s="544"/>
      <c r="G344" s="233"/>
      <c r="H344" s="233"/>
      <c r="I344" s="233"/>
      <c r="J344" s="279">
        <v>0</v>
      </c>
      <c r="K344" s="239">
        <v>80026</v>
      </c>
      <c r="L344" s="545">
        <f>ROUND(J344*F344,5)</f>
        <v>0</v>
      </c>
      <c r="M344" s="481">
        <v>0</v>
      </c>
      <c r="N344" s="239">
        <v>80025</v>
      </c>
      <c r="O344" s="545">
        <f>ROUND(M344*D344,5)</f>
        <v>0</v>
      </c>
    </row>
    <row r="345" spans="1:15" s="150" customFormat="1" ht="26.25" customHeight="1">
      <c r="A345" s="117"/>
      <c r="B345" s="122" t="str">
        <f>IF(EXACT('Page Titre'!LANGUE_FR_ENG,"Fr"),MatchTrad!A379,MatchTrad!B379)</f>
        <v>Transactions not involving eligible liquid assets</v>
      </c>
      <c r="C345" s="186">
        <v>30027</v>
      </c>
      <c r="D345" s="529"/>
      <c r="E345" s="239">
        <v>30028</v>
      </c>
      <c r="F345" s="546"/>
      <c r="G345" s="233"/>
      <c r="H345" s="233"/>
      <c r="I345" s="233"/>
      <c r="J345" s="416">
        <v>0</v>
      </c>
      <c r="K345" s="239">
        <v>80028</v>
      </c>
      <c r="L345" s="547">
        <f>ROUND(J345*F345,5)</f>
        <v>0</v>
      </c>
      <c r="M345" s="482">
        <v>0</v>
      </c>
      <c r="N345" s="249">
        <v>80027</v>
      </c>
      <c r="O345" s="547">
        <f>ROUND(M345*D345,5)</f>
        <v>0</v>
      </c>
    </row>
    <row r="346" spans="1:15" s="150" customFormat="1" ht="26.25" customHeight="1">
      <c r="A346" s="635" t="str">
        <f>IF(EXACT('Page Titre'!LANGUE_FR_ENG,"Fr"),MatchTrad!A380,MatchTrad!B380)</f>
        <v>Level 2A assets are lent and Level 2B RMBS assets are borrowed; of which:</v>
      </c>
      <c r="B346" s="636"/>
      <c r="C346" s="637"/>
      <c r="D346" s="59"/>
      <c r="E346" s="171"/>
      <c r="F346" s="153"/>
      <c r="G346" s="233"/>
      <c r="H346" s="233"/>
      <c r="I346" s="233"/>
      <c r="J346" s="88"/>
      <c r="K346" s="240"/>
      <c r="L346" s="177"/>
      <c r="M346" s="244"/>
      <c r="N346" s="241"/>
      <c r="O346" s="177"/>
    </row>
    <row r="347" spans="1:15" s="150" customFormat="1" ht="26.25" customHeight="1">
      <c r="A347" s="117"/>
      <c r="B347" s="122" t="str">
        <f>IF(EXACT('Page Titre'!LANGUE_FR_ENG,"Fr"),MatchTrad!A381,MatchTrad!B381)</f>
        <v>Transactions involving eligible liquid assets</v>
      </c>
      <c r="C347" s="186">
        <v>30029</v>
      </c>
      <c r="D347" s="531"/>
      <c r="E347" s="239">
        <v>30030</v>
      </c>
      <c r="F347" s="544"/>
      <c r="G347" s="233"/>
      <c r="H347" s="233"/>
      <c r="I347" s="233"/>
      <c r="J347" s="88"/>
      <c r="K347" s="219"/>
      <c r="L347" s="170"/>
      <c r="M347" s="419">
        <v>0.1</v>
      </c>
      <c r="N347" s="239">
        <v>80029</v>
      </c>
      <c r="O347" s="545">
        <f>ROUND(M347*D347,5)</f>
        <v>0</v>
      </c>
    </row>
    <row r="348" spans="1:15" s="150" customFormat="1" ht="26.25" customHeight="1">
      <c r="A348" s="117"/>
      <c r="B348" s="122" t="str">
        <f>IF(EXACT('Page Titre'!LANGUE_FR_ENG,"Fr"),MatchTrad!A382,MatchTrad!B382)</f>
        <v>Transactions not involving eligible liquid assets</v>
      </c>
      <c r="C348" s="186">
        <v>30031</v>
      </c>
      <c r="D348" s="529"/>
      <c r="E348" s="239">
        <v>30032</v>
      </c>
      <c r="F348" s="546"/>
      <c r="G348" s="233"/>
      <c r="H348" s="233"/>
      <c r="I348" s="233"/>
      <c r="J348" s="88"/>
      <c r="K348" s="219"/>
      <c r="L348" s="170"/>
      <c r="M348" s="420">
        <v>0.1</v>
      </c>
      <c r="N348" s="239">
        <v>80031</v>
      </c>
      <c r="O348" s="547">
        <f>ROUND(M348*D348,5)</f>
        <v>0</v>
      </c>
    </row>
    <row r="349" spans="1:15" s="150" customFormat="1" ht="26.25" customHeight="1">
      <c r="A349" s="635" t="str">
        <f>IF(EXACT('Page Titre'!LANGUE_FR_ENG,"Fr"),MatchTrad!A383,MatchTrad!B383)</f>
        <v>Level 2A assets are lent and Level 2B non-RMBS assets are borrowed; of which:</v>
      </c>
      <c r="B349" s="636"/>
      <c r="C349" s="637"/>
      <c r="D349" s="59"/>
      <c r="E349" s="171"/>
      <c r="F349" s="153"/>
      <c r="G349" s="233"/>
      <c r="H349" s="233"/>
      <c r="I349" s="233"/>
      <c r="J349" s="88"/>
      <c r="K349" s="219"/>
      <c r="L349" s="177"/>
      <c r="M349" s="244"/>
      <c r="N349" s="241"/>
      <c r="O349" s="177"/>
    </row>
    <row r="350" spans="1:15" s="150" customFormat="1" ht="26.25" customHeight="1">
      <c r="A350" s="117"/>
      <c r="B350" s="122" t="str">
        <f>IF(EXACT('Page Titre'!LANGUE_FR_ENG,"Fr"),MatchTrad!A384,MatchTrad!B384)</f>
        <v>Transactions involving eligible liquid assets</v>
      </c>
      <c r="C350" s="186">
        <v>30033</v>
      </c>
      <c r="D350" s="531"/>
      <c r="E350" s="239">
        <v>30034</v>
      </c>
      <c r="F350" s="544"/>
      <c r="G350" s="233"/>
      <c r="H350" s="233"/>
      <c r="I350" s="233"/>
      <c r="J350" s="88"/>
      <c r="K350" s="219"/>
      <c r="L350" s="170"/>
      <c r="M350" s="419">
        <v>0.35</v>
      </c>
      <c r="N350" s="239">
        <v>80033</v>
      </c>
      <c r="O350" s="545">
        <f>ROUND(M350*D350,5)</f>
        <v>0</v>
      </c>
    </row>
    <row r="351" spans="1:15" s="150" customFormat="1" ht="26.25" customHeight="1">
      <c r="A351" s="117"/>
      <c r="B351" s="122" t="str">
        <f>IF(EXACT('Page Titre'!LANGUE_FR_ENG,"Fr"),MatchTrad!A385,MatchTrad!B385)</f>
        <v>Transactions not involving eligible liquid assets</v>
      </c>
      <c r="C351" s="186">
        <v>30035</v>
      </c>
      <c r="D351" s="529"/>
      <c r="E351" s="239">
        <v>30036</v>
      </c>
      <c r="F351" s="546"/>
      <c r="G351" s="233"/>
      <c r="H351" s="233"/>
      <c r="I351" s="233"/>
      <c r="J351" s="88"/>
      <c r="K351" s="219"/>
      <c r="L351" s="170"/>
      <c r="M351" s="420">
        <v>0.35</v>
      </c>
      <c r="N351" s="239">
        <v>80035</v>
      </c>
      <c r="O351" s="547">
        <f>ROUND(M351*D351,5)</f>
        <v>0</v>
      </c>
    </row>
    <row r="352" spans="1:15" s="150" customFormat="1" ht="26.25" customHeight="1">
      <c r="A352" s="635" t="str">
        <f>IF(EXACT('Page Titre'!LANGUE_FR_ENG,"Fr"),MatchTrad!A386,MatchTrad!B386)</f>
        <v>Level 2A assets are lent and other assets are borrowed; of which:</v>
      </c>
      <c r="B352" s="636"/>
      <c r="C352" s="637"/>
      <c r="D352" s="59"/>
      <c r="E352" s="171"/>
      <c r="F352" s="153"/>
      <c r="G352" s="233"/>
      <c r="H352" s="233"/>
      <c r="I352" s="233"/>
      <c r="J352" s="88"/>
      <c r="K352" s="219"/>
      <c r="L352" s="177"/>
      <c r="M352" s="244"/>
      <c r="N352" s="241"/>
      <c r="O352" s="177"/>
    </row>
    <row r="353" spans="1:15" s="150" customFormat="1" ht="26.25" customHeight="1">
      <c r="A353" s="117"/>
      <c r="B353" s="122" t="str">
        <f>IF(EXACT('Page Titre'!LANGUE_FR_ENG,"Fr"),MatchTrad!A387,MatchTrad!B387)</f>
        <v>Transactions involving eligible liquid assets</v>
      </c>
      <c r="C353" s="186">
        <v>30037</v>
      </c>
      <c r="D353" s="531"/>
      <c r="E353" s="239">
        <v>30038</v>
      </c>
      <c r="F353" s="544"/>
      <c r="G353" s="233"/>
      <c r="H353" s="233"/>
      <c r="I353" s="233"/>
      <c r="J353" s="88"/>
      <c r="K353" s="219"/>
      <c r="L353" s="170"/>
      <c r="M353" s="419">
        <v>0.85</v>
      </c>
      <c r="N353" s="239">
        <v>80037</v>
      </c>
      <c r="O353" s="545">
        <f>ROUND(M353*D353,5)</f>
        <v>0</v>
      </c>
    </row>
    <row r="354" spans="1:15" s="150" customFormat="1" ht="26.25" customHeight="1">
      <c r="A354" s="117"/>
      <c r="B354" s="122" t="str">
        <f>IF(EXACT('Page Titre'!LANGUE_FR_ENG,"Fr"),MatchTrad!A388,MatchTrad!B388)</f>
        <v>Transactions not involving eligible liquid assets</v>
      </c>
      <c r="C354" s="186">
        <v>30039</v>
      </c>
      <c r="D354" s="529"/>
      <c r="E354" s="239">
        <v>30040</v>
      </c>
      <c r="F354" s="546"/>
      <c r="G354" s="233"/>
      <c r="H354" s="233"/>
      <c r="I354" s="233"/>
      <c r="J354" s="88"/>
      <c r="K354" s="219"/>
      <c r="L354" s="170"/>
      <c r="M354" s="420">
        <v>0.85</v>
      </c>
      <c r="N354" s="239">
        <v>80039</v>
      </c>
      <c r="O354" s="547">
        <f>ROUND(M354*D354,5)</f>
        <v>0</v>
      </c>
    </row>
    <row r="355" spans="1:15" s="150" customFormat="1" ht="26.25" customHeight="1">
      <c r="A355" s="635" t="str">
        <f>IF(EXACT('Page Titre'!LANGUE_FR_ENG,"Fr"),MatchTrad!A389,MatchTrad!B389)</f>
        <v>Level 2B RMBS assets are lent and Level 1 assets are borrowed; of which:</v>
      </c>
      <c r="B355" s="636"/>
      <c r="C355" s="637"/>
      <c r="D355" s="59"/>
      <c r="E355" s="161"/>
      <c r="F355" s="153"/>
      <c r="G355" s="233"/>
      <c r="H355" s="233"/>
      <c r="I355" s="233"/>
      <c r="J355" s="88"/>
      <c r="K355" s="237"/>
      <c r="L355" s="170"/>
      <c r="M355" s="236"/>
      <c r="N355" s="246"/>
      <c r="O355" s="177"/>
    </row>
    <row r="356" spans="1:15" s="150" customFormat="1" ht="26.25" customHeight="1">
      <c r="A356" s="156"/>
      <c r="B356" s="122" t="str">
        <f>IF(EXACT('Page Titre'!LANGUE_FR_ENG,"Fr"),MatchTrad!A390,MatchTrad!B390)</f>
        <v>Transactions involving eligible liquid assets</v>
      </c>
      <c r="C356" s="186">
        <v>30041</v>
      </c>
      <c r="D356" s="531"/>
      <c r="E356" s="239">
        <v>30042</v>
      </c>
      <c r="F356" s="544"/>
      <c r="G356" s="233"/>
      <c r="H356" s="233"/>
      <c r="I356" s="233"/>
      <c r="J356" s="421">
        <v>0.25</v>
      </c>
      <c r="K356" s="239">
        <v>80042</v>
      </c>
      <c r="L356" s="545">
        <f>ROUND(J356*F356,5)</f>
        <v>0</v>
      </c>
      <c r="M356" s="236"/>
      <c r="N356" s="236"/>
      <c r="O356" s="177"/>
    </row>
    <row r="357" spans="1:15" s="150" customFormat="1" ht="26.25" customHeight="1">
      <c r="A357" s="156"/>
      <c r="B357" s="122" t="str">
        <f>IF(EXACT('Page Titre'!LANGUE_FR_ENG,"Fr"),MatchTrad!A391,MatchTrad!B391)</f>
        <v>Transactions not involving eligible liquid assets</v>
      </c>
      <c r="C357" s="186">
        <v>30043</v>
      </c>
      <c r="D357" s="529"/>
      <c r="E357" s="239">
        <v>30044</v>
      </c>
      <c r="F357" s="546"/>
      <c r="G357" s="233"/>
      <c r="H357" s="233"/>
      <c r="I357" s="233"/>
      <c r="J357" s="422">
        <v>0.25</v>
      </c>
      <c r="K357" s="239">
        <v>80044</v>
      </c>
      <c r="L357" s="547">
        <f>ROUND(J357*F357,5)</f>
        <v>0</v>
      </c>
      <c r="M357" s="236"/>
      <c r="N357" s="236"/>
      <c r="O357" s="177"/>
    </row>
    <row r="358" spans="1:15" s="150" customFormat="1" ht="26.25" customHeight="1">
      <c r="A358" s="635" t="str">
        <f>IF(EXACT('Page Titre'!LANGUE_FR_ENG,"Fr"),MatchTrad!A392,MatchTrad!B392)</f>
        <v>Level 2B RMBS assets are lent and Level 2A assets are borrowed; of which:</v>
      </c>
      <c r="B358" s="636"/>
      <c r="C358" s="637"/>
      <c r="D358" s="59"/>
      <c r="E358" s="153"/>
      <c r="F358" s="153"/>
      <c r="G358" s="233"/>
      <c r="H358" s="233"/>
      <c r="I358" s="233"/>
      <c r="J358" s="170"/>
      <c r="K358" s="56"/>
      <c r="L358" s="170"/>
      <c r="M358" s="236"/>
      <c r="N358" s="236"/>
      <c r="O358" s="177"/>
    </row>
    <row r="359" spans="1:15" s="150" customFormat="1" ht="26.25" customHeight="1">
      <c r="A359" s="156"/>
      <c r="B359" s="122" t="str">
        <f>IF(EXACT('Page Titre'!LANGUE_FR_ENG,"Fr"),MatchTrad!A393,MatchTrad!B393)</f>
        <v>Transactions involving eligible liquid assets</v>
      </c>
      <c r="C359" s="186">
        <v>30045</v>
      </c>
      <c r="D359" s="531"/>
      <c r="E359" s="239">
        <v>30046</v>
      </c>
      <c r="F359" s="544"/>
      <c r="G359" s="233"/>
      <c r="H359" s="233"/>
      <c r="I359" s="233"/>
      <c r="J359" s="421">
        <v>0.1</v>
      </c>
      <c r="K359" s="239">
        <v>80046</v>
      </c>
      <c r="L359" s="545">
        <f>ROUND(J359*F359,5)</f>
        <v>0</v>
      </c>
      <c r="M359" s="236"/>
      <c r="N359" s="236"/>
      <c r="O359" s="177"/>
    </row>
    <row r="360" spans="1:15" s="150" customFormat="1" ht="26.25" customHeight="1">
      <c r="A360" s="156"/>
      <c r="B360" s="122" t="str">
        <f>IF(EXACT('Page Titre'!LANGUE_FR_ENG,"Fr"),MatchTrad!A394,MatchTrad!B394)</f>
        <v>Transactions not involving eligible liquid assets</v>
      </c>
      <c r="C360" s="186">
        <v>30047</v>
      </c>
      <c r="D360" s="529"/>
      <c r="E360" s="239">
        <v>30048</v>
      </c>
      <c r="F360" s="546"/>
      <c r="G360" s="233"/>
      <c r="H360" s="233"/>
      <c r="I360" s="233"/>
      <c r="J360" s="422">
        <v>0.1</v>
      </c>
      <c r="K360" s="239">
        <v>80048</v>
      </c>
      <c r="L360" s="547">
        <f>ROUND(J360*F360,5)</f>
        <v>0</v>
      </c>
      <c r="M360" s="236"/>
      <c r="N360" s="236"/>
      <c r="O360" s="177"/>
    </row>
    <row r="361" spans="1:15" s="150" customFormat="1" ht="26.25" customHeight="1">
      <c r="A361" s="635" t="str">
        <f>IF(EXACT('Page Titre'!LANGUE_FR_ENG,"Fr"),MatchTrad!A395,MatchTrad!B395)</f>
        <v>Level 2B RMBS assets are lent and Level 2B RMBS assets are borrowed; of which:</v>
      </c>
      <c r="B361" s="636"/>
      <c r="C361" s="637"/>
      <c r="D361" s="59"/>
      <c r="E361" s="153"/>
      <c r="F361" s="153"/>
      <c r="G361" s="233"/>
      <c r="H361" s="233"/>
      <c r="I361" s="233"/>
      <c r="J361" s="170"/>
      <c r="K361" s="56"/>
      <c r="L361" s="170"/>
      <c r="M361" s="236"/>
      <c r="N361" s="238"/>
      <c r="O361" s="177"/>
    </row>
    <row r="362" spans="1:15" s="150" customFormat="1" ht="26.25" customHeight="1">
      <c r="A362" s="156"/>
      <c r="B362" s="122" t="str">
        <f>IF(EXACT('Page Titre'!LANGUE_FR_ENG,"Fr"),MatchTrad!A396,MatchTrad!B396)</f>
        <v>Transactions involving eligible liquid assets</v>
      </c>
      <c r="C362" s="186">
        <v>30049</v>
      </c>
      <c r="D362" s="531"/>
      <c r="E362" s="239">
        <v>30050</v>
      </c>
      <c r="F362" s="544"/>
      <c r="G362" s="233"/>
      <c r="H362" s="233"/>
      <c r="I362" s="233"/>
      <c r="J362" s="279">
        <v>0</v>
      </c>
      <c r="K362" s="239">
        <v>80050</v>
      </c>
      <c r="L362" s="545">
        <f>ROUND(J362*F362,5)</f>
        <v>0</v>
      </c>
      <c r="M362" s="481">
        <v>0</v>
      </c>
      <c r="N362" s="239">
        <v>80049</v>
      </c>
      <c r="O362" s="545">
        <f>ROUND(M362*D362,5)</f>
        <v>0</v>
      </c>
    </row>
    <row r="363" spans="1:15" s="150" customFormat="1" ht="26.25" customHeight="1">
      <c r="A363" s="156"/>
      <c r="B363" s="122" t="str">
        <f>IF(EXACT('Page Titre'!LANGUE_FR_ENG,"Fr"),MatchTrad!A397,MatchTrad!B397)</f>
        <v>Transactions not involving eligible liquid assets</v>
      </c>
      <c r="C363" s="186">
        <v>30051</v>
      </c>
      <c r="D363" s="529"/>
      <c r="E363" s="239">
        <v>30052</v>
      </c>
      <c r="F363" s="546"/>
      <c r="G363" s="233"/>
      <c r="H363" s="233"/>
      <c r="I363" s="233"/>
      <c r="J363" s="416">
        <v>0</v>
      </c>
      <c r="K363" s="239">
        <v>80052</v>
      </c>
      <c r="L363" s="547">
        <f>ROUND(J363*F363,5)</f>
        <v>0</v>
      </c>
      <c r="M363" s="482">
        <v>0</v>
      </c>
      <c r="N363" s="239">
        <v>80051</v>
      </c>
      <c r="O363" s="547">
        <f>ROUND(M363*D363,5)</f>
        <v>0</v>
      </c>
    </row>
    <row r="364" spans="1:15" s="150" customFormat="1" ht="26.25" customHeight="1">
      <c r="A364" s="635" t="str">
        <f>IF(EXACT('Page Titre'!LANGUE_FR_ENG,"Fr"),MatchTrad!A398,MatchTrad!B398)</f>
        <v>Level 2B RMBS assets are lent and Level 2B non-RMBS assets are borrowed; of which:</v>
      </c>
      <c r="B364" s="636"/>
      <c r="C364" s="637"/>
      <c r="D364" s="59"/>
      <c r="E364" s="153"/>
      <c r="F364" s="153"/>
      <c r="G364" s="218"/>
      <c r="H364" s="218"/>
      <c r="I364" s="218"/>
      <c r="J364" s="88"/>
      <c r="K364" s="240"/>
      <c r="L364" s="170"/>
      <c r="M364" s="153"/>
      <c r="N364" s="171"/>
      <c r="O364" s="472"/>
    </row>
    <row r="365" spans="1:15" s="150" customFormat="1" ht="26.25" customHeight="1">
      <c r="A365" s="156"/>
      <c r="B365" s="122" t="str">
        <f>IF(EXACT('Page Titre'!LANGUE_FR_ENG,"Fr"),MatchTrad!A399,MatchTrad!B399)</f>
        <v>Transactions involving eligible liquid assets</v>
      </c>
      <c r="C365" s="186">
        <v>30053</v>
      </c>
      <c r="D365" s="531"/>
      <c r="E365" s="239">
        <v>30054</v>
      </c>
      <c r="F365" s="544"/>
      <c r="G365" s="218"/>
      <c r="H365" s="218"/>
      <c r="I365" s="218"/>
      <c r="J365" s="88"/>
      <c r="K365" s="219"/>
      <c r="L365" s="170"/>
      <c r="M365" s="423">
        <v>0.25</v>
      </c>
      <c r="N365" s="239">
        <v>80053</v>
      </c>
      <c r="O365" s="545">
        <f>ROUND(M365*D365,5)</f>
        <v>0</v>
      </c>
    </row>
    <row r="366" spans="1:15" s="150" customFormat="1" ht="26.25" customHeight="1">
      <c r="A366" s="156"/>
      <c r="B366" s="122" t="str">
        <f>IF(EXACT('Page Titre'!LANGUE_FR_ENG,"Fr"),MatchTrad!A400,MatchTrad!B400)</f>
        <v>Transactions not involving eligible liquid assets</v>
      </c>
      <c r="C366" s="186">
        <v>30055</v>
      </c>
      <c r="D366" s="529"/>
      <c r="E366" s="239">
        <v>30056</v>
      </c>
      <c r="F366" s="546"/>
      <c r="G366" s="218"/>
      <c r="H366" s="218"/>
      <c r="I366" s="218"/>
      <c r="J366" s="88"/>
      <c r="K366" s="219"/>
      <c r="L366" s="170"/>
      <c r="M366" s="424">
        <v>0.25</v>
      </c>
      <c r="N366" s="239">
        <v>80055</v>
      </c>
      <c r="O366" s="547">
        <f>ROUND(M366*D366,5)</f>
        <v>0</v>
      </c>
    </row>
    <row r="367" spans="1:15" s="150" customFormat="1" ht="26.25" customHeight="1">
      <c r="A367" s="635" t="str">
        <f>IF(EXACT('Page Titre'!LANGUE_FR_ENG,"Fr"),MatchTrad!A401,MatchTrad!B401)</f>
        <v>Level 2B RMBS assets are lent and other assets are borrowed; of which:</v>
      </c>
      <c r="B367" s="636"/>
      <c r="C367" s="637"/>
      <c r="D367" s="59"/>
      <c r="E367" s="162"/>
      <c r="F367" s="153"/>
      <c r="G367" s="218"/>
      <c r="H367" s="218"/>
      <c r="I367" s="218"/>
      <c r="J367" s="88"/>
      <c r="K367" s="219"/>
      <c r="L367" s="170"/>
      <c r="M367" s="153"/>
      <c r="N367" s="162"/>
      <c r="O367" s="472"/>
    </row>
    <row r="368" spans="1:15" s="150" customFormat="1" ht="26.25" customHeight="1">
      <c r="A368" s="117"/>
      <c r="B368" s="122" t="str">
        <f>IF(EXACT('Page Titre'!LANGUE_FR_ENG,"Fr"),MatchTrad!A402,MatchTrad!B402)</f>
        <v>Transactions involving eligible liquid assets</v>
      </c>
      <c r="C368" s="186">
        <v>30057</v>
      </c>
      <c r="D368" s="531"/>
      <c r="E368" s="239">
        <v>30058</v>
      </c>
      <c r="F368" s="544"/>
      <c r="G368" s="218"/>
      <c r="H368" s="218"/>
      <c r="I368" s="218"/>
      <c r="J368" s="88"/>
      <c r="K368" s="219"/>
      <c r="L368" s="170"/>
      <c r="M368" s="423">
        <v>0.75</v>
      </c>
      <c r="N368" s="239">
        <v>80057</v>
      </c>
      <c r="O368" s="545">
        <f>ROUND(M368*D368,5)</f>
        <v>0</v>
      </c>
    </row>
    <row r="369" spans="1:15" s="150" customFormat="1" ht="26.25" customHeight="1">
      <c r="A369" s="117"/>
      <c r="B369" s="122" t="str">
        <f>IF(EXACT('Page Titre'!LANGUE_FR_ENG,"Fr"),MatchTrad!A403,MatchTrad!B403)</f>
        <v>Transactions not involving eligible liquid assets</v>
      </c>
      <c r="C369" s="186">
        <v>30059</v>
      </c>
      <c r="D369" s="529"/>
      <c r="E369" s="239">
        <v>30060</v>
      </c>
      <c r="F369" s="546"/>
      <c r="G369" s="218"/>
      <c r="H369" s="218"/>
      <c r="I369" s="218"/>
      <c r="J369" s="88"/>
      <c r="K369" s="219"/>
      <c r="L369" s="170"/>
      <c r="M369" s="424">
        <v>0.75</v>
      </c>
      <c r="N369" s="239">
        <v>80059</v>
      </c>
      <c r="O369" s="547">
        <f>ROUND(M369*D369,5)</f>
        <v>0</v>
      </c>
    </row>
    <row r="370" spans="1:15" s="150" customFormat="1" ht="26.25" customHeight="1">
      <c r="A370" s="635" t="str">
        <f>IF(EXACT('Page Titre'!LANGUE_FR_ENG,"Fr"),MatchTrad!A404,MatchTrad!B404)</f>
        <v>Level 2B non-RMBS assets are lent and Level 1 assets are borrowed; of which:</v>
      </c>
      <c r="B370" s="636"/>
      <c r="C370" s="637"/>
      <c r="D370" s="59"/>
      <c r="E370" s="161"/>
      <c r="F370" s="153"/>
      <c r="G370" s="218"/>
      <c r="H370" s="218"/>
      <c r="I370" s="218"/>
      <c r="J370" s="88"/>
      <c r="K370" s="237"/>
      <c r="L370" s="170"/>
      <c r="M370" s="236"/>
      <c r="N370" s="246"/>
      <c r="O370" s="177"/>
    </row>
    <row r="371" spans="1:15" s="150" customFormat="1" ht="26.25" customHeight="1">
      <c r="A371" s="156"/>
      <c r="B371" s="122" t="str">
        <f>IF(EXACT('Page Titre'!LANGUE_FR_ENG,"Fr"),MatchTrad!A405,MatchTrad!B405)</f>
        <v>Transactions involving eligible liquid assets</v>
      </c>
      <c r="C371" s="186">
        <v>30061</v>
      </c>
      <c r="D371" s="531"/>
      <c r="E371" s="239">
        <v>30062</v>
      </c>
      <c r="F371" s="544"/>
      <c r="G371" s="218"/>
      <c r="H371" s="218"/>
      <c r="I371" s="218"/>
      <c r="J371" s="421">
        <v>0.5</v>
      </c>
      <c r="K371" s="239">
        <v>80062</v>
      </c>
      <c r="L371" s="545">
        <f>ROUND(J371*F371,5)</f>
        <v>0</v>
      </c>
      <c r="M371" s="236"/>
      <c r="N371" s="236"/>
      <c r="O371" s="177"/>
    </row>
    <row r="372" spans="1:15" s="150" customFormat="1" ht="26.25" customHeight="1">
      <c r="A372" s="156"/>
      <c r="B372" s="122" t="str">
        <f>IF(EXACT('Page Titre'!LANGUE_FR_ENG,"Fr"),MatchTrad!A406,MatchTrad!B406)</f>
        <v>Transactions not involving eligible liquid assets</v>
      </c>
      <c r="C372" s="186">
        <v>30063</v>
      </c>
      <c r="D372" s="529"/>
      <c r="E372" s="239">
        <v>30064</v>
      </c>
      <c r="F372" s="546"/>
      <c r="G372" s="218"/>
      <c r="H372" s="218"/>
      <c r="I372" s="218"/>
      <c r="J372" s="422">
        <v>0.5</v>
      </c>
      <c r="K372" s="239">
        <v>80064</v>
      </c>
      <c r="L372" s="547">
        <f>ROUND(J372*F372,5)</f>
        <v>0</v>
      </c>
      <c r="M372" s="236"/>
      <c r="N372" s="236"/>
      <c r="O372" s="177"/>
    </row>
    <row r="373" spans="1:15" s="150" customFormat="1" ht="26.25" customHeight="1">
      <c r="A373" s="635" t="str">
        <f>IF(EXACT('Page Titre'!LANGUE_FR_ENG,"Fr"),MatchTrad!A407,MatchTrad!B407)</f>
        <v>Level 2B non-RMBS assets are lent and Level 2A assets are borrowed; of which:</v>
      </c>
      <c r="B373" s="636"/>
      <c r="C373" s="637"/>
      <c r="D373" s="59"/>
      <c r="E373" s="171"/>
      <c r="F373" s="153"/>
      <c r="G373" s="218"/>
      <c r="H373" s="218"/>
      <c r="I373" s="218"/>
      <c r="J373" s="170"/>
      <c r="K373" s="125"/>
      <c r="L373" s="170"/>
      <c r="M373" s="236"/>
      <c r="N373" s="236"/>
      <c r="O373" s="177"/>
    </row>
    <row r="374" spans="1:15" s="150" customFormat="1" ht="25.5" customHeight="1">
      <c r="A374" s="117"/>
      <c r="B374" s="121" t="str">
        <f>IF(EXACT('Page Titre'!LANGUE_FR_ENG,"Fr"),MatchTrad!A408,MatchTrad!B408)</f>
        <v>Transactions involving eligible liquid assets</v>
      </c>
      <c r="C374" s="188">
        <v>30065</v>
      </c>
      <c r="D374" s="531"/>
      <c r="E374" s="249">
        <v>30066</v>
      </c>
      <c r="F374" s="544"/>
      <c r="G374" s="218"/>
      <c r="H374" s="218"/>
      <c r="I374" s="218"/>
      <c r="J374" s="421">
        <v>0.35</v>
      </c>
      <c r="K374" s="249">
        <v>80066</v>
      </c>
      <c r="L374" s="545">
        <f>ROUND(J374*F374,5)</f>
        <v>0</v>
      </c>
      <c r="M374" s="236"/>
      <c r="N374" s="236"/>
      <c r="O374" s="177"/>
    </row>
    <row r="375" spans="1:15" s="150" customFormat="1" ht="25.5" customHeight="1">
      <c r="A375" s="117"/>
      <c r="B375" s="122" t="str">
        <f>IF(EXACT('Page Titre'!LANGUE_FR_ENG,"Fr"),MatchTrad!A409,MatchTrad!B409)</f>
        <v>Transactions not involving eligible liquid assets</v>
      </c>
      <c r="C375" s="186">
        <v>30067</v>
      </c>
      <c r="D375" s="529"/>
      <c r="E375" s="239">
        <v>30068</v>
      </c>
      <c r="F375" s="546"/>
      <c r="G375" s="218"/>
      <c r="H375" s="218"/>
      <c r="I375" s="218"/>
      <c r="J375" s="422">
        <v>0.35</v>
      </c>
      <c r="K375" s="239">
        <v>80068</v>
      </c>
      <c r="L375" s="547">
        <f>ROUND(J375*F375,5)</f>
        <v>0</v>
      </c>
      <c r="M375" s="236"/>
      <c r="N375" s="236"/>
      <c r="O375" s="177"/>
    </row>
    <row r="376" spans="1:15" s="150" customFormat="1" ht="26.25" customHeight="1">
      <c r="A376" s="635" t="str">
        <f>IF(EXACT('Page Titre'!LANGUE_FR_ENG,"Fr"),MatchTrad!A410,MatchTrad!B410)</f>
        <v>Level 2B non-RMBS assets are lent and Level 2B RMBS assets are borrowed; of which:</v>
      </c>
      <c r="B376" s="636"/>
      <c r="C376" s="637"/>
      <c r="D376" s="59"/>
      <c r="E376" s="171"/>
      <c r="F376" s="153"/>
      <c r="G376" s="218"/>
      <c r="H376" s="218"/>
      <c r="I376" s="248"/>
      <c r="J376" s="412"/>
      <c r="K376" s="125"/>
      <c r="L376" s="412"/>
      <c r="M376" s="247"/>
      <c r="N376" s="236"/>
      <c r="O376" s="177"/>
    </row>
    <row r="377" spans="1:15" s="150" customFormat="1" ht="26.25" customHeight="1">
      <c r="A377" s="117"/>
      <c r="B377" s="121" t="str">
        <f>IF(EXACT('Page Titre'!LANGUE_FR_ENG,"Fr"),MatchTrad!A411,MatchTrad!B411)</f>
        <v>Transactions involving eligible liquid assets</v>
      </c>
      <c r="C377" s="186">
        <v>30069</v>
      </c>
      <c r="D377" s="531"/>
      <c r="E377" s="239">
        <v>30070</v>
      </c>
      <c r="F377" s="544"/>
      <c r="G377" s="218"/>
      <c r="H377" s="218"/>
      <c r="I377" s="218"/>
      <c r="J377" s="421">
        <v>0.25</v>
      </c>
      <c r="K377" s="239">
        <v>80070</v>
      </c>
      <c r="L377" s="545">
        <f>ROUND(J377*F377,5)</f>
        <v>0</v>
      </c>
      <c r="M377" s="236"/>
      <c r="N377" s="236"/>
      <c r="O377" s="177"/>
    </row>
    <row r="378" spans="1:15" s="150" customFormat="1" ht="26.25" customHeight="1">
      <c r="A378" s="117"/>
      <c r="B378" s="115" t="str">
        <f>IF(EXACT('Page Titre'!LANGUE_FR_ENG,"Fr"),MatchTrad!A412,MatchTrad!B412)</f>
        <v>Transactions not involving eligible liquid assets</v>
      </c>
      <c r="C378" s="187">
        <v>30071</v>
      </c>
      <c r="D378" s="529"/>
      <c r="E378" s="250">
        <v>30072</v>
      </c>
      <c r="F378" s="546"/>
      <c r="G378" s="218"/>
      <c r="H378" s="218"/>
      <c r="I378" s="218"/>
      <c r="J378" s="422">
        <v>0.25</v>
      </c>
      <c r="K378" s="250">
        <v>80072</v>
      </c>
      <c r="L378" s="547">
        <f>ROUND(J378*F378,5)</f>
        <v>0</v>
      </c>
      <c r="M378" s="236"/>
      <c r="N378" s="236"/>
      <c r="O378" s="177"/>
    </row>
    <row r="379" spans="1:15" s="150" customFormat="1" ht="26.25" customHeight="1">
      <c r="A379" s="635" t="str">
        <f>IF(EXACT('Page Titre'!LANGUE_FR_ENG,"Fr"),MatchTrad!A413,MatchTrad!B413)</f>
        <v>Level 2B non-RMBS assets are lent and Level 2B non-RMBS assets are borrowed; of which:</v>
      </c>
      <c r="B379" s="636"/>
      <c r="C379" s="637"/>
      <c r="D379" s="59"/>
      <c r="E379" s="171"/>
      <c r="F379" s="153"/>
      <c r="G379" s="218"/>
      <c r="H379" s="218"/>
      <c r="I379" s="248"/>
      <c r="J379" s="412"/>
      <c r="K379" s="125"/>
      <c r="L379" s="412"/>
      <c r="M379" s="247"/>
      <c r="N379" s="238"/>
      <c r="O379" s="177"/>
    </row>
    <row r="380" spans="1:15" s="150" customFormat="1" ht="26.25" customHeight="1">
      <c r="A380" s="117"/>
      <c r="B380" s="122" t="str">
        <f>IF(EXACT('Page Titre'!LANGUE_FR_ENG,"Fr"),MatchTrad!A414,MatchTrad!B414)</f>
        <v>Transactions involving eligible liquid assets</v>
      </c>
      <c r="C380" s="188">
        <v>30073</v>
      </c>
      <c r="D380" s="531"/>
      <c r="E380" s="249">
        <v>30074</v>
      </c>
      <c r="F380" s="544"/>
      <c r="G380" s="218"/>
      <c r="H380" s="218"/>
      <c r="I380" s="218"/>
      <c r="J380" s="279">
        <v>0</v>
      </c>
      <c r="K380" s="249">
        <v>80074</v>
      </c>
      <c r="L380" s="545">
        <f>ROUND(J380*F380,5)</f>
        <v>0</v>
      </c>
      <c r="M380" s="481">
        <v>0</v>
      </c>
      <c r="N380" s="249">
        <v>80073</v>
      </c>
      <c r="O380" s="545">
        <f>ROUND(M380*D380,5)</f>
        <v>0</v>
      </c>
    </row>
    <row r="381" spans="1:15" s="150" customFormat="1" ht="25.5" customHeight="1">
      <c r="A381" s="117"/>
      <c r="B381" s="115" t="str">
        <f>IF(EXACT('Page Titre'!LANGUE_FR_ENG,"Fr"),MatchTrad!A415,MatchTrad!B415)</f>
        <v>Transactions not involving eligible liquid assets</v>
      </c>
      <c r="C381" s="186">
        <v>30075</v>
      </c>
      <c r="D381" s="529"/>
      <c r="E381" s="239">
        <v>30076</v>
      </c>
      <c r="F381" s="546"/>
      <c r="G381" s="218"/>
      <c r="H381" s="218"/>
      <c r="I381" s="218"/>
      <c r="J381" s="416">
        <v>0</v>
      </c>
      <c r="K381" s="239">
        <v>80076</v>
      </c>
      <c r="L381" s="547">
        <f>ROUND(J381*F381,5)</f>
        <v>0</v>
      </c>
      <c r="M381" s="482">
        <v>0</v>
      </c>
      <c r="N381" s="239">
        <v>80075</v>
      </c>
      <c r="O381" s="547">
        <f>ROUND(M381*D381,5)</f>
        <v>0</v>
      </c>
    </row>
    <row r="382" spans="1:15" s="150" customFormat="1" ht="26.25" customHeight="1">
      <c r="A382" s="635" t="str">
        <f>IF(EXACT('Page Titre'!LANGUE_FR_ENG,"Fr"),MatchTrad!A416,MatchTrad!B416)</f>
        <v>Level 2B non-RMBS assets are lent and other assets are borrowed; of which:</v>
      </c>
      <c r="B382" s="636"/>
      <c r="C382" s="637"/>
      <c r="D382" s="59"/>
      <c r="E382" s="171"/>
      <c r="F382" s="153"/>
      <c r="G382" s="218"/>
      <c r="H382" s="218"/>
      <c r="I382" s="218"/>
      <c r="J382" s="88"/>
      <c r="K382" s="240"/>
      <c r="L382" s="170"/>
      <c r="M382" s="244"/>
      <c r="N382" s="241"/>
      <c r="O382" s="177"/>
    </row>
    <row r="383" spans="1:15" s="150" customFormat="1" ht="26.25" customHeight="1">
      <c r="A383" s="117"/>
      <c r="B383" s="121" t="str">
        <f>IF(EXACT('Page Titre'!LANGUE_FR_ENG,"Fr"),MatchTrad!A417,MatchTrad!B417)</f>
        <v>Transactions involving eligible liquid assets</v>
      </c>
      <c r="C383" s="186">
        <v>30077</v>
      </c>
      <c r="D383" s="531"/>
      <c r="E383" s="239">
        <v>30078</v>
      </c>
      <c r="F383" s="544"/>
      <c r="G383" s="218"/>
      <c r="H383" s="218"/>
      <c r="I383" s="218"/>
      <c r="J383" s="88"/>
      <c r="K383" s="219"/>
      <c r="L383" s="170"/>
      <c r="M383" s="423">
        <v>0.5</v>
      </c>
      <c r="N383" s="239">
        <v>80077</v>
      </c>
      <c r="O383" s="545">
        <f>ROUND(M383*D383,5)</f>
        <v>0</v>
      </c>
    </row>
    <row r="384" spans="1:15" s="150" customFormat="1" ht="26.25" customHeight="1">
      <c r="A384" s="117"/>
      <c r="B384" s="115" t="str">
        <f>IF(EXACT('Page Titre'!LANGUE_FR_ENG,"Fr"),MatchTrad!A418,MatchTrad!B418)</f>
        <v>Transactions not involving eligible liquid assets</v>
      </c>
      <c r="C384" s="186">
        <v>30079</v>
      </c>
      <c r="D384" s="529"/>
      <c r="E384" s="239">
        <v>30080</v>
      </c>
      <c r="F384" s="546"/>
      <c r="G384" s="218"/>
      <c r="H384" s="218"/>
      <c r="I384" s="218"/>
      <c r="J384" s="88"/>
      <c r="K384" s="219"/>
      <c r="L384" s="170"/>
      <c r="M384" s="424">
        <v>0.5</v>
      </c>
      <c r="N384" s="239">
        <v>80079</v>
      </c>
      <c r="O384" s="547">
        <f>ROUND(M384*D384,5)</f>
        <v>0</v>
      </c>
    </row>
    <row r="385" spans="1:15" s="150" customFormat="1" ht="26.25" customHeight="1">
      <c r="A385" s="635" t="str">
        <f>IF(EXACT('Page Titre'!LANGUE_FR_ENG,"Fr"),MatchTrad!A419,MatchTrad!B419)</f>
        <v>Other assets are lent and Level 1 assets are borrowed; of which:</v>
      </c>
      <c r="B385" s="636"/>
      <c r="C385" s="637"/>
      <c r="D385" s="59"/>
      <c r="E385" s="171"/>
      <c r="F385" s="153"/>
      <c r="G385" s="218"/>
      <c r="H385" s="218"/>
      <c r="I385" s="218"/>
      <c r="J385" s="88"/>
      <c r="K385" s="237"/>
      <c r="L385" s="170"/>
      <c r="M385" s="236"/>
      <c r="N385" s="246"/>
      <c r="O385" s="177"/>
    </row>
    <row r="386" spans="1:15" s="150" customFormat="1" ht="26.25" customHeight="1">
      <c r="A386" s="117"/>
      <c r="B386" s="121" t="str">
        <f>IF(EXACT('Page Titre'!LANGUE_FR_ENG,"Fr"),MatchTrad!A420,MatchTrad!B420)</f>
        <v>Transactions involving eligible liquid assets</v>
      </c>
      <c r="C386" s="186">
        <v>30081</v>
      </c>
      <c r="D386" s="531"/>
      <c r="E386" s="239">
        <v>30082</v>
      </c>
      <c r="F386" s="544"/>
      <c r="G386" s="218"/>
      <c r="H386" s="218"/>
      <c r="I386" s="218"/>
      <c r="J386" s="279">
        <v>1</v>
      </c>
      <c r="K386" s="239">
        <v>80082</v>
      </c>
      <c r="L386" s="545">
        <f>ROUND(J386*F386,5)</f>
        <v>0</v>
      </c>
      <c r="M386" s="236"/>
      <c r="N386" s="236"/>
      <c r="O386" s="177"/>
    </row>
    <row r="387" spans="1:15" s="150" customFormat="1" ht="26.25" customHeight="1">
      <c r="A387" s="117"/>
      <c r="B387" s="122" t="str">
        <f>IF(EXACT('Page Titre'!LANGUE_FR_ENG,"Fr"),MatchTrad!A421,MatchTrad!B421)</f>
        <v>Transactions not involving eligible liquid assets</v>
      </c>
      <c r="C387" s="186">
        <v>30083</v>
      </c>
      <c r="D387" s="529"/>
      <c r="E387" s="239">
        <v>30084</v>
      </c>
      <c r="F387" s="546"/>
      <c r="G387" s="218"/>
      <c r="H387" s="218"/>
      <c r="I387" s="218"/>
      <c r="J387" s="416">
        <v>1</v>
      </c>
      <c r="K387" s="239">
        <v>80084</v>
      </c>
      <c r="L387" s="547">
        <f>ROUND(J387*F387,5)</f>
        <v>0</v>
      </c>
      <c r="M387" s="236"/>
      <c r="N387" s="236"/>
      <c r="O387" s="177"/>
    </row>
    <row r="388" spans="1:15" s="150" customFormat="1" ht="25.5" customHeight="1">
      <c r="A388" s="635" t="str">
        <f>IF(EXACT('Page Titre'!LANGUE_FR_ENG,"Fr"),MatchTrad!A422,MatchTrad!B422)</f>
        <v>Other assets are lent and Level 2A assets are borrowed; of which:</v>
      </c>
      <c r="B388" s="636"/>
      <c r="C388" s="637"/>
      <c r="D388" s="59"/>
      <c r="E388" s="171"/>
      <c r="F388" s="153"/>
      <c r="G388" s="218"/>
      <c r="H388" s="218"/>
      <c r="I388" s="218"/>
      <c r="J388" s="170"/>
      <c r="K388" s="125"/>
      <c r="L388" s="170"/>
      <c r="M388" s="236"/>
      <c r="N388" s="236"/>
      <c r="O388" s="177"/>
    </row>
    <row r="389" spans="1:15" s="150" customFormat="1" ht="25.5" customHeight="1">
      <c r="A389" s="117"/>
      <c r="B389" s="122" t="str">
        <f>IF(EXACT('Page Titre'!LANGUE_FR_ENG,"Fr"),MatchTrad!A423,MatchTrad!B423)</f>
        <v>Transactions involving eligible liquid assets</v>
      </c>
      <c r="C389" s="186">
        <v>30085</v>
      </c>
      <c r="D389" s="531"/>
      <c r="E389" s="239">
        <v>30086</v>
      </c>
      <c r="F389" s="544"/>
      <c r="G389" s="218"/>
      <c r="H389" s="218"/>
      <c r="I389" s="218"/>
      <c r="J389" s="279">
        <v>0.85</v>
      </c>
      <c r="K389" s="239">
        <v>80086</v>
      </c>
      <c r="L389" s="545">
        <f>ROUND(J389*F389,5)</f>
        <v>0</v>
      </c>
      <c r="M389" s="236"/>
      <c r="N389" s="236"/>
      <c r="O389" s="177"/>
    </row>
    <row r="390" spans="1:15" s="150" customFormat="1" ht="25.5" customHeight="1">
      <c r="A390" s="117"/>
      <c r="B390" s="122" t="str">
        <f>IF(EXACT('Page Titre'!LANGUE_FR_ENG,"Fr"),MatchTrad!A424,MatchTrad!B424)</f>
        <v>Transactions not involving eligible liquid assets</v>
      </c>
      <c r="C390" s="186">
        <v>30087</v>
      </c>
      <c r="D390" s="529"/>
      <c r="E390" s="239">
        <v>30088</v>
      </c>
      <c r="F390" s="546"/>
      <c r="G390" s="218"/>
      <c r="H390" s="218"/>
      <c r="I390" s="218"/>
      <c r="J390" s="416">
        <v>0.85</v>
      </c>
      <c r="K390" s="239">
        <v>80088</v>
      </c>
      <c r="L390" s="547">
        <f>ROUND(J390*F390,5)</f>
        <v>0</v>
      </c>
      <c r="M390" s="236"/>
      <c r="N390" s="236"/>
      <c r="O390" s="177"/>
    </row>
    <row r="391" spans="1:15" s="150" customFormat="1" ht="25.5" customHeight="1">
      <c r="A391" s="635" t="str">
        <f>IF(EXACT('Page Titre'!LANGUE_FR_ENG,"Fr"),MatchTrad!A425,MatchTrad!B425)</f>
        <v>Other assets are lent and Level 2B RMBS assets are borrowed; of which:</v>
      </c>
      <c r="B391" s="636"/>
      <c r="C391" s="637"/>
      <c r="D391" s="59"/>
      <c r="E391" s="171"/>
      <c r="F391" s="153"/>
      <c r="G391" s="218"/>
      <c r="H391" s="218"/>
      <c r="I391" s="218"/>
      <c r="J391" s="170"/>
      <c r="K391" s="125"/>
      <c r="L391" s="170"/>
      <c r="M391" s="236"/>
      <c r="N391" s="236"/>
      <c r="O391" s="177"/>
    </row>
    <row r="392" spans="1:15" s="150" customFormat="1" ht="25.5" customHeight="1">
      <c r="A392" s="117"/>
      <c r="B392" s="121" t="str">
        <f>IF(EXACT('Page Titre'!LANGUE_FR_ENG,"Fr"),MatchTrad!A426,MatchTrad!B426)</f>
        <v>Transactions involving eligible liquid assets</v>
      </c>
      <c r="C392" s="186">
        <v>30089</v>
      </c>
      <c r="D392" s="531"/>
      <c r="E392" s="239">
        <v>30090</v>
      </c>
      <c r="F392" s="544"/>
      <c r="G392" s="218"/>
      <c r="H392" s="218"/>
      <c r="I392" s="218"/>
      <c r="J392" s="421">
        <v>0.75</v>
      </c>
      <c r="K392" s="239">
        <v>80090</v>
      </c>
      <c r="L392" s="545">
        <f>ROUND(J392*F392,5)</f>
        <v>0</v>
      </c>
      <c r="M392" s="236"/>
      <c r="N392" s="236"/>
      <c r="O392" s="177"/>
    </row>
    <row r="393" spans="1:15" s="150" customFormat="1" ht="25.5" customHeight="1">
      <c r="A393" s="117"/>
      <c r="B393" s="122" t="str">
        <f>IF(EXACT('Page Titre'!LANGUE_FR_ENG,"Fr"),MatchTrad!A427,MatchTrad!B427)</f>
        <v>Transactions not involving eligible liquid assets</v>
      </c>
      <c r="C393" s="186">
        <v>30091</v>
      </c>
      <c r="D393" s="529"/>
      <c r="E393" s="239">
        <v>30092</v>
      </c>
      <c r="F393" s="546"/>
      <c r="G393" s="218"/>
      <c r="H393" s="218"/>
      <c r="I393" s="218"/>
      <c r="J393" s="422">
        <v>0.75</v>
      </c>
      <c r="K393" s="239">
        <v>80092</v>
      </c>
      <c r="L393" s="547">
        <f>ROUND(J393*F393,5)</f>
        <v>0</v>
      </c>
      <c r="M393" s="236"/>
      <c r="N393" s="236"/>
      <c r="O393" s="177"/>
    </row>
    <row r="394" spans="1:15" s="150" customFormat="1" ht="25.5" customHeight="1">
      <c r="A394" s="635" t="str">
        <f>IF(EXACT('Page Titre'!LANGUE_FR_ENG,"Fr"),MatchTrad!A428,MatchTrad!B428)</f>
        <v>Other assets are lent and Level 2B non-RMBS assets are borrowed; of which:</v>
      </c>
      <c r="B394" s="636"/>
      <c r="C394" s="637"/>
      <c r="D394" s="59"/>
      <c r="E394" s="171"/>
      <c r="F394" s="153"/>
      <c r="G394" s="218"/>
      <c r="H394" s="218"/>
      <c r="I394" s="218"/>
      <c r="J394" s="170"/>
      <c r="K394" s="125"/>
      <c r="L394" s="170"/>
      <c r="M394" s="236"/>
      <c r="N394" s="236"/>
      <c r="O394" s="177"/>
    </row>
    <row r="395" spans="1:15" s="150" customFormat="1" ht="25.5" customHeight="1">
      <c r="A395" s="117"/>
      <c r="B395" s="121" t="str">
        <f>IF(EXACT('Page Titre'!LANGUE_FR_ENG,"Fr"),MatchTrad!A429,MatchTrad!B429)</f>
        <v>Transactions involving eligible liquid assets</v>
      </c>
      <c r="C395" s="186">
        <v>30093</v>
      </c>
      <c r="D395" s="531"/>
      <c r="E395" s="239">
        <v>30094</v>
      </c>
      <c r="F395" s="544"/>
      <c r="G395" s="218"/>
      <c r="H395" s="218"/>
      <c r="I395" s="218"/>
      <c r="J395" s="421">
        <v>0.5</v>
      </c>
      <c r="K395" s="239">
        <v>80094</v>
      </c>
      <c r="L395" s="545">
        <f>ROUND(J395*F395,5)</f>
        <v>0</v>
      </c>
      <c r="M395" s="236"/>
      <c r="N395" s="236"/>
      <c r="O395" s="177"/>
    </row>
    <row r="396" spans="1:15" s="150" customFormat="1" ht="25.5" customHeight="1">
      <c r="A396" s="117"/>
      <c r="B396" s="115" t="str">
        <f>IF(EXACT('Page Titre'!LANGUE_FR_ENG,"Fr"),MatchTrad!A430,MatchTrad!B430)</f>
        <v>Transactions not involving eligible liquid assets</v>
      </c>
      <c r="C396" s="186">
        <v>30095</v>
      </c>
      <c r="D396" s="531"/>
      <c r="E396" s="239">
        <v>30096</v>
      </c>
      <c r="F396" s="544"/>
      <c r="G396" s="218"/>
      <c r="H396" s="218"/>
      <c r="I396" s="218"/>
      <c r="J396" s="421">
        <v>0.5</v>
      </c>
      <c r="K396" s="239">
        <v>80096</v>
      </c>
      <c r="L396" s="545">
        <f>ROUND(J396*F396,5)</f>
        <v>0</v>
      </c>
      <c r="M396" s="236"/>
      <c r="N396" s="238"/>
      <c r="O396" s="177"/>
    </row>
    <row r="397" spans="1:15" s="150" customFormat="1" ht="25.5" customHeight="1">
      <c r="A397" s="730" t="str">
        <f>IF(EXACT('Page Titre'!LANGUE_FR_ENG,"Fr"),MatchTrad!A431,MatchTrad!B431)</f>
        <v>Other assets are lent and other assets are borrowed</v>
      </c>
      <c r="B397" s="730"/>
      <c r="C397" s="186">
        <v>30097</v>
      </c>
      <c r="D397" s="529"/>
      <c r="E397" s="239">
        <v>30098</v>
      </c>
      <c r="F397" s="546"/>
      <c r="G397" s="88"/>
      <c r="H397" s="88"/>
      <c r="I397" s="88"/>
      <c r="J397" s="416">
        <v>0</v>
      </c>
      <c r="K397" s="239">
        <v>80098</v>
      </c>
      <c r="L397" s="547">
        <f>ROUND(J397*F397,5)</f>
        <v>0</v>
      </c>
      <c r="M397" s="482">
        <v>0</v>
      </c>
      <c r="N397" s="239">
        <v>80097</v>
      </c>
      <c r="O397" s="547">
        <f t="shared" ref="O397:O408" si="11">ROUND(M397*D397,5)</f>
        <v>0</v>
      </c>
    </row>
    <row r="398" spans="1:15" s="150" customFormat="1" ht="45" customHeight="1">
      <c r="A398" s="635" t="str">
        <f>IF(EXACT('Page Titre'!LANGUE_FR_ENG,"Fr"),MatchTrad!A432,MatchTrad!B432)</f>
        <v>Of which the borrowed assets are re-used (ie are rehypothecated) in transactions to cover short positions</v>
      </c>
      <c r="B398" s="636"/>
      <c r="C398" s="637"/>
      <c r="D398" s="429"/>
      <c r="E398" s="217"/>
      <c r="F398" s="215"/>
      <c r="G398" s="88"/>
      <c r="H398" s="88"/>
      <c r="I398" s="88"/>
      <c r="J398" s="172"/>
      <c r="K398" s="125"/>
      <c r="L398" s="467"/>
      <c r="M398" s="244"/>
      <c r="N398" s="251"/>
      <c r="O398" s="245"/>
    </row>
    <row r="399" spans="1:15" s="150" customFormat="1" ht="25.5" customHeight="1">
      <c r="A399" s="117"/>
      <c r="B399" s="121" t="str">
        <f>IF(EXACT('Page Titre'!LANGUE_FR_ENG,"Fr"),MatchTrad!A433,MatchTrad!B433)</f>
        <v>Level 1 assets are lent and Level 1 assets are borrowed</v>
      </c>
      <c r="C399" s="188">
        <v>30099</v>
      </c>
      <c r="D399" s="531"/>
      <c r="E399" s="239">
        <v>30100</v>
      </c>
      <c r="F399" s="544"/>
      <c r="G399" s="88"/>
      <c r="H399" s="88"/>
      <c r="I399" s="88"/>
      <c r="J399" s="416">
        <v>0</v>
      </c>
      <c r="K399" s="239">
        <v>80100</v>
      </c>
      <c r="L399" s="547">
        <f>ROUND(J399*F399,5)</f>
        <v>0</v>
      </c>
      <c r="M399" s="481">
        <v>0</v>
      </c>
      <c r="N399" s="239">
        <v>80099</v>
      </c>
      <c r="O399" s="545">
        <f t="shared" si="11"/>
        <v>0</v>
      </c>
    </row>
    <row r="400" spans="1:15" s="150" customFormat="1" ht="25.5" customHeight="1">
      <c r="A400" s="117"/>
      <c r="B400" s="122" t="str">
        <f>IF(EXACT('Page Titre'!LANGUE_FR_ENG,"Fr"),MatchTrad!A434,MatchTrad!B434)</f>
        <v>Level 1 assets are lent and Level 2A assets are borrowed</v>
      </c>
      <c r="C400" s="186">
        <v>30101</v>
      </c>
      <c r="D400" s="531"/>
      <c r="E400" s="239">
        <v>30102</v>
      </c>
      <c r="F400" s="544"/>
      <c r="G400" s="88"/>
      <c r="H400" s="88"/>
      <c r="I400" s="88"/>
      <c r="J400" s="174"/>
      <c r="K400" s="240"/>
      <c r="L400" s="467"/>
      <c r="M400" s="419">
        <v>0</v>
      </c>
      <c r="N400" s="239">
        <v>80101</v>
      </c>
      <c r="O400" s="545">
        <f t="shared" si="11"/>
        <v>0</v>
      </c>
    </row>
    <row r="401" spans="1:15" s="150" customFormat="1" ht="25.5" customHeight="1">
      <c r="A401" s="117"/>
      <c r="B401" s="122" t="str">
        <f>IF(EXACT('Page Titre'!LANGUE_FR_ENG,"Fr"),MatchTrad!A435,MatchTrad!B435)</f>
        <v>Level 1 assets are lent and Level 2B RMBS assets are borrowed</v>
      </c>
      <c r="C401" s="186">
        <v>30103</v>
      </c>
      <c r="D401" s="531"/>
      <c r="E401" s="239">
        <v>30104</v>
      </c>
      <c r="F401" s="544"/>
      <c r="G401" s="88"/>
      <c r="H401" s="88"/>
      <c r="I401" s="88"/>
      <c r="J401" s="174"/>
      <c r="K401" s="219"/>
      <c r="L401" s="467"/>
      <c r="M401" s="419">
        <v>0</v>
      </c>
      <c r="N401" s="239">
        <v>80103</v>
      </c>
      <c r="O401" s="545">
        <f t="shared" si="11"/>
        <v>0</v>
      </c>
    </row>
    <row r="402" spans="1:15" s="150" customFormat="1" ht="25.5" customHeight="1">
      <c r="A402" s="117"/>
      <c r="B402" s="122" t="str">
        <f>IF(EXACT('Page Titre'!LANGUE_FR_ENG,"Fr"),MatchTrad!A436,MatchTrad!B436)</f>
        <v>Level 1 assets are lent and Level 2B non-RMBS assets are borrowed</v>
      </c>
      <c r="C402" s="186">
        <v>30105</v>
      </c>
      <c r="D402" s="531"/>
      <c r="E402" s="239">
        <v>30106</v>
      </c>
      <c r="F402" s="544"/>
      <c r="G402" s="88"/>
      <c r="H402" s="88"/>
      <c r="I402" s="88"/>
      <c r="J402" s="174"/>
      <c r="K402" s="219"/>
      <c r="L402" s="467"/>
      <c r="M402" s="419">
        <v>0</v>
      </c>
      <c r="N402" s="239">
        <v>80105</v>
      </c>
      <c r="O402" s="545">
        <f t="shared" si="11"/>
        <v>0</v>
      </c>
    </row>
    <row r="403" spans="1:15" s="150" customFormat="1" ht="25.5" customHeight="1">
      <c r="A403" s="117"/>
      <c r="B403" s="122" t="str">
        <f>IF(EXACT('Page Titre'!LANGUE_FR_ENG,"Fr"),MatchTrad!A437,MatchTrad!B437)</f>
        <v>Level 1 assets are lent and other assets are borrowed</v>
      </c>
      <c r="C403" s="186">
        <v>30107</v>
      </c>
      <c r="D403" s="531"/>
      <c r="E403" s="239">
        <v>30108</v>
      </c>
      <c r="F403" s="544"/>
      <c r="G403" s="88"/>
      <c r="H403" s="88"/>
      <c r="I403" s="88"/>
      <c r="J403" s="174"/>
      <c r="K403" s="237"/>
      <c r="L403" s="467"/>
      <c r="M403" s="420">
        <v>0</v>
      </c>
      <c r="N403" s="239">
        <v>80107</v>
      </c>
      <c r="O403" s="547">
        <f t="shared" si="11"/>
        <v>0</v>
      </c>
    </row>
    <row r="404" spans="1:15" s="150" customFormat="1" ht="25.5" customHeight="1">
      <c r="A404" s="117"/>
      <c r="B404" s="149" t="str">
        <f>IF(EXACT('Page Titre'!LANGUE_FR_ENG,"Fr"),MatchTrad!A438,MatchTrad!B438)</f>
        <v>Level 2A assets are lent and Level 1 assets are borrowed</v>
      </c>
      <c r="C404" s="186">
        <v>30109</v>
      </c>
      <c r="D404" s="531"/>
      <c r="E404" s="239">
        <v>30110</v>
      </c>
      <c r="F404" s="544"/>
      <c r="G404" s="88"/>
      <c r="H404" s="88"/>
      <c r="I404" s="88"/>
      <c r="J404" s="279">
        <v>0.15</v>
      </c>
      <c r="K404" s="239">
        <v>80110</v>
      </c>
      <c r="L404" s="545">
        <f>ROUND(J404*F404,5)</f>
        <v>0</v>
      </c>
      <c r="M404" s="244"/>
      <c r="N404" s="251"/>
      <c r="O404" s="245"/>
    </row>
    <row r="405" spans="1:15" s="150" customFormat="1" ht="25.5" customHeight="1">
      <c r="A405" s="117"/>
      <c r="B405" s="122" t="str">
        <f>IF(EXACT('Page Titre'!LANGUE_FR_ENG,"Fr"),MatchTrad!A439,MatchTrad!B439)</f>
        <v>Level 2A assets are lent and Level 2A assets are borrowed</v>
      </c>
      <c r="C405" s="186">
        <v>30111</v>
      </c>
      <c r="D405" s="531"/>
      <c r="E405" s="239">
        <v>30112</v>
      </c>
      <c r="F405" s="544"/>
      <c r="G405" s="88"/>
      <c r="H405" s="88"/>
      <c r="I405" s="88"/>
      <c r="J405" s="416">
        <v>0</v>
      </c>
      <c r="K405" s="239">
        <v>80112</v>
      </c>
      <c r="L405" s="547">
        <f>ROUND(J405*F405,5)</f>
        <v>0</v>
      </c>
      <c r="M405" s="481">
        <v>0</v>
      </c>
      <c r="N405" s="239">
        <v>80111</v>
      </c>
      <c r="O405" s="545">
        <f t="shared" si="11"/>
        <v>0</v>
      </c>
    </row>
    <row r="406" spans="1:15" s="150" customFormat="1" ht="25.5" customHeight="1">
      <c r="A406" s="117"/>
      <c r="B406" s="122" t="str">
        <f>IF(EXACT('Page Titre'!LANGUE_FR_ENG,"Fr"),MatchTrad!A440,MatchTrad!B440)</f>
        <v>Level 2A assets are lent and Level 2B RMBS assets are borrowed</v>
      </c>
      <c r="C406" s="186">
        <v>30113</v>
      </c>
      <c r="D406" s="531"/>
      <c r="E406" s="239">
        <v>30114</v>
      </c>
      <c r="F406" s="544"/>
      <c r="G406" s="88"/>
      <c r="H406" s="88"/>
      <c r="I406" s="88"/>
      <c r="J406" s="174"/>
      <c r="K406" s="240"/>
      <c r="L406" s="467"/>
      <c r="M406" s="419">
        <v>0</v>
      </c>
      <c r="N406" s="239">
        <v>80113</v>
      </c>
      <c r="O406" s="545">
        <f t="shared" si="11"/>
        <v>0</v>
      </c>
    </row>
    <row r="407" spans="1:15" s="150" customFormat="1" ht="25.5" customHeight="1">
      <c r="A407" s="117"/>
      <c r="B407" s="122" t="str">
        <f>IF(EXACT('Page Titre'!LANGUE_FR_ENG,"Fr"),MatchTrad!A441,MatchTrad!B441)</f>
        <v>Level 2A assets are lent and Level 2B non-RMBS assets are borrowed</v>
      </c>
      <c r="C407" s="186">
        <v>30115</v>
      </c>
      <c r="D407" s="531"/>
      <c r="E407" s="239">
        <v>30116</v>
      </c>
      <c r="F407" s="544"/>
      <c r="G407" s="88"/>
      <c r="H407" s="88"/>
      <c r="I407" s="88"/>
      <c r="J407" s="174"/>
      <c r="K407" s="219"/>
      <c r="L407" s="467"/>
      <c r="M407" s="419">
        <v>0</v>
      </c>
      <c r="N407" s="239">
        <v>80115</v>
      </c>
      <c r="O407" s="545">
        <f t="shared" si="11"/>
        <v>0</v>
      </c>
    </row>
    <row r="408" spans="1:15" s="150" customFormat="1" ht="25.5" customHeight="1">
      <c r="A408" s="117"/>
      <c r="B408" s="122" t="str">
        <f>IF(EXACT('Page Titre'!LANGUE_FR_ENG,"Fr"),MatchTrad!A442,MatchTrad!B442)</f>
        <v>Level 2A assets are lent and other assets are borrowed</v>
      </c>
      <c r="C408" s="186">
        <v>30117</v>
      </c>
      <c r="D408" s="531"/>
      <c r="E408" s="239">
        <v>30118</v>
      </c>
      <c r="F408" s="544"/>
      <c r="G408" s="88"/>
      <c r="H408" s="88"/>
      <c r="I408" s="88"/>
      <c r="J408" s="174"/>
      <c r="K408" s="237"/>
      <c r="L408" s="467"/>
      <c r="M408" s="420">
        <v>0</v>
      </c>
      <c r="N408" s="239">
        <v>80117</v>
      </c>
      <c r="O408" s="547">
        <f t="shared" si="11"/>
        <v>0</v>
      </c>
    </row>
    <row r="409" spans="1:15" s="150" customFormat="1" ht="25.5" customHeight="1">
      <c r="A409" s="117"/>
      <c r="B409" s="149" t="str">
        <f>IF(EXACT('Page Titre'!LANGUE_FR_ENG,"Fr"),MatchTrad!A443,MatchTrad!B443)</f>
        <v>Level 2B RMBS assets are lent and Level 1 assets are borrowed</v>
      </c>
      <c r="C409" s="186">
        <v>30119</v>
      </c>
      <c r="D409" s="531"/>
      <c r="E409" s="239">
        <v>30120</v>
      </c>
      <c r="F409" s="544"/>
      <c r="G409" s="88"/>
      <c r="H409" s="88"/>
      <c r="I409" s="88"/>
      <c r="J409" s="279">
        <v>0.25</v>
      </c>
      <c r="K409" s="239">
        <v>80120</v>
      </c>
      <c r="L409" s="545">
        <f>ROUND(J409*F409,5)</f>
        <v>0</v>
      </c>
      <c r="M409" s="236"/>
      <c r="N409" s="246"/>
      <c r="O409" s="473"/>
    </row>
    <row r="410" spans="1:15" s="150" customFormat="1" ht="25.5" customHeight="1">
      <c r="A410" s="117"/>
      <c r="B410" s="122" t="str">
        <f>IF(EXACT('Page Titre'!LANGUE_FR_ENG,"Fr"),MatchTrad!A444,MatchTrad!B444)</f>
        <v>Level 2B RMBS assets are lent and Level 2A assets are borrowed</v>
      </c>
      <c r="C410" s="186">
        <v>30121</v>
      </c>
      <c r="D410" s="531"/>
      <c r="E410" s="239">
        <v>30122</v>
      </c>
      <c r="F410" s="544"/>
      <c r="G410" s="88"/>
      <c r="H410" s="88"/>
      <c r="I410" s="88"/>
      <c r="J410" s="279">
        <v>0.1</v>
      </c>
      <c r="K410" s="239">
        <v>80122</v>
      </c>
      <c r="L410" s="545">
        <f>ROUND(J410*F410,5)</f>
        <v>0</v>
      </c>
      <c r="M410" s="236"/>
      <c r="N410" s="238"/>
      <c r="O410" s="473"/>
    </row>
    <row r="411" spans="1:15" s="150" customFormat="1" ht="25.5" customHeight="1">
      <c r="A411" s="117"/>
      <c r="B411" s="122" t="str">
        <f>IF(EXACT('Page Titre'!LANGUE_FR_ENG,"Fr"),MatchTrad!A445,MatchTrad!B445)</f>
        <v>Level 2B RMBS assets are lent and Level 2B RMBS assets are borrowed</v>
      </c>
      <c r="C411" s="186">
        <v>30123</v>
      </c>
      <c r="D411" s="531"/>
      <c r="E411" s="239">
        <v>30124</v>
      </c>
      <c r="F411" s="544"/>
      <c r="G411" s="88"/>
      <c r="H411" s="88"/>
      <c r="I411" s="88"/>
      <c r="J411" s="416">
        <v>0</v>
      </c>
      <c r="K411" s="239">
        <v>80124</v>
      </c>
      <c r="L411" s="547">
        <f>ROUND(J411*F411,5)</f>
        <v>0</v>
      </c>
      <c r="M411" s="481">
        <v>0</v>
      </c>
      <c r="N411" s="239">
        <v>80123</v>
      </c>
      <c r="O411" s="545">
        <f>ROUND(M411*D411,5)</f>
        <v>0</v>
      </c>
    </row>
    <row r="412" spans="1:15" s="150" customFormat="1" ht="38.25" customHeight="1">
      <c r="A412" s="117"/>
      <c r="B412" s="122" t="str">
        <f>IF(EXACT('Page Titre'!LANGUE_FR_ENG,"Fr"),MatchTrad!A446,MatchTrad!B446)</f>
        <v>Level 2B RMBS assets are lent and Level 2B non-RMBS assets are borrowed</v>
      </c>
      <c r="C412" s="186">
        <v>30125</v>
      </c>
      <c r="D412" s="531"/>
      <c r="E412" s="239">
        <v>30126</v>
      </c>
      <c r="F412" s="544"/>
      <c r="G412" s="88"/>
      <c r="H412" s="88"/>
      <c r="I412" s="88"/>
      <c r="J412" s="174"/>
      <c r="K412" s="252"/>
      <c r="L412" s="172"/>
      <c r="M412" s="419">
        <v>0</v>
      </c>
      <c r="N412" s="239">
        <v>80125</v>
      </c>
      <c r="O412" s="545">
        <f>ROUND(M412*D412,5)</f>
        <v>0</v>
      </c>
    </row>
    <row r="413" spans="1:15" s="150" customFormat="1" ht="25.5" customHeight="1">
      <c r="A413" s="117"/>
      <c r="B413" s="122" t="str">
        <f>IF(EXACT('Page Titre'!LANGUE_FR_ENG,"Fr"),MatchTrad!A447,MatchTrad!B447)</f>
        <v>Level 2B RMBS assets are lent and other assets are borrowed</v>
      </c>
      <c r="C413" s="186">
        <v>30127</v>
      </c>
      <c r="D413" s="531"/>
      <c r="E413" s="239">
        <v>30128</v>
      </c>
      <c r="F413" s="544"/>
      <c r="G413" s="88"/>
      <c r="H413" s="88"/>
      <c r="I413" s="88"/>
      <c r="J413" s="174"/>
      <c r="K413" s="253"/>
      <c r="L413" s="172"/>
      <c r="M413" s="420">
        <v>0</v>
      </c>
      <c r="N413" s="239">
        <v>80127</v>
      </c>
      <c r="O413" s="547">
        <f>ROUND(M413*D413,5)</f>
        <v>0</v>
      </c>
    </row>
    <row r="414" spans="1:15" s="150" customFormat="1" ht="25.5" customHeight="1">
      <c r="A414" s="117"/>
      <c r="B414" s="122" t="str">
        <f>IF(EXACT('Page Titre'!LANGUE_FR_ENG,"Fr"),MatchTrad!A448,MatchTrad!B448)</f>
        <v>Level 2B non-RMBS assets are lent and Level 1 assets are borrowed</v>
      </c>
      <c r="C414" s="186">
        <v>30129</v>
      </c>
      <c r="D414" s="531"/>
      <c r="E414" s="239">
        <v>30130</v>
      </c>
      <c r="F414" s="544"/>
      <c r="G414" s="88"/>
      <c r="H414" s="88"/>
      <c r="I414" s="88"/>
      <c r="J414" s="279">
        <v>0.5</v>
      </c>
      <c r="K414" s="239">
        <v>80130</v>
      </c>
      <c r="L414" s="545">
        <f>ROUND(J414*F414,5)</f>
        <v>0</v>
      </c>
      <c r="M414" s="236"/>
      <c r="N414" s="246"/>
      <c r="O414" s="473"/>
    </row>
    <row r="415" spans="1:15" s="150" customFormat="1" ht="25.5" customHeight="1">
      <c r="A415" s="117"/>
      <c r="B415" s="122" t="str">
        <f>IF(EXACT('Page Titre'!LANGUE_FR_ENG,"Fr"),MatchTrad!A449,MatchTrad!B449)</f>
        <v>Level 2B non-RMBS assets are lent and Level 2A assets are borrowed</v>
      </c>
      <c r="C415" s="186">
        <v>30131</v>
      </c>
      <c r="D415" s="531"/>
      <c r="E415" s="239">
        <v>30132</v>
      </c>
      <c r="F415" s="544"/>
      <c r="G415" s="88"/>
      <c r="H415" s="88"/>
      <c r="I415" s="88"/>
      <c r="J415" s="279">
        <v>0.35</v>
      </c>
      <c r="K415" s="239">
        <v>80132</v>
      </c>
      <c r="L415" s="545">
        <f>ROUND(J415*F415,5)</f>
        <v>0</v>
      </c>
      <c r="M415" s="236"/>
      <c r="N415" s="236"/>
      <c r="O415" s="473"/>
    </row>
    <row r="416" spans="1:15" s="150" customFormat="1" ht="26.25" customHeight="1">
      <c r="A416" s="117"/>
      <c r="B416" s="122" t="str">
        <f>IF(EXACT('Page Titre'!LANGUE_FR_ENG,"Fr"),MatchTrad!A450,MatchTrad!B450)</f>
        <v>Level 2B non-RMBS assets are lent and Level 2B RMBS assets are borrowed</v>
      </c>
      <c r="C416" s="186">
        <v>30133</v>
      </c>
      <c r="D416" s="531"/>
      <c r="E416" s="239">
        <v>30134</v>
      </c>
      <c r="F416" s="544"/>
      <c r="G416" s="88"/>
      <c r="H416" s="88"/>
      <c r="I416" s="88"/>
      <c r="J416" s="279">
        <v>0.25</v>
      </c>
      <c r="K416" s="239">
        <v>80134</v>
      </c>
      <c r="L416" s="545">
        <f>ROUND(J416*F416,5)</f>
        <v>0</v>
      </c>
      <c r="M416" s="236"/>
      <c r="N416" s="238"/>
      <c r="O416" s="473"/>
    </row>
    <row r="417" spans="1:15" s="150" customFormat="1" ht="26.25" customHeight="1">
      <c r="A417" s="117"/>
      <c r="B417" s="122" t="str">
        <f>IF(EXACT('Page Titre'!LANGUE_FR_ENG,"Fr"),MatchTrad!A451,MatchTrad!B451)</f>
        <v>Level 2B non-RMBS assets are lent and Level 2B non-RMBS assets are borrowed</v>
      </c>
      <c r="C417" s="186">
        <v>30135</v>
      </c>
      <c r="D417" s="531"/>
      <c r="E417" s="239">
        <v>30136</v>
      </c>
      <c r="F417" s="544"/>
      <c r="G417" s="88"/>
      <c r="H417" s="88"/>
      <c r="I417" s="88"/>
      <c r="J417" s="416">
        <v>0</v>
      </c>
      <c r="K417" s="239">
        <v>80136</v>
      </c>
      <c r="L417" s="547">
        <f>ROUND(J417*F417,5)</f>
        <v>0</v>
      </c>
      <c r="M417" s="481">
        <v>0</v>
      </c>
      <c r="N417" s="239">
        <v>80135</v>
      </c>
      <c r="O417" s="545">
        <f>ROUND(M417*D417,5)</f>
        <v>0</v>
      </c>
    </row>
    <row r="418" spans="1:15" s="150" customFormat="1" ht="25.5" customHeight="1">
      <c r="A418" s="117"/>
      <c r="B418" s="122" t="str">
        <f>IF(EXACT('Page Titre'!LANGUE_FR_ENG,"Fr"),MatchTrad!A452,MatchTrad!B452)</f>
        <v>Level 2B non-RMBS assets are lent and other assets are borrowed</v>
      </c>
      <c r="C418" s="186">
        <v>30137</v>
      </c>
      <c r="D418" s="531"/>
      <c r="E418" s="239">
        <v>30138</v>
      </c>
      <c r="F418" s="544"/>
      <c r="G418" s="88"/>
      <c r="H418" s="88"/>
      <c r="I418" s="88"/>
      <c r="J418" s="172"/>
      <c r="K418" s="125"/>
      <c r="L418" s="467"/>
      <c r="M418" s="420">
        <v>0</v>
      </c>
      <c r="N418" s="239">
        <v>80137</v>
      </c>
      <c r="O418" s="547">
        <f>ROUND(M418*D418,5)</f>
        <v>0</v>
      </c>
    </row>
    <row r="419" spans="1:15" s="150" customFormat="1" ht="25.5" customHeight="1">
      <c r="A419" s="117"/>
      <c r="B419" s="122" t="str">
        <f>IF(EXACT('Page Titre'!LANGUE_FR_ENG,"Fr"),MatchTrad!A453,MatchTrad!B453)</f>
        <v>Other assets are lent and Level 1 assets are borrowed</v>
      </c>
      <c r="C419" s="186">
        <v>30139</v>
      </c>
      <c r="D419" s="531"/>
      <c r="E419" s="239">
        <v>30140</v>
      </c>
      <c r="F419" s="544"/>
      <c r="G419" s="88"/>
      <c r="H419" s="88"/>
      <c r="I419" s="88"/>
      <c r="J419" s="279">
        <v>1</v>
      </c>
      <c r="K419" s="239">
        <v>80140</v>
      </c>
      <c r="L419" s="545">
        <f>ROUND(J419*F419,5)</f>
        <v>0</v>
      </c>
      <c r="M419" s="236"/>
      <c r="N419" s="246"/>
      <c r="O419" s="473"/>
    </row>
    <row r="420" spans="1:15" s="150" customFormat="1" ht="25.5" customHeight="1">
      <c r="A420" s="117"/>
      <c r="B420" s="122" t="str">
        <f>IF(EXACT('Page Titre'!LANGUE_FR_ENG,"Fr"),MatchTrad!A454,MatchTrad!B454)</f>
        <v>Other assets are lent and Level 2A assets are borrowed</v>
      </c>
      <c r="C420" s="186">
        <v>30141</v>
      </c>
      <c r="D420" s="531"/>
      <c r="E420" s="239">
        <v>30142</v>
      </c>
      <c r="F420" s="544"/>
      <c r="G420" s="88"/>
      <c r="H420" s="88"/>
      <c r="I420" s="88"/>
      <c r="J420" s="279">
        <v>0.85</v>
      </c>
      <c r="K420" s="239">
        <v>80142</v>
      </c>
      <c r="L420" s="545">
        <f>ROUND(J420*F420,5)</f>
        <v>0</v>
      </c>
      <c r="M420" s="236"/>
      <c r="N420" s="236"/>
      <c r="O420" s="473"/>
    </row>
    <row r="421" spans="1:15" s="150" customFormat="1" ht="25.5" customHeight="1">
      <c r="A421" s="117"/>
      <c r="B421" s="122" t="str">
        <f>IF(EXACT('Page Titre'!LANGUE_FR_ENG,"Fr"),MatchTrad!A455,MatchTrad!B455)</f>
        <v>Other assets are lent and Level 2B RMBS assets are borrowed</v>
      </c>
      <c r="C421" s="186">
        <v>30143</v>
      </c>
      <c r="D421" s="531"/>
      <c r="E421" s="239">
        <v>30144</v>
      </c>
      <c r="F421" s="544"/>
      <c r="G421" s="88"/>
      <c r="H421" s="88"/>
      <c r="I421" s="88"/>
      <c r="J421" s="279">
        <v>0.75</v>
      </c>
      <c r="K421" s="239">
        <v>80144</v>
      </c>
      <c r="L421" s="545">
        <f>ROUND(J421*F421,5)</f>
        <v>0</v>
      </c>
      <c r="M421" s="236"/>
      <c r="N421" s="236"/>
      <c r="O421" s="473"/>
    </row>
    <row r="422" spans="1:15" s="150" customFormat="1" ht="25.5" customHeight="1">
      <c r="A422" s="117"/>
      <c r="B422" s="122" t="str">
        <f>IF(EXACT('Page Titre'!LANGUE_FR_ENG,"Fr"),MatchTrad!A456,MatchTrad!B456)</f>
        <v>Other assets are lent and Level 2B non-RMBS assets are borrowed</v>
      </c>
      <c r="C422" s="186">
        <v>30145</v>
      </c>
      <c r="D422" s="531"/>
      <c r="E422" s="239">
        <v>30146</v>
      </c>
      <c r="F422" s="544"/>
      <c r="G422" s="88"/>
      <c r="H422" s="88"/>
      <c r="I422" s="88"/>
      <c r="J422" s="279">
        <v>0.5</v>
      </c>
      <c r="K422" s="239">
        <v>80146</v>
      </c>
      <c r="L422" s="545">
        <f>ROUND(J422*F422,5)</f>
        <v>0</v>
      </c>
      <c r="M422" s="236"/>
      <c r="N422" s="238"/>
      <c r="O422" s="473"/>
    </row>
    <row r="423" spans="1:15" s="150" customFormat="1" ht="25.5" customHeight="1">
      <c r="A423" s="117"/>
      <c r="B423" s="115" t="str">
        <f>IF(EXACT('Page Titre'!LANGUE_FR_ENG,"Fr"),MatchTrad!A457,MatchTrad!B457)</f>
        <v>Other assets are lent and other assets are borrowed</v>
      </c>
      <c r="C423" s="187">
        <v>30147</v>
      </c>
      <c r="D423" s="529"/>
      <c r="E423" s="250">
        <v>30148</v>
      </c>
      <c r="F423" s="546"/>
      <c r="G423" s="185"/>
      <c r="H423" s="185"/>
      <c r="I423" s="185"/>
      <c r="J423" s="416">
        <v>0</v>
      </c>
      <c r="K423" s="239">
        <v>80148</v>
      </c>
      <c r="L423" s="545">
        <f>ROUND(J423*F423,5)</f>
        <v>0</v>
      </c>
      <c r="M423" s="482">
        <v>0</v>
      </c>
      <c r="N423" s="239">
        <v>80147</v>
      </c>
      <c r="O423" s="545">
        <f>ROUND(M423*D423,5)</f>
        <v>0</v>
      </c>
    </row>
    <row r="424" spans="1:15" ht="37.5" customHeight="1">
      <c r="A424" s="509"/>
      <c r="B424" s="862" t="str">
        <f>IF(EXACT('Page Titre'!LANGUE_FR_ENG,"Fr"),MatchTrad!A458,MatchTrad!B458)</f>
        <v>Section 4 - Total outflows and total inflows from collateral swaps</v>
      </c>
      <c r="C424" s="862"/>
      <c r="D424" s="863"/>
      <c r="E424" s="862"/>
      <c r="F424" s="863"/>
      <c r="G424" s="862"/>
      <c r="H424" s="862"/>
      <c r="I424" s="862"/>
      <c r="J424" s="864"/>
      <c r="K424" s="210">
        <v>99047</v>
      </c>
      <c r="L424" s="533">
        <f>ROUND(SUM(L326:L327,L341:L342,L344:L345,L356:L357,L359:L360,L362:L363,L371:L372,L374:L375,L377:L378,L380:L381,L386:L387,L389:L390,L392:L393,L395:L397,L399,L404,L405,L409,L410,L411,L414,L415,L416,L417,L419,L420,L421,L422,L423),5)</f>
        <v>0</v>
      </c>
      <c r="M424" s="413"/>
      <c r="N424" s="283">
        <v>99048</v>
      </c>
      <c r="O424" s="534">
        <f>ROUND(SUM(O326:O327,O329:O330,O332:O333,O335:O336,O338:O339,O344:O345,O347:O348,O350:O351,O353:O354,O362:O363,O365:O366,O368:O369,O380:O381,O383:O384,O397,O399:O403,O405:O408,O411:O413,O417:O418,O423),5)</f>
        <v>0</v>
      </c>
    </row>
    <row r="425" spans="1:15" ht="22.5" customHeight="1">
      <c r="A425" s="847" t="str">
        <f>IF(EXACT('Page Titre'!LANGUE_FR_ENG,"Fr"),MatchTrad!A459,MatchTrad!B459)</f>
        <v>Adjustment</v>
      </c>
      <c r="B425" s="848"/>
      <c r="C425" s="849"/>
      <c r="D425" s="506" t="str">
        <f>IF(EXACT('Page Titre'!LANGUE_FR_ENG,"Fr"),MatchTrad!A460,MatchTrad!B460)</f>
        <v>Addition</v>
      </c>
      <c r="E425" s="254"/>
      <c r="F425" s="506" t="str">
        <f>IF(EXACT('Page Titre'!LANGUE_FR_ENG,"Fr"),MatchTrad!A461,MatchTrad!B461)</f>
        <v>Reduction</v>
      </c>
      <c r="G425" s="95"/>
      <c r="H425" s="96"/>
      <c r="I425" s="96"/>
      <c r="J425" s="96"/>
      <c r="K425" s="96"/>
      <c r="L425" s="75"/>
      <c r="M425" s="96"/>
      <c r="N425" s="96"/>
      <c r="O425" s="76"/>
    </row>
    <row r="426" spans="1:15" ht="22.5" customHeight="1">
      <c r="A426" s="255"/>
      <c r="B426" s="256"/>
      <c r="C426" s="257"/>
      <c r="D426" s="230" t="s">
        <v>688</v>
      </c>
      <c r="E426" s="258"/>
      <c r="F426" s="230" t="s">
        <v>689</v>
      </c>
      <c r="G426" s="97"/>
      <c r="H426" s="98"/>
      <c r="I426" s="98"/>
      <c r="J426" s="98"/>
      <c r="K426" s="98"/>
      <c r="L426" s="75"/>
      <c r="M426" s="98"/>
      <c r="N426" s="98"/>
      <c r="O426" s="76"/>
    </row>
    <row r="427" spans="1:15" s="150" customFormat="1" ht="25.5" customHeight="1">
      <c r="A427" s="114"/>
      <c r="B427" s="259" t="str">
        <f>IF(EXACT('Page Titre'!LANGUE_FR_ENG,"Fr"),MatchTrad!A462,MatchTrad!B462)</f>
        <v>Adjustments to Level 1 assets due to collateral swaps</v>
      </c>
      <c r="C427" s="381">
        <v>99049</v>
      </c>
      <c r="D427" s="535">
        <f>ROUND(SUM(D326,D329,D332,D335),5)</f>
        <v>0</v>
      </c>
      <c r="E427" s="348">
        <v>99053</v>
      </c>
      <c r="F427" s="535">
        <f>ROUND(SUM(F326,F341,F356,F371),5)</f>
        <v>0</v>
      </c>
      <c r="G427" s="98"/>
      <c r="H427" s="98"/>
      <c r="I427" s="98"/>
      <c r="J427" s="98"/>
      <c r="K427" s="98"/>
      <c r="L427" s="75"/>
      <c r="M427" s="98"/>
      <c r="N427" s="98"/>
      <c r="O427" s="76"/>
    </row>
    <row r="428" spans="1:15" s="150" customFormat="1" ht="25.5" customHeight="1">
      <c r="A428" s="117"/>
      <c r="B428" s="260" t="str">
        <f>IF(EXACT('Page Titre'!LANGUE_FR_ENG,"Fr"),MatchTrad!A463,MatchTrad!B463)</f>
        <v>Adjustments to Level 2A assets due to collateral swaps</v>
      </c>
      <c r="C428" s="344">
        <v>99050</v>
      </c>
      <c r="D428" s="535">
        <f>ROUND(SUM(D341,D344,D347,D350),5)</f>
        <v>0</v>
      </c>
      <c r="E428" s="348">
        <v>99054</v>
      </c>
      <c r="F428" s="535">
        <f>ROUND(SUM(F329,F344,F359,F374),5)</f>
        <v>0</v>
      </c>
      <c r="G428" s="98"/>
      <c r="H428" s="98"/>
      <c r="I428" s="98"/>
      <c r="J428" s="98"/>
      <c r="K428" s="98"/>
      <c r="L428" s="75"/>
      <c r="M428" s="98"/>
      <c r="N428" s="98"/>
      <c r="O428" s="76"/>
    </row>
    <row r="429" spans="1:15" s="150" customFormat="1" ht="25.5" customHeight="1">
      <c r="A429" s="117"/>
      <c r="B429" s="260" t="str">
        <f>IF(EXACT('Page Titre'!LANGUE_FR_ENG,"Fr"),MatchTrad!A464,MatchTrad!B464)</f>
        <v>Adjustments to Level 2B RMBS assets due to collateral swaps</v>
      </c>
      <c r="C429" s="344">
        <v>99051</v>
      </c>
      <c r="D429" s="535">
        <f>ROUND(SUM(D356,D359,D362,D365),5)</f>
        <v>0</v>
      </c>
      <c r="E429" s="348">
        <v>99055</v>
      </c>
      <c r="F429" s="535">
        <f>ROUND(SUM(F332,F347,F362,F377),5)</f>
        <v>0</v>
      </c>
      <c r="G429" s="98"/>
      <c r="H429" s="98"/>
      <c r="I429" s="98"/>
      <c r="J429" s="98"/>
      <c r="K429" s="98"/>
      <c r="L429" s="75"/>
      <c r="M429" s="98"/>
      <c r="N429" s="98"/>
      <c r="O429" s="76"/>
    </row>
    <row r="430" spans="1:15" s="150" customFormat="1" ht="25.5" customHeight="1">
      <c r="A430" s="130"/>
      <c r="B430" s="208" t="str">
        <f>IF(EXACT('Page Titre'!LANGUE_FR_ENG,"Fr"),MatchTrad!A465,MatchTrad!B465)</f>
        <v>Adjustments to Level 2B non-RMBS assets due to collateral swaps</v>
      </c>
      <c r="C430" s="344">
        <v>99052</v>
      </c>
      <c r="D430" s="533">
        <f>ROUND(SUM(D371,D374,D377,D380),5)</f>
        <v>0</v>
      </c>
      <c r="E430" s="348">
        <v>99056</v>
      </c>
      <c r="F430" s="533">
        <f>ROUND(SUM(F335,F350,F365,F380),5)</f>
        <v>0</v>
      </c>
      <c r="G430" s="99"/>
      <c r="H430" s="99"/>
      <c r="I430" s="99"/>
      <c r="J430" s="99"/>
      <c r="K430" s="99"/>
      <c r="L430" s="460"/>
      <c r="M430" s="99"/>
      <c r="N430" s="99"/>
      <c r="O430" s="474"/>
    </row>
    <row r="431" spans="1:15">
      <c r="A431" s="132"/>
      <c r="B431" s="8"/>
      <c r="C431" s="17"/>
      <c r="D431" s="439"/>
      <c r="E431" s="18"/>
      <c r="F431" s="16"/>
      <c r="G431" s="16"/>
      <c r="H431" s="9"/>
      <c r="I431" s="9"/>
      <c r="J431" s="221"/>
      <c r="K431" s="129"/>
      <c r="L431" s="466"/>
      <c r="M431" s="7"/>
      <c r="N431" s="7"/>
      <c r="O431" s="469"/>
    </row>
    <row r="432" spans="1:15" ht="37.5" customHeight="1">
      <c r="A432" s="844" t="str">
        <f>IF(EXACT('Page Titre'!LANGUE_FR_ENG,"Fr"),MatchTrad!A466,MatchTrad!B466)</f>
        <v>5. LCR</v>
      </c>
      <c r="B432" s="845"/>
      <c r="C432" s="845"/>
      <c r="D432" s="845"/>
      <c r="E432" s="845"/>
      <c r="F432" s="845"/>
      <c r="G432" s="845"/>
      <c r="H432" s="845"/>
      <c r="I432" s="845"/>
      <c r="J432" s="845"/>
      <c r="K432" s="845"/>
      <c r="L432" s="845"/>
      <c r="M432" s="845"/>
      <c r="N432" s="845"/>
      <c r="O432" s="846"/>
    </row>
    <row r="433" spans="1:27" ht="37.5" hidden="1" customHeight="1">
      <c r="A433" s="498"/>
      <c r="B433" s="499"/>
      <c r="C433" s="499"/>
      <c r="D433" s="441"/>
      <c r="E433" s="499"/>
      <c r="F433" s="441"/>
      <c r="G433" s="499"/>
      <c r="H433" s="499"/>
      <c r="I433" s="499"/>
      <c r="J433" s="499"/>
      <c r="K433" s="499"/>
      <c r="L433" s="441"/>
      <c r="M433" s="499"/>
      <c r="N433" s="499"/>
      <c r="O433" s="475"/>
    </row>
    <row r="434" spans="1:27" ht="12.75" customHeight="1">
      <c r="A434" s="858"/>
      <c r="B434" s="859"/>
      <c r="C434" s="859"/>
      <c r="D434" s="859"/>
      <c r="E434" s="859"/>
      <c r="F434" s="859"/>
      <c r="G434" s="859"/>
      <c r="H434" s="859"/>
      <c r="I434" s="859"/>
      <c r="J434" s="859"/>
      <c r="K434" s="859"/>
      <c r="L434" s="860"/>
      <c r="M434" s="859"/>
      <c r="N434" s="859"/>
      <c r="O434" s="861"/>
    </row>
    <row r="435" spans="1:27" s="150" customFormat="1" ht="22.5" customHeight="1">
      <c r="A435" s="509"/>
      <c r="B435" s="640" t="str">
        <f>IF(EXACT('Page Titre'!LANGUE_FR_ENG,"Fr"),MatchTrad!A467,MatchTrad!B467)</f>
        <v>Total stock of high quality liquid assets (HQLA)</v>
      </c>
      <c r="C435" s="641"/>
      <c r="D435" s="641"/>
      <c r="E435" s="641"/>
      <c r="F435" s="641"/>
      <c r="G435" s="641"/>
      <c r="H435" s="641"/>
      <c r="I435" s="641"/>
      <c r="J435" s="642"/>
      <c r="K435" s="210">
        <v>99057</v>
      </c>
      <c r="L435" s="548">
        <f>ROUND(L59,5)</f>
        <v>0</v>
      </c>
      <c r="M435" s="100"/>
      <c r="N435" s="100"/>
      <c r="O435" s="476"/>
    </row>
    <row r="436" spans="1:27" s="150" customFormat="1" ht="22.5" customHeight="1">
      <c r="A436" s="509"/>
      <c r="B436" s="640" t="str">
        <f>IF(EXACT('Page Titre'!LANGUE_FR_ENG,"Fr"),MatchTrad!A468,MatchTrad!B468)</f>
        <v>Eligible non-operational demand deposits</v>
      </c>
      <c r="C436" s="641"/>
      <c r="D436" s="641"/>
      <c r="E436" s="641"/>
      <c r="F436" s="641"/>
      <c r="G436" s="641"/>
      <c r="H436" s="641"/>
      <c r="I436" s="641"/>
      <c r="J436" s="642"/>
      <c r="K436" s="210">
        <v>99060</v>
      </c>
      <c r="L436" s="548">
        <f>ROUND(L69,5)</f>
        <v>0</v>
      </c>
      <c r="M436" s="102"/>
      <c r="N436" s="102"/>
      <c r="O436" s="477"/>
    </row>
    <row r="437" spans="1:27" s="302" customFormat="1" ht="22.5" customHeight="1">
      <c r="A437" s="497"/>
      <c r="B437" s="640" t="str">
        <f>IF(EXACT('Page Titre'!LANGUE_FR_ENG,"Fr"),MatchTrad!A469,MatchTrad!B469)</f>
        <v>Total of high quality liquid assets and eligible non-operational demand deposits</v>
      </c>
      <c r="C437" s="641"/>
      <c r="D437" s="641"/>
      <c r="E437" s="641"/>
      <c r="F437" s="641"/>
      <c r="G437" s="641"/>
      <c r="H437" s="641"/>
      <c r="I437" s="641"/>
      <c r="J437" s="642"/>
      <c r="K437" s="283">
        <v>99061</v>
      </c>
      <c r="L437" s="549">
        <f>ROUND(L72,5)</f>
        <v>0</v>
      </c>
      <c r="M437" s="102"/>
      <c r="N437" s="101"/>
      <c r="O437" s="477"/>
      <c r="U437" s="150"/>
      <c r="V437" s="150"/>
      <c r="W437" s="150"/>
      <c r="X437" s="150"/>
      <c r="Y437" s="150"/>
      <c r="Z437" s="150"/>
      <c r="AA437" s="150"/>
    </row>
    <row r="438" spans="1:27" s="150" customFormat="1" ht="22.5" customHeight="1">
      <c r="A438" s="509"/>
      <c r="B438" s="702" t="str">
        <f>IF(EXACT('Page Titre'!LANGUE_FR_ENG,"Fr"),MatchTrad!A470,MatchTrad!B470)</f>
        <v>Net cash outflows</v>
      </c>
      <c r="C438" s="645"/>
      <c r="D438" s="645"/>
      <c r="E438" s="645"/>
      <c r="F438" s="645"/>
      <c r="G438" s="645"/>
      <c r="H438" s="645"/>
      <c r="I438" s="645"/>
      <c r="J438" s="646"/>
      <c r="K438" s="210">
        <v>99058</v>
      </c>
      <c r="L438" s="535">
        <f>ROUND(L261-L317,5)</f>
        <v>0</v>
      </c>
      <c r="M438" s="102"/>
      <c r="N438" s="102"/>
      <c r="O438" s="477"/>
    </row>
    <row r="439" spans="1:27" s="150" customFormat="1" ht="22.5" customHeight="1">
      <c r="A439" s="497"/>
      <c r="B439" s="640" t="str">
        <f>IF(EXACT('Page Titre'!LANGUE_FR_ENG,"Fr"),MatchTrad!A471,MatchTrad!B471)</f>
        <v>LCR</v>
      </c>
      <c r="C439" s="641"/>
      <c r="D439" s="641"/>
      <c r="E439" s="641"/>
      <c r="F439" s="641"/>
      <c r="G439" s="641"/>
      <c r="H439" s="641"/>
      <c r="I439" s="641"/>
      <c r="J439" s="642"/>
      <c r="K439" s="210">
        <v>99059</v>
      </c>
      <c r="L439" s="550">
        <f>ROUND(IF(L265=1,L437/MAX(L438,0.001),L435/MAX(L438,0.001)),5)</f>
        <v>0</v>
      </c>
      <c r="M439" s="103"/>
      <c r="N439" s="103"/>
      <c r="O439" s="478"/>
    </row>
    <row r="440" spans="1:27" s="150" customFormat="1" ht="22.5" customHeight="1">
      <c r="A440" s="627"/>
      <c r="B440" s="628"/>
      <c r="C440" s="628"/>
      <c r="D440" s="628"/>
      <c r="E440" s="628"/>
      <c r="F440" s="628"/>
      <c r="G440" s="628"/>
      <c r="H440" s="628"/>
      <c r="I440" s="628"/>
      <c r="J440" s="628"/>
      <c r="K440" s="628"/>
      <c r="L440" s="629"/>
      <c r="M440" s="628"/>
      <c r="N440" s="628"/>
      <c r="O440" s="630"/>
    </row>
    <row r="441" spans="1:27" s="150" customFormat="1" ht="35.700000000000003" customHeight="1">
      <c r="A441" s="643" t="str">
        <f>IF(EXACT('Page Titre'!LANGUE_FR_ENG,"Fr"),MatchTrad!A472,MatchTrad!B472)</f>
        <v>6. Supplemental information</v>
      </c>
      <c r="B441" s="643"/>
      <c r="C441" s="643"/>
      <c r="D441" s="643"/>
      <c r="E441" s="643"/>
      <c r="F441" s="643"/>
      <c r="G441" s="643"/>
      <c r="H441" s="643"/>
      <c r="I441" s="643"/>
      <c r="J441" s="643"/>
      <c r="K441" s="643"/>
      <c r="L441" s="643"/>
      <c r="M441" s="643"/>
      <c r="N441" s="643"/>
      <c r="O441" s="644"/>
    </row>
    <row r="442" spans="1:27" s="150" customFormat="1" ht="31.35" customHeight="1">
      <c r="A442" s="645" t="str">
        <f>IF(EXACT('Page Titre'!LANGUE_FR_ENG,"Fr"),MatchTrad!A473,MatchTrad!B473)</f>
        <v>6.1. NHA-MBS and CMB</v>
      </c>
      <c r="B442" s="646"/>
      <c r="C442" s="286"/>
      <c r="D442" s="442" t="str">
        <f>IF(EXACT('Page Titre'!LANGUE_FR_ENG,"Fr"),MatchTrad!A474,MatchTrad!B474)</f>
        <v>Amount</v>
      </c>
      <c r="E442" s="96"/>
      <c r="F442" s="458"/>
      <c r="G442" s="96"/>
      <c r="H442" s="96"/>
      <c r="I442" s="96"/>
      <c r="J442" s="96"/>
      <c r="K442" s="96"/>
      <c r="L442" s="458"/>
      <c r="M442" s="96"/>
      <c r="N442" s="96"/>
      <c r="O442" s="479"/>
    </row>
    <row r="443" spans="1:27" s="150" customFormat="1" ht="22.5" customHeight="1">
      <c r="A443" s="526"/>
      <c r="B443" s="527"/>
      <c r="C443" s="286"/>
      <c r="D443" s="292" t="s">
        <v>688</v>
      </c>
      <c r="E443" s="98"/>
      <c r="F443" s="75"/>
      <c r="G443" s="98"/>
      <c r="H443" s="98"/>
      <c r="I443" s="98"/>
      <c r="J443" s="98"/>
      <c r="K443" s="98"/>
      <c r="L443" s="75"/>
      <c r="M443" s="98"/>
      <c r="N443" s="98"/>
      <c r="O443" s="76"/>
    </row>
    <row r="444" spans="1:27" s="150" customFormat="1" ht="81" customHeight="1">
      <c r="A444" s="497"/>
      <c r="B444" s="208" t="str">
        <f>IF(EXACT('Page Titre'!LANGUE_FR_ENG,"Fr"),MatchTrad!A475,MatchTrad!B475)</f>
        <v>Of the amount reported in HQLA as Level 1 securities with a 0% risk weight:</v>
      </c>
      <c r="C444" s="98"/>
      <c r="D444" s="75"/>
      <c r="E444" s="98"/>
      <c r="F444" s="75"/>
      <c r="G444" s="98"/>
      <c r="H444" s="98"/>
      <c r="I444" s="98"/>
      <c r="J444" s="98"/>
      <c r="K444" s="98"/>
      <c r="L444" s="75"/>
      <c r="M444" s="98"/>
      <c r="N444" s="98"/>
      <c r="O444" s="76"/>
    </row>
    <row r="445" spans="1:27" s="150" customFormat="1" ht="33" customHeight="1">
      <c r="A445" s="497"/>
      <c r="B445" s="208" t="str">
        <f>IF(EXACT('Page Titre'!LANGUE_FR_ENG,"Fr"),MatchTrad!A476,MatchTrad!B476)</f>
        <v>Amount related to third-party issued NHA-MBS</v>
      </c>
      <c r="C445" s="382">
        <v>50001</v>
      </c>
      <c r="D445" s="551"/>
      <c r="E445" s="98"/>
      <c r="F445" s="75"/>
      <c r="G445" s="98"/>
      <c r="H445" s="98"/>
      <c r="I445" s="98"/>
      <c r="J445" s="98"/>
      <c r="K445" s="98"/>
      <c r="L445" s="75"/>
      <c r="M445" s="98"/>
      <c r="N445" s="98"/>
      <c r="O445" s="76"/>
    </row>
    <row r="446" spans="1:27" s="150" customFormat="1" ht="42" customHeight="1">
      <c r="A446" s="497"/>
      <c r="B446" s="208" t="str">
        <f>IF(EXACT('Page Titre'!LANGUE_FR_ENG,"Fr"),MatchTrad!A477,MatchTrad!B477)</f>
        <v>Amount related to pooled and unsold NHA-MBS</v>
      </c>
      <c r="C446" s="382">
        <v>50002</v>
      </c>
      <c r="D446" s="551"/>
      <c r="E446" s="98"/>
      <c r="F446" s="75"/>
      <c r="G446" s="98"/>
      <c r="H446" s="98"/>
      <c r="I446" s="98"/>
      <c r="J446" s="98"/>
      <c r="K446" s="98"/>
      <c r="L446" s="75"/>
      <c r="M446" s="98"/>
      <c r="N446" s="98"/>
      <c r="O446" s="76"/>
    </row>
    <row r="447" spans="1:27" s="150" customFormat="1" ht="31.35" customHeight="1">
      <c r="A447" s="298"/>
      <c r="B447" s="195" t="str">
        <f>IF(EXACT('Page Titre'!LANGUE_FR_ENG,"Fr"),MatchTrad!A478,MatchTrad!B478)</f>
        <v>Amount related to Canada mortgage bonds</v>
      </c>
      <c r="C447" s="391">
        <v>50003</v>
      </c>
      <c r="D447" s="552"/>
      <c r="E447" s="98"/>
      <c r="F447" s="75"/>
      <c r="G447" s="98"/>
      <c r="H447" s="98"/>
      <c r="I447" s="98"/>
      <c r="J447" s="98"/>
      <c r="K447" s="98"/>
      <c r="L447" s="75"/>
      <c r="M447" s="98"/>
      <c r="N447" s="98"/>
      <c r="O447" s="76"/>
    </row>
    <row r="448" spans="1:27" s="150" customFormat="1" ht="22.5" customHeight="1">
      <c r="A448" s="631"/>
      <c r="B448" s="632"/>
      <c r="C448" s="632"/>
      <c r="D448" s="633"/>
      <c r="E448" s="632"/>
      <c r="F448" s="632"/>
      <c r="G448" s="632"/>
      <c r="H448" s="632"/>
      <c r="I448" s="632"/>
      <c r="J448" s="632"/>
      <c r="K448" s="632"/>
      <c r="L448" s="632"/>
      <c r="M448" s="632"/>
      <c r="N448" s="632"/>
      <c r="O448" s="634"/>
    </row>
    <row r="449" spans="1:15" s="150" customFormat="1" ht="30" customHeight="1">
      <c r="A449" s="638" t="str">
        <f>IF(EXACT('Page Titre'!LANGUE_FR_ENG,"Fr"),MatchTrad!A479,MatchTrad!B479)</f>
        <v>6.2. Host jurisdictions requirements</v>
      </c>
      <c r="B449" s="639"/>
      <c r="C449" s="300"/>
      <c r="D449" s="443" t="str">
        <f>IF(EXACT('Page Titre'!LANGUE_FR_ENG,"Fr"),MatchTrad!A480,MatchTrad!B480)</f>
        <v>Amount</v>
      </c>
      <c r="E449" s="300"/>
      <c r="F449" s="443" t="str">
        <f>IF(EXACT('Page Titre'!LANGUE_FR_ENG,"Fr"),MatchTrad!A481,MatchTrad!B481)</f>
        <v>Weight</v>
      </c>
      <c r="G449" s="300"/>
      <c r="H449" s="301" t="str">
        <f>IF(EXACT('Page Titre'!LANGUE_FR_ENG,"Fr"),MatchTrad!A482,MatchTrad!B482)</f>
        <v>Weighted amount</v>
      </c>
      <c r="I449" s="98"/>
      <c r="J449" s="98"/>
      <c r="K449" s="98"/>
      <c r="L449" s="75"/>
      <c r="M449" s="98"/>
      <c r="N449" s="98"/>
      <c r="O449" s="76"/>
    </row>
    <row r="450" spans="1:15" s="150" customFormat="1" ht="22.5" customHeight="1">
      <c r="A450" s="526"/>
      <c r="B450" s="527"/>
      <c r="C450" s="290"/>
      <c r="D450" s="292" t="s">
        <v>688</v>
      </c>
      <c r="E450" s="293"/>
      <c r="F450" s="292" t="s">
        <v>689</v>
      </c>
      <c r="G450" s="293"/>
      <c r="H450" s="292" t="s">
        <v>690</v>
      </c>
      <c r="I450" s="98"/>
      <c r="J450" s="98"/>
      <c r="K450" s="98"/>
      <c r="L450" s="75"/>
      <c r="M450" s="98"/>
      <c r="N450" s="98"/>
      <c r="O450" s="76"/>
    </row>
    <row r="451" spans="1:15" s="150" customFormat="1" ht="31.95" customHeight="1">
      <c r="A451" s="497"/>
      <c r="B451" s="208" t="str">
        <f>IF(EXACT('Page Titre'!LANGUE_FR_ENG,"Fr"),MatchTrad!A483,MatchTrad!B483)</f>
        <v>Retail deposit requirements in host jurisdictions; of which:</v>
      </c>
      <c r="C451" s="290"/>
      <c r="D451" s="444"/>
      <c r="E451" s="290"/>
      <c r="F451" s="444"/>
      <c r="G451" s="290"/>
      <c r="H451" s="299"/>
      <c r="I451" s="98"/>
      <c r="J451" s="98"/>
      <c r="K451" s="98"/>
      <c r="L451" s="75"/>
      <c r="M451" s="98"/>
      <c r="N451" s="98"/>
      <c r="O451" s="76"/>
    </row>
    <row r="452" spans="1:15" s="150" customFormat="1" ht="22.5" customHeight="1">
      <c r="A452" s="497"/>
      <c r="B452" s="294" t="str">
        <f>IF(EXACT('Page Titre'!LANGUE_FR_ENG,"Fr"),MatchTrad!A484,MatchTrad!B484)</f>
        <v>Host requirement outflow of 10%</v>
      </c>
      <c r="C452" s="382">
        <v>52001</v>
      </c>
      <c r="D452" s="551"/>
      <c r="E452" s="415"/>
      <c r="F452" s="425">
        <v>0.1</v>
      </c>
      <c r="G452" s="415">
        <v>91101</v>
      </c>
      <c r="H452" s="553">
        <f>ROUND(D452*F452,5)</f>
        <v>0</v>
      </c>
      <c r="I452" s="98"/>
      <c r="J452" s="98"/>
      <c r="K452" s="98"/>
      <c r="L452" s="75"/>
      <c r="M452" s="98"/>
      <c r="N452" s="98"/>
      <c r="O452" s="76"/>
    </row>
    <row r="453" spans="1:15" s="150" customFormat="1" ht="22.5" customHeight="1">
      <c r="A453" s="497"/>
      <c r="B453" s="294" t="str">
        <f>IF(EXACT('Page Titre'!LANGUE_FR_ENG,"Fr"),MatchTrad!A485,MatchTrad!B485)</f>
        <v>Host requirement outflow of 15%</v>
      </c>
      <c r="C453" s="382">
        <v>52002</v>
      </c>
      <c r="D453" s="551"/>
      <c r="E453" s="415"/>
      <c r="F453" s="425">
        <v>0.15</v>
      </c>
      <c r="G453" s="415">
        <v>91102</v>
      </c>
      <c r="H453" s="553">
        <f t="shared" ref="H453:H458" si="12">ROUND(D453*F453,5)</f>
        <v>0</v>
      </c>
      <c r="I453" s="98"/>
      <c r="J453" s="98"/>
      <c r="K453" s="98"/>
      <c r="L453" s="75"/>
      <c r="M453" s="98"/>
      <c r="N453" s="98"/>
      <c r="O453" s="76"/>
    </row>
    <row r="454" spans="1:15" s="150" customFormat="1" ht="22.5" customHeight="1">
      <c r="A454" s="497"/>
      <c r="B454" s="294" t="str">
        <f>IF(EXACT('Page Titre'!LANGUE_FR_ENG,"Fr"),MatchTrad!A486,MatchTrad!B486)</f>
        <v>Host requirement outflow of 20%</v>
      </c>
      <c r="C454" s="382">
        <v>52003</v>
      </c>
      <c r="D454" s="551"/>
      <c r="E454" s="415"/>
      <c r="F454" s="425">
        <v>0.2</v>
      </c>
      <c r="G454" s="415">
        <v>91103</v>
      </c>
      <c r="H454" s="553">
        <f t="shared" si="12"/>
        <v>0</v>
      </c>
      <c r="I454" s="98"/>
      <c r="J454" s="98"/>
      <c r="K454" s="98"/>
      <c r="L454" s="75"/>
      <c r="M454" s="98"/>
      <c r="N454" s="98"/>
      <c r="O454" s="76"/>
    </row>
    <row r="455" spans="1:15" s="150" customFormat="1" ht="22.5" customHeight="1">
      <c r="A455" s="497"/>
      <c r="B455" s="294" t="str">
        <f>IF(EXACT('Page Titre'!LANGUE_FR_ENG,"Fr"),MatchTrad!A487,MatchTrad!B487)</f>
        <v>Host requirement outflow of 25%</v>
      </c>
      <c r="C455" s="382">
        <v>52004</v>
      </c>
      <c r="D455" s="551"/>
      <c r="E455" s="415"/>
      <c r="F455" s="425">
        <v>0.25</v>
      </c>
      <c r="G455" s="415">
        <v>91104</v>
      </c>
      <c r="H455" s="553">
        <f t="shared" si="12"/>
        <v>0</v>
      </c>
      <c r="I455" s="98"/>
      <c r="J455" s="98"/>
      <c r="K455" s="98"/>
      <c r="L455" s="75"/>
      <c r="M455" s="98"/>
      <c r="N455" s="98"/>
      <c r="O455" s="76"/>
    </row>
    <row r="456" spans="1:15" s="150" customFormat="1" ht="22.5" customHeight="1">
      <c r="A456" s="497"/>
      <c r="B456" s="294" t="str">
        <f>IF(EXACT('Page Titre'!LANGUE_FR_ENG,"Fr"),MatchTrad!A488,MatchTrad!B488)</f>
        <v>Host requirement outflow of 30%</v>
      </c>
      <c r="C456" s="382">
        <v>52005</v>
      </c>
      <c r="D456" s="551"/>
      <c r="E456" s="415"/>
      <c r="F456" s="425">
        <v>0.3</v>
      </c>
      <c r="G456" s="415">
        <v>91105</v>
      </c>
      <c r="H456" s="553">
        <f t="shared" si="12"/>
        <v>0</v>
      </c>
      <c r="I456" s="98"/>
      <c r="J456" s="98"/>
      <c r="K456" s="98"/>
      <c r="L456" s="75"/>
      <c r="M456" s="98"/>
      <c r="N456" s="98"/>
      <c r="O456" s="76"/>
    </row>
    <row r="457" spans="1:15" s="150" customFormat="1" ht="22.5" customHeight="1">
      <c r="A457" s="497"/>
      <c r="B457" s="294" t="str">
        <f>IF(EXACT('Page Titre'!LANGUE_FR_ENG,"Fr"),MatchTrad!A489,MatchTrad!B489)</f>
        <v>Host requirement outflow of 40%</v>
      </c>
      <c r="C457" s="382">
        <v>52006</v>
      </c>
      <c r="D457" s="551"/>
      <c r="E457" s="415"/>
      <c r="F457" s="425">
        <v>0.4</v>
      </c>
      <c r="G457" s="415">
        <v>91106</v>
      </c>
      <c r="H457" s="553">
        <f t="shared" si="12"/>
        <v>0</v>
      </c>
      <c r="I457" s="98"/>
      <c r="J457" s="98"/>
      <c r="K457" s="98"/>
      <c r="L457" s="75"/>
      <c r="M457" s="98"/>
      <c r="N457" s="98"/>
      <c r="O457" s="76"/>
    </row>
    <row r="458" spans="1:15" s="150" customFormat="1" ht="22.5" customHeight="1">
      <c r="A458" s="497"/>
      <c r="B458" s="294" t="str">
        <f>IF(EXACT('Page Titre'!LANGUE_FR_ENG,"Fr"),MatchTrad!A490,MatchTrad!B490)</f>
        <v>Host requirement outflow of 100%</v>
      </c>
      <c r="C458" s="382">
        <v>52007</v>
      </c>
      <c r="D458" s="551"/>
      <c r="E458" s="415"/>
      <c r="F458" s="305">
        <v>1</v>
      </c>
      <c r="G458" s="415">
        <v>91107</v>
      </c>
      <c r="H458" s="553">
        <f t="shared" si="12"/>
        <v>0</v>
      </c>
      <c r="I458" s="98"/>
      <c r="J458" s="98"/>
      <c r="K458" s="98"/>
      <c r="L458" s="75"/>
      <c r="M458" s="98"/>
      <c r="N458" s="98"/>
      <c r="O458" s="76"/>
    </row>
    <row r="459" spans="1:15" s="150" customFormat="1" ht="22.5" customHeight="1">
      <c r="A459" s="497"/>
      <c r="B459" s="294" t="str">
        <f>IF(EXACT('Page Titre'!LANGUE_FR_ENG,"Fr"),MatchTrad!A491,MatchTrad!B491)</f>
        <v>Other host requirements</v>
      </c>
      <c r="C459" s="382">
        <v>52008</v>
      </c>
      <c r="D459" s="551"/>
      <c r="E459" s="384"/>
      <c r="F459" s="258"/>
      <c r="G459" s="382">
        <v>91108</v>
      </c>
      <c r="H459" s="553">
        <f>ROUND(D459,5)</f>
        <v>0</v>
      </c>
      <c r="I459" s="98"/>
      <c r="J459" s="98"/>
      <c r="K459" s="98"/>
      <c r="L459" s="75"/>
      <c r="M459" s="98"/>
      <c r="N459" s="98"/>
      <c r="O459" s="76"/>
    </row>
    <row r="460" spans="1:15" s="150" customFormat="1" ht="38.700000000000003" customHeight="1">
      <c r="A460" s="497"/>
      <c r="B460" s="208" t="str">
        <f>IF(EXACT('Page Titre'!LANGUE_FR_ENG,"Fr"),MatchTrad!A492,MatchTrad!B492)</f>
        <v xml:space="preserve">Total retail deposits in host jurisdictions </v>
      </c>
      <c r="C460" s="383">
        <v>99100</v>
      </c>
      <c r="D460" s="554">
        <f>ROUND(SUM(D452:D459),5)</f>
        <v>0</v>
      </c>
      <c r="E460" s="384"/>
      <c r="F460" s="75"/>
      <c r="G460" s="383">
        <v>99101</v>
      </c>
      <c r="H460" s="554">
        <f>ROUND(SUM(H452:H459),5)</f>
        <v>0</v>
      </c>
      <c r="I460" s="98"/>
      <c r="J460" s="98"/>
      <c r="K460" s="98"/>
      <c r="L460" s="75"/>
      <c r="M460" s="98"/>
      <c r="N460" s="98"/>
      <c r="O460" s="76"/>
    </row>
    <row r="461" spans="1:15" s="150" customFormat="1" ht="22.5" customHeight="1">
      <c r="A461" s="631"/>
      <c r="B461" s="632"/>
      <c r="C461" s="632"/>
      <c r="D461" s="633"/>
      <c r="E461" s="632"/>
      <c r="F461" s="632"/>
      <c r="G461" s="632"/>
      <c r="H461" s="633"/>
      <c r="I461" s="632"/>
      <c r="J461" s="632"/>
      <c r="K461" s="632"/>
      <c r="L461" s="632"/>
      <c r="M461" s="632"/>
      <c r="N461" s="632"/>
      <c r="O461" s="634"/>
    </row>
    <row r="462" spans="1:15" s="150" customFormat="1" ht="32.700000000000003" customHeight="1">
      <c r="A462" s="497"/>
      <c r="B462" s="208" t="str">
        <f>IF(EXACT('Page Titre'!LANGUE_FR_ENG,"Fr"),MatchTrad!A493,MatchTrad!B493)</f>
        <v>Small business customer deposit requirements in host jurisdictions; of which:</v>
      </c>
      <c r="C462" s="290"/>
      <c r="D462" s="444"/>
      <c r="E462" s="290"/>
      <c r="F462" s="444"/>
      <c r="G462" s="290"/>
      <c r="H462" s="299"/>
      <c r="I462" s="98"/>
      <c r="J462" s="98"/>
      <c r="K462" s="98"/>
      <c r="L462" s="75"/>
      <c r="M462" s="98"/>
      <c r="N462" s="98"/>
      <c r="O462" s="76"/>
    </row>
    <row r="463" spans="1:15" s="150" customFormat="1" ht="22.5" customHeight="1">
      <c r="A463" s="497"/>
      <c r="B463" s="294" t="str">
        <f>IF(EXACT('Page Titre'!LANGUE_FR_ENG,"Fr"),MatchTrad!A494,MatchTrad!B494)</f>
        <v>Host requirement outflow of 10%</v>
      </c>
      <c r="C463" s="382">
        <v>52009</v>
      </c>
      <c r="D463" s="551"/>
      <c r="E463" s="415"/>
      <c r="F463" s="425">
        <v>0.1</v>
      </c>
      <c r="G463" s="415">
        <v>91109</v>
      </c>
      <c r="H463" s="553">
        <f>ROUND(D463*F463,5)</f>
        <v>0</v>
      </c>
      <c r="I463" s="98"/>
      <c r="J463" s="98"/>
      <c r="K463" s="98"/>
      <c r="L463" s="75"/>
      <c r="M463" s="98"/>
      <c r="N463" s="98"/>
      <c r="O463" s="76"/>
    </row>
    <row r="464" spans="1:15" s="150" customFormat="1" ht="22.5" customHeight="1">
      <c r="A464" s="497"/>
      <c r="B464" s="294" t="str">
        <f>IF(EXACT('Page Titre'!LANGUE_FR_ENG,"Fr"),MatchTrad!A495,MatchTrad!B495)</f>
        <v>Host requirement outflow of 15%</v>
      </c>
      <c r="C464" s="382">
        <v>52010</v>
      </c>
      <c r="D464" s="551"/>
      <c r="E464" s="415"/>
      <c r="F464" s="425">
        <v>0.15</v>
      </c>
      <c r="G464" s="415">
        <v>91110</v>
      </c>
      <c r="H464" s="553">
        <f t="shared" ref="H464:H469" si="13">ROUND(D464*F464,5)</f>
        <v>0</v>
      </c>
      <c r="I464" s="98"/>
      <c r="J464" s="98"/>
      <c r="K464" s="98"/>
      <c r="L464" s="75"/>
      <c r="M464" s="98"/>
      <c r="N464" s="98"/>
      <c r="O464" s="76"/>
    </row>
    <row r="465" spans="1:15" s="150" customFormat="1" ht="22.5" customHeight="1">
      <c r="A465" s="497"/>
      <c r="B465" s="294" t="str">
        <f>IF(EXACT('Page Titre'!LANGUE_FR_ENG,"Fr"),MatchTrad!A496,MatchTrad!B496)</f>
        <v>Host requirement outflow of 20%</v>
      </c>
      <c r="C465" s="382">
        <v>52011</v>
      </c>
      <c r="D465" s="551"/>
      <c r="E465" s="415"/>
      <c r="F465" s="425">
        <v>0.2</v>
      </c>
      <c r="G465" s="415">
        <v>91111</v>
      </c>
      <c r="H465" s="553">
        <f t="shared" si="13"/>
        <v>0</v>
      </c>
      <c r="I465" s="98"/>
      <c r="J465" s="98"/>
      <c r="K465" s="98"/>
      <c r="L465" s="75"/>
      <c r="M465" s="98"/>
      <c r="N465" s="98"/>
      <c r="O465" s="76"/>
    </row>
    <row r="466" spans="1:15" s="150" customFormat="1" ht="22.5" customHeight="1">
      <c r="A466" s="497"/>
      <c r="B466" s="294" t="str">
        <f>IF(EXACT('Page Titre'!LANGUE_FR_ENG,"Fr"),MatchTrad!A497,MatchTrad!B497)</f>
        <v>Host requirement outflow of 25%</v>
      </c>
      <c r="C466" s="382">
        <v>52012</v>
      </c>
      <c r="D466" s="551"/>
      <c r="E466" s="415"/>
      <c r="F466" s="425">
        <v>0.25</v>
      </c>
      <c r="G466" s="415">
        <v>91112</v>
      </c>
      <c r="H466" s="553">
        <f t="shared" si="13"/>
        <v>0</v>
      </c>
      <c r="I466" s="98"/>
      <c r="J466" s="98"/>
      <c r="K466" s="98"/>
      <c r="L466" s="75"/>
      <c r="M466" s="98"/>
      <c r="N466" s="98"/>
      <c r="O466" s="76"/>
    </row>
    <row r="467" spans="1:15" s="150" customFormat="1" ht="22.5" customHeight="1">
      <c r="A467" s="497"/>
      <c r="B467" s="294" t="str">
        <f>IF(EXACT('Page Titre'!LANGUE_FR_ENG,"Fr"),MatchTrad!A498,MatchTrad!B498)</f>
        <v>Host requirement outflow of 30%</v>
      </c>
      <c r="C467" s="382">
        <v>52013</v>
      </c>
      <c r="D467" s="551"/>
      <c r="E467" s="415"/>
      <c r="F467" s="425">
        <v>0.3</v>
      </c>
      <c r="G467" s="415">
        <v>91113</v>
      </c>
      <c r="H467" s="553">
        <f t="shared" si="13"/>
        <v>0</v>
      </c>
      <c r="I467" s="98"/>
      <c r="J467" s="98"/>
      <c r="K467" s="98"/>
      <c r="L467" s="75"/>
      <c r="M467" s="98"/>
      <c r="N467" s="98"/>
      <c r="O467" s="76"/>
    </row>
    <row r="468" spans="1:15" s="150" customFormat="1" ht="22.5" customHeight="1">
      <c r="A468" s="497"/>
      <c r="B468" s="294" t="str">
        <f>IF(EXACT('Page Titre'!LANGUE_FR_ENG,"Fr"),MatchTrad!A499,MatchTrad!B499)</f>
        <v>Host requirement outflow of 40%</v>
      </c>
      <c r="C468" s="382">
        <v>52014</v>
      </c>
      <c r="D468" s="551"/>
      <c r="E468" s="415"/>
      <c r="F468" s="425">
        <v>0.4</v>
      </c>
      <c r="G468" s="415">
        <v>91114</v>
      </c>
      <c r="H468" s="553">
        <f t="shared" si="13"/>
        <v>0</v>
      </c>
      <c r="I468" s="98"/>
      <c r="J468" s="98"/>
      <c r="K468" s="98"/>
      <c r="L468" s="75"/>
      <c r="M468" s="98"/>
      <c r="N468" s="98"/>
      <c r="O468" s="76"/>
    </row>
    <row r="469" spans="1:15" s="150" customFormat="1" ht="22.5" customHeight="1">
      <c r="A469" s="497"/>
      <c r="B469" s="294" t="str">
        <f>IF(EXACT('Page Titre'!LANGUE_FR_ENG,"Fr"),MatchTrad!A500,MatchTrad!B500)</f>
        <v>Host requirement outflow of 100%</v>
      </c>
      <c r="C469" s="382">
        <v>52015</v>
      </c>
      <c r="D469" s="551"/>
      <c r="E469" s="415"/>
      <c r="F469" s="305">
        <v>1</v>
      </c>
      <c r="G469" s="415">
        <v>91115</v>
      </c>
      <c r="H469" s="553">
        <f t="shared" si="13"/>
        <v>0</v>
      </c>
      <c r="I469" s="98"/>
      <c r="J469" s="98"/>
      <c r="K469" s="98"/>
      <c r="L469" s="75"/>
      <c r="M469" s="98"/>
      <c r="N469" s="98"/>
      <c r="O469" s="76"/>
    </row>
    <row r="470" spans="1:15" s="150" customFormat="1" ht="22.5" customHeight="1">
      <c r="A470" s="497"/>
      <c r="B470" s="294" t="str">
        <f>IF(EXACT('Page Titre'!LANGUE_FR_ENG,"Fr"),MatchTrad!A501,MatchTrad!B501)</f>
        <v>Other host requirements</v>
      </c>
      <c r="C470" s="382">
        <v>52016</v>
      </c>
      <c r="D470" s="551"/>
      <c r="E470" s="384"/>
      <c r="F470" s="75"/>
      <c r="G470" s="382">
        <v>91116</v>
      </c>
      <c r="H470" s="553">
        <f>ROUND(D470,5)</f>
        <v>0</v>
      </c>
      <c r="I470" s="98"/>
      <c r="J470" s="98"/>
      <c r="K470" s="98"/>
      <c r="L470" s="75"/>
      <c r="M470" s="98"/>
      <c r="N470" s="98"/>
      <c r="O470" s="76"/>
    </row>
    <row r="471" spans="1:15" s="150" customFormat="1" ht="32.700000000000003" customHeight="1">
      <c r="A471" s="497"/>
      <c r="B471" s="208" t="str">
        <f>IF(EXACT('Page Titre'!LANGUE_FR_ENG,"Fr"),MatchTrad!A502,MatchTrad!B502)</f>
        <v xml:space="preserve">Total small business deposits in host jurisdictions </v>
      </c>
      <c r="C471" s="383">
        <v>99102</v>
      </c>
      <c r="D471" s="554">
        <f>ROUND(SUM(D463:D470),5)</f>
        <v>0</v>
      </c>
      <c r="E471" s="384"/>
      <c r="F471" s="459"/>
      <c r="G471" s="383">
        <v>99103</v>
      </c>
      <c r="H471" s="554">
        <f>ROUND(SUM(H463:H470),5)</f>
        <v>0</v>
      </c>
      <c r="I471" s="98"/>
      <c r="J471" s="98"/>
      <c r="K471" s="98"/>
      <c r="L471" s="75"/>
      <c r="M471" s="98"/>
      <c r="N471" s="98"/>
      <c r="O471" s="76"/>
    </row>
    <row r="472" spans="1:15" s="150" customFormat="1" ht="22.5" customHeight="1">
      <c r="A472" s="631"/>
      <c r="B472" s="632"/>
      <c r="C472" s="632"/>
      <c r="D472" s="633"/>
      <c r="E472" s="632"/>
      <c r="F472" s="632"/>
      <c r="G472" s="632"/>
      <c r="H472" s="633"/>
      <c r="I472" s="632"/>
      <c r="J472" s="632"/>
      <c r="K472" s="632"/>
      <c r="L472" s="632"/>
      <c r="M472" s="632"/>
      <c r="N472" s="632"/>
      <c r="O472" s="634"/>
    </row>
    <row r="473" spans="1:15" s="150" customFormat="1" ht="22.5" customHeight="1">
      <c r="A473" s="497"/>
      <c r="B473" s="297" t="str">
        <f>IF(EXACT('Page Titre'!LANGUE_FR_ENG,"Fr"),MatchTrad!A503,MatchTrad!B503)</f>
        <v>6.3. Insured deposits raised through affiliated parties</v>
      </c>
      <c r="C473" s="290"/>
      <c r="D473" s="295" t="str">
        <f>IF(EXACT('Page Titre'!LANGUE_FR_ENG,"Fr"),MatchTrad!A504,MatchTrad!B504)</f>
        <v>Amount</v>
      </c>
      <c r="E473" s="98"/>
      <c r="F473" s="75"/>
      <c r="G473" s="98"/>
      <c r="H473" s="98"/>
      <c r="I473" s="98"/>
      <c r="J473" s="98"/>
      <c r="K473" s="98"/>
      <c r="L473" s="75"/>
      <c r="M473" s="98"/>
      <c r="N473" s="98"/>
      <c r="O473" s="76"/>
    </row>
    <row r="474" spans="1:15" s="150" customFormat="1" ht="50.7" customHeight="1">
      <c r="A474" s="497"/>
      <c r="B474" s="208" t="str">
        <f>IF(EXACT('Page Titre'!LANGUE_FR_ENG,"Fr"),MatchTrad!A505,MatchTrad!B505)</f>
        <v>Insured deposits that are sourced from an affiliated party - retail, transactional account, eligible for 3% run-off rate, in Canada</v>
      </c>
      <c r="C474" s="291">
        <v>53001</v>
      </c>
      <c r="D474" s="273" t="str">
        <f>IF(EXACT('Page Titre'!LANGUE_FR_ENG,"Fr"),MatchTrad!A506,MatchTrad!B506)</f>
        <v>Placeholder - do not populate</v>
      </c>
      <c r="E474" s="98"/>
      <c r="F474" s="75"/>
      <c r="G474" s="98"/>
      <c r="H474" s="98"/>
      <c r="I474" s="98"/>
      <c r="J474" s="98"/>
      <c r="K474" s="98"/>
      <c r="L474" s="75"/>
      <c r="M474" s="98"/>
      <c r="N474" s="98"/>
      <c r="O474" s="76"/>
    </row>
    <row r="475" spans="1:15" s="150" customFormat="1" ht="44.7" customHeight="1">
      <c r="A475" s="497"/>
      <c r="B475" s="208" t="str">
        <f>IF(EXACT('Page Titre'!LANGUE_FR_ENG,"Fr"),MatchTrad!A507,MatchTrad!B507)</f>
        <v>Insured deposits that are sourced from an affiliated party - retail, non-transactional account, eligible for 3% run-off rate, in Canada</v>
      </c>
      <c r="C475" s="291">
        <v>53002</v>
      </c>
      <c r="D475" s="273" t="str">
        <f>IF(EXACT('Page Titre'!LANGUE_FR_ENG,"Fr"),MatchTrad!A508,MatchTrad!B508)</f>
        <v>Placeholder - do not populate</v>
      </c>
      <c r="E475" s="98"/>
      <c r="F475" s="75"/>
      <c r="G475" s="98"/>
      <c r="H475" s="98"/>
      <c r="I475" s="98"/>
      <c r="J475" s="98"/>
      <c r="K475" s="98"/>
      <c r="L475" s="75"/>
      <c r="M475" s="98"/>
      <c r="N475" s="98"/>
      <c r="O475" s="76"/>
    </row>
    <row r="476" spans="1:15" s="150" customFormat="1" ht="44.7" customHeight="1">
      <c r="A476" s="497"/>
      <c r="B476" s="208" t="str">
        <f>IF(EXACT('Page Titre'!LANGUE_FR_ENG,"Fr"),MatchTrad!A509,MatchTrad!B509)</f>
        <v>Insured deposits that are sourced from an affiliated party - small business, transactional account, eligible for 3% run-off rate, in Canada</v>
      </c>
      <c r="C476" s="291">
        <v>53003</v>
      </c>
      <c r="D476" s="273" t="str">
        <f>IF(EXACT('Page Titre'!LANGUE_FR_ENG,"Fr"),MatchTrad!A510,MatchTrad!B510)</f>
        <v>Placeholder - do not populate</v>
      </c>
      <c r="E476" s="98"/>
      <c r="F476" s="75"/>
      <c r="G476" s="98"/>
      <c r="H476" s="98"/>
      <c r="I476" s="98"/>
      <c r="J476" s="98"/>
      <c r="K476" s="98"/>
      <c r="L476" s="75"/>
      <c r="M476" s="98"/>
      <c r="N476" s="98"/>
      <c r="O476" s="76"/>
    </row>
    <row r="477" spans="1:15" s="150" customFormat="1" ht="48" customHeight="1">
      <c r="A477" s="497"/>
      <c r="B477" s="208" t="str">
        <f>IF(EXACT('Page Titre'!LANGUE_FR_ENG,"Fr"),MatchTrad!A511,MatchTrad!B511)</f>
        <v>Insured deposits that are sourced from an affiliated party - small business, non-transactional account, eligible for 3% run-off rate, in Canada</v>
      </c>
      <c r="C477" s="291">
        <v>53004</v>
      </c>
      <c r="D477" s="273" t="str">
        <f>IF(EXACT('Page Titre'!LANGUE_FR_ENG,"Fr"),MatchTrad!A512,MatchTrad!B512)</f>
        <v>Placeholder - do not populate</v>
      </c>
      <c r="E477" s="99"/>
      <c r="F477" s="460"/>
      <c r="G477" s="99"/>
      <c r="H477" s="99"/>
      <c r="I477" s="99"/>
      <c r="J477" s="99"/>
      <c r="K477" s="99"/>
      <c r="L477" s="460"/>
      <c r="M477" s="99"/>
      <c r="N477" s="99"/>
      <c r="O477" s="474"/>
    </row>
    <row r="478" spans="1:15" s="150" customFormat="1" ht="37.5" customHeight="1">
      <c r="A478" s="628"/>
      <c r="B478" s="628"/>
      <c r="C478" s="628"/>
      <c r="D478" s="628"/>
      <c r="E478" s="628"/>
      <c r="F478" s="628"/>
      <c r="G478" s="628"/>
      <c r="H478" s="628"/>
      <c r="I478" s="628"/>
      <c r="J478" s="628"/>
      <c r="K478" s="628"/>
      <c r="L478" s="628"/>
      <c r="M478" s="628"/>
      <c r="N478" s="628"/>
      <c r="O478" s="630"/>
    </row>
    <row r="479" spans="1:15">
      <c r="B479" s="7"/>
      <c r="C479" s="10"/>
      <c r="D479" s="10"/>
      <c r="E479" s="7"/>
      <c r="F479" s="10"/>
      <c r="G479" s="7"/>
      <c r="H479" s="7"/>
      <c r="I479" s="7"/>
      <c r="J479" s="1"/>
      <c r="K479" s="129"/>
      <c r="L479" s="10"/>
      <c r="M479" s="7"/>
      <c r="N479" s="7"/>
      <c r="O479" s="10"/>
    </row>
    <row r="480" spans="1:15">
      <c r="B480" s="19"/>
      <c r="C480" s="20"/>
      <c r="D480" s="20"/>
      <c r="E480" s="19"/>
      <c r="F480" s="20"/>
      <c r="G480" s="19"/>
      <c r="H480" s="19"/>
      <c r="I480" s="19"/>
      <c r="J480" s="261"/>
      <c r="K480" s="209"/>
      <c r="L480" s="20"/>
      <c r="M480" s="19"/>
      <c r="N480" s="19"/>
      <c r="O480" s="20"/>
    </row>
    <row r="481" spans="2:15">
      <c r="B481" s="19"/>
      <c r="C481" s="20"/>
      <c r="D481" s="20"/>
      <c r="E481" s="19"/>
      <c r="F481" s="20"/>
      <c r="G481" s="19"/>
      <c r="H481" s="19"/>
      <c r="I481" s="19"/>
      <c r="J481" s="261"/>
      <c r="K481" s="209"/>
      <c r="L481" s="20"/>
      <c r="M481" s="19"/>
      <c r="N481" s="19"/>
      <c r="O481" s="20"/>
    </row>
    <row r="482" spans="2:15">
      <c r="B482" s="19"/>
      <c r="C482" s="20"/>
      <c r="D482" s="20"/>
      <c r="E482" s="19"/>
      <c r="F482" s="20"/>
      <c r="G482" s="19"/>
      <c r="H482" s="19"/>
      <c r="I482" s="19"/>
      <c r="J482" s="261"/>
      <c r="K482" s="209"/>
      <c r="L482" s="20"/>
      <c r="M482" s="19"/>
      <c r="N482" s="19"/>
      <c r="O482" s="20"/>
    </row>
    <row r="483" spans="2:15">
      <c r="B483" s="19"/>
      <c r="C483" s="20"/>
      <c r="D483" s="20"/>
      <c r="E483" s="19"/>
      <c r="F483" s="20"/>
      <c r="G483" s="19"/>
      <c r="H483" s="19"/>
      <c r="I483" s="19"/>
      <c r="J483" s="261"/>
      <c r="K483" s="209"/>
      <c r="L483" s="20"/>
      <c r="M483" s="19"/>
      <c r="N483" s="19"/>
      <c r="O483" s="20"/>
    </row>
    <row r="484" spans="2:15">
      <c r="B484" s="19"/>
      <c r="C484" s="20"/>
      <c r="D484" s="20"/>
      <c r="E484" s="19"/>
      <c r="F484" s="20"/>
      <c r="G484" s="19"/>
      <c r="H484" s="19"/>
      <c r="I484" s="19"/>
      <c r="J484" s="261"/>
      <c r="K484" s="209"/>
      <c r="L484" s="20"/>
      <c r="M484" s="19"/>
      <c r="N484" s="19"/>
      <c r="O484" s="20"/>
    </row>
    <row r="485" spans="2:15">
      <c r="B485" s="19"/>
      <c r="C485" s="20"/>
      <c r="D485" s="20"/>
      <c r="E485" s="19"/>
      <c r="F485" s="20"/>
      <c r="G485" s="19"/>
      <c r="H485" s="19"/>
      <c r="I485" s="19"/>
      <c r="J485" s="261"/>
      <c r="K485" s="209"/>
      <c r="L485" s="20"/>
      <c r="M485" s="19"/>
      <c r="N485" s="19"/>
      <c r="O485" s="20"/>
    </row>
    <row r="486" spans="2:15">
      <c r="B486" s="19"/>
      <c r="C486" s="20"/>
      <c r="D486" s="20"/>
      <c r="E486" s="19"/>
      <c r="F486" s="20"/>
      <c r="G486" s="19"/>
      <c r="H486" s="19"/>
      <c r="I486" s="19"/>
      <c r="J486" s="261"/>
      <c r="K486" s="209"/>
      <c r="L486" s="20"/>
      <c r="M486" s="19"/>
      <c r="N486" s="19"/>
      <c r="O486" s="20"/>
    </row>
    <row r="487" spans="2:15">
      <c r="B487" s="19"/>
      <c r="C487" s="20"/>
      <c r="D487" s="20"/>
      <c r="E487" s="19"/>
      <c r="F487" s="20"/>
      <c r="G487" s="19"/>
      <c r="H487" s="19"/>
      <c r="I487" s="19"/>
      <c r="J487" s="261"/>
      <c r="K487" s="209"/>
      <c r="L487" s="20"/>
      <c r="M487" s="19"/>
      <c r="N487" s="19"/>
      <c r="O487" s="20"/>
    </row>
  </sheetData>
  <sheetProtection algorithmName="SHA-512" hashValue="Sm/q4Uo5zUxwfJbKj2Q7Gv53tjBw6uZ1lclm6S1ymQgHiIhjDO3lP6HuJnbOFQTZboU/1OJTc/fR3mzCewR8HA==" saltValue="fL/0/MGKDbaOhUQ7xyTWKQ==" spinCount="100000" sheet="1" objects="1" scenarios="1" formatColumns="0" formatRows="0" selectLockedCells="1"/>
  <mergeCells count="215">
    <mergeCell ref="B435:J435"/>
    <mergeCell ref="B437:J437"/>
    <mergeCell ref="B438:J438"/>
    <mergeCell ref="B439:J439"/>
    <mergeCell ref="A2:B2"/>
    <mergeCell ref="C2:O2"/>
    <mergeCell ref="A331:C331"/>
    <mergeCell ref="A328:C328"/>
    <mergeCell ref="A334:C334"/>
    <mergeCell ref="A337:C337"/>
    <mergeCell ref="A323:C323"/>
    <mergeCell ref="A434:O434"/>
    <mergeCell ref="A394:C394"/>
    <mergeCell ref="A340:C340"/>
    <mergeCell ref="A343:C343"/>
    <mergeCell ref="A346:C346"/>
    <mergeCell ref="A349:C349"/>
    <mergeCell ref="A352:C352"/>
    <mergeCell ref="A355:C355"/>
    <mergeCell ref="A358:C358"/>
    <mergeCell ref="A361:C361"/>
    <mergeCell ref="B424:J424"/>
    <mergeCell ref="A364:C364"/>
    <mergeCell ref="A305:J305"/>
    <mergeCell ref="A324:C324"/>
    <mergeCell ref="A308:C308"/>
    <mergeCell ref="D313:D314"/>
    <mergeCell ref="A397:B397"/>
    <mergeCell ref="A432:O432"/>
    <mergeCell ref="A425:C425"/>
    <mergeCell ref="A382:C382"/>
    <mergeCell ref="A385:C385"/>
    <mergeCell ref="A388:C388"/>
    <mergeCell ref="A391:C391"/>
    <mergeCell ref="A367:C367"/>
    <mergeCell ref="A373:C373"/>
    <mergeCell ref="A376:C376"/>
    <mergeCell ref="A379:C379"/>
    <mergeCell ref="A398:C398"/>
    <mergeCell ref="A321:C321"/>
    <mergeCell ref="A292:J292"/>
    <mergeCell ref="A293:C294"/>
    <mergeCell ref="D293:D294"/>
    <mergeCell ref="L293:L294"/>
    <mergeCell ref="F266:F267"/>
    <mergeCell ref="L266:L267"/>
    <mergeCell ref="A313:C314"/>
    <mergeCell ref="A269:C269"/>
    <mergeCell ref="A271:C271"/>
    <mergeCell ref="A270:C270"/>
    <mergeCell ref="A285:C285"/>
    <mergeCell ref="Q214:T214"/>
    <mergeCell ref="A213:C213"/>
    <mergeCell ref="I228:I229"/>
    <mergeCell ref="G228:G229"/>
    <mergeCell ref="E228:E229"/>
    <mergeCell ref="J313:J314"/>
    <mergeCell ref="L313:L314"/>
    <mergeCell ref="K313:K314"/>
    <mergeCell ref="A261:J261"/>
    <mergeCell ref="H228:H229"/>
    <mergeCell ref="L241:L242"/>
    <mergeCell ref="J241:J242"/>
    <mergeCell ref="A239:J240"/>
    <mergeCell ref="K239:L239"/>
    <mergeCell ref="L228:L229"/>
    <mergeCell ref="K228:K229"/>
    <mergeCell ref="D241:D242"/>
    <mergeCell ref="K241:K242"/>
    <mergeCell ref="A241:C242"/>
    <mergeCell ref="A258:J258"/>
    <mergeCell ref="A259:L259"/>
    <mergeCell ref="A249:C249"/>
    <mergeCell ref="A237:J237"/>
    <mergeCell ref="J228:J229"/>
    <mergeCell ref="A179:C179"/>
    <mergeCell ref="A166:C166"/>
    <mergeCell ref="J162:J163"/>
    <mergeCell ref="D162:D163"/>
    <mergeCell ref="A134:C134"/>
    <mergeCell ref="A161:J161"/>
    <mergeCell ref="G162:I162"/>
    <mergeCell ref="A162:C163"/>
    <mergeCell ref="L162:L163"/>
    <mergeCell ref="C3:O3"/>
    <mergeCell ref="A16:C16"/>
    <mergeCell ref="A13:C13"/>
    <mergeCell ref="D88:D89"/>
    <mergeCell ref="A88:C88"/>
    <mergeCell ref="P58:S58"/>
    <mergeCell ref="A74:O75"/>
    <mergeCell ref="D41:D42"/>
    <mergeCell ref="J41:J42"/>
    <mergeCell ref="A41:C42"/>
    <mergeCell ref="D9:D10"/>
    <mergeCell ref="J9:J10"/>
    <mergeCell ref="L9:L10"/>
    <mergeCell ref="A47:B47"/>
    <mergeCell ref="A50:B50"/>
    <mergeCell ref="A84:C84"/>
    <mergeCell ref="A82:C82"/>
    <mergeCell ref="A76:O76"/>
    <mergeCell ref="A77:C78"/>
    <mergeCell ref="A61:C62"/>
    <mergeCell ref="D61:J61"/>
    <mergeCell ref="A57:J59"/>
    <mergeCell ref="A30:C30"/>
    <mergeCell ref="A22:C22"/>
    <mergeCell ref="L41:L42"/>
    <mergeCell ref="K41:K42"/>
    <mergeCell ref="J28:J29"/>
    <mergeCell ref="L28:L29"/>
    <mergeCell ref="A89:C89"/>
    <mergeCell ref="A1:O1"/>
    <mergeCell ref="A110:C110"/>
    <mergeCell ref="A113:C113"/>
    <mergeCell ref="A80:C80"/>
    <mergeCell ref="A28:C29"/>
    <mergeCell ref="A25:J25"/>
    <mergeCell ref="B27:J27"/>
    <mergeCell ref="A38:B38"/>
    <mergeCell ref="K28:K29"/>
    <mergeCell ref="D28:D29"/>
    <mergeCell ref="A9:C10"/>
    <mergeCell ref="A3:B3"/>
    <mergeCell ref="A5:B5"/>
    <mergeCell ref="A4:B4"/>
    <mergeCell ref="A7:O8"/>
    <mergeCell ref="A107:C107"/>
    <mergeCell ref="C5:O5"/>
    <mergeCell ref="A6:O6"/>
    <mergeCell ref="C4:O4"/>
    <mergeCell ref="D199:D200"/>
    <mergeCell ref="J199:J200"/>
    <mergeCell ref="A178:B178"/>
    <mergeCell ref="A154:C154"/>
    <mergeCell ref="A138:C138"/>
    <mergeCell ref="A142:C142"/>
    <mergeCell ref="A146:C146"/>
    <mergeCell ref="L77:L78"/>
    <mergeCell ref="K77:K78"/>
    <mergeCell ref="D105:D106"/>
    <mergeCell ref="J105:J106"/>
    <mergeCell ref="L105:L106"/>
    <mergeCell ref="A93:C93"/>
    <mergeCell ref="E105:I106"/>
    <mergeCell ref="D77:D78"/>
    <mergeCell ref="J77:J78"/>
    <mergeCell ref="K199:K200"/>
    <mergeCell ref="A182:C182"/>
    <mergeCell ref="A185:C185"/>
    <mergeCell ref="A188:C188"/>
    <mergeCell ref="A189:C189"/>
    <mergeCell ref="A192:C192"/>
    <mergeCell ref="A195:C195"/>
    <mergeCell ref="A169:C169"/>
    <mergeCell ref="A67:C67"/>
    <mergeCell ref="A71:B71"/>
    <mergeCell ref="A81:C81"/>
    <mergeCell ref="B66:O66"/>
    <mergeCell ref="B72:J72"/>
    <mergeCell ref="A73:O73"/>
    <mergeCell ref="A104:J104"/>
    <mergeCell ref="A118:C118"/>
    <mergeCell ref="A105:C106"/>
    <mergeCell ref="A109:C109"/>
    <mergeCell ref="A108:C108"/>
    <mergeCell ref="A204:C204"/>
    <mergeCell ref="A221:C221"/>
    <mergeCell ref="A265:J265"/>
    <mergeCell ref="A266:C267"/>
    <mergeCell ref="A117:C117"/>
    <mergeCell ref="A133:C133"/>
    <mergeCell ref="A151:C151"/>
    <mergeCell ref="A165:C165"/>
    <mergeCell ref="A218:C218"/>
    <mergeCell ref="A172:C172"/>
    <mergeCell ref="A175:C175"/>
    <mergeCell ref="A228:C229"/>
    <mergeCell ref="D228:D229"/>
    <mergeCell ref="F228:F229"/>
    <mergeCell ref="A150:C150"/>
    <mergeCell ref="D266:D267"/>
    <mergeCell ref="A262:O262"/>
    <mergeCell ref="A263:O263"/>
    <mergeCell ref="J266:J267"/>
    <mergeCell ref="L199:L200"/>
    <mergeCell ref="A122:B122"/>
    <mergeCell ref="F162:F163"/>
    <mergeCell ref="A198:J198"/>
    <mergeCell ref="A199:C200"/>
    <mergeCell ref="A440:O440"/>
    <mergeCell ref="A448:O448"/>
    <mergeCell ref="A472:O472"/>
    <mergeCell ref="A461:O461"/>
    <mergeCell ref="A478:O478"/>
    <mergeCell ref="A274:C274"/>
    <mergeCell ref="A277:C277"/>
    <mergeCell ref="A280:C280"/>
    <mergeCell ref="A449:B449"/>
    <mergeCell ref="B436:J436"/>
    <mergeCell ref="A441:O441"/>
    <mergeCell ref="A442:B442"/>
    <mergeCell ref="A295:C295"/>
    <mergeCell ref="A300:C300"/>
    <mergeCell ref="J306:J307"/>
    <mergeCell ref="L306:L307"/>
    <mergeCell ref="K306:K307"/>
    <mergeCell ref="A370:C370"/>
    <mergeCell ref="D306:D307"/>
    <mergeCell ref="J293:J294"/>
    <mergeCell ref="A312:J312"/>
    <mergeCell ref="A325:C325"/>
    <mergeCell ref="A306:C307"/>
    <mergeCell ref="A320:O320"/>
  </mergeCells>
  <printOptions horizontalCentered="1" headings="1" gridLines="1"/>
  <pageMargins left="0.118110236220472" right="0.118110236220472" top="0" bottom="0.196850393700787" header="0" footer="0.118110236220472"/>
  <pageSetup paperSize="5" scale="66" orientation="portrait" r:id="rId1"/>
  <headerFooter>
    <oddFooter>&amp;L&amp;"Arial,Normal"&amp;8Autorité des marchés financiers
Divulgation du ratio de liquidité à court terme (LCR)&amp;R&amp;"Arial,Normal"&amp;8 &amp;G 
Page &amp;P de &amp;N</oddFooter>
  </headerFooter>
  <rowBreaks count="10" manualBreakCount="10">
    <brk id="40" min="1" max="14" man="1"/>
    <brk id="73" min="1" max="14" man="1"/>
    <brk id="145" min="1" max="14" man="1"/>
    <brk id="191" min="1" max="14" man="1"/>
    <brk id="227" min="1" max="14" man="1"/>
    <brk id="262" min="1" max="14" man="1"/>
    <brk id="305" min="1" max="14" man="1"/>
    <brk id="319" min="1" max="14" man="1"/>
    <brk id="363" min="1" max="14" man="1"/>
    <brk id="396" min="1" max="14" man="1"/>
  </rowBreaks>
  <ignoredErrors>
    <ignoredError sqref="D50" formulaRange="1"/>
    <ignoredError sqref="D230 F230 H230 L230 D243 L243 D268 F268 J268 L268 D322 F322 J322 L322:M322 O322 D426 F426 D63 F63 H63 J63 D79 J79 L79 D164 F164 L164 D201 L201" numberStoredAsText="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InstructionsLCR">
    <tabColor theme="5" tint="0.39997558519241921"/>
  </sheetPr>
  <dimension ref="A1:D370"/>
  <sheetViews>
    <sheetView view="pageBreakPreview" zoomScale="85" zoomScaleNormal="100" zoomScaleSheetLayoutView="85" workbookViewId="0">
      <selection activeCell="H9" sqref="H9"/>
    </sheetView>
  </sheetViews>
  <sheetFormatPr baseColWidth="10" defaultColWidth="9.109375" defaultRowHeight="14.4"/>
  <cols>
    <col min="1" max="1" width="14" style="331" customWidth="1"/>
    <col min="2" max="2" width="39.33203125" style="332" customWidth="1"/>
    <col min="3" max="3" width="83.33203125" style="332" customWidth="1"/>
    <col min="4" max="4" width="16.44140625" style="332" customWidth="1"/>
    <col min="5" max="16384" width="9.109375" style="34"/>
  </cols>
  <sheetData>
    <row r="1" spans="1:4" ht="67.5" customHeight="1">
      <c r="A1" s="865" t="str">
        <f>IF(EXACT('Page Titre'!LANGUE_FR_ENG,"Fr"),MatchTrad!A513,MatchTrad!B513)</f>
        <v>INSTRUCTION - LIQUIDITY COVERAGE RATIO (LCR)</v>
      </c>
      <c r="B1" s="865"/>
      <c r="C1" s="865"/>
      <c r="D1" s="865"/>
    </row>
    <row r="3" spans="1:4" s="325" customFormat="1" ht="58.5" customHeight="1">
      <c r="A3" s="262" t="str">
        <f>IF(EXACT('Page Titre'!LANGUE_FR_ENG,"Fr"),MatchTrad!A514,MatchTrad!B514)</f>
        <v>LCR classification identifier</v>
      </c>
      <c r="B3" s="262" t="str">
        <f>IF(EXACT('Page Titre'!LANGUE_FR_ENG,"Fr"),MatchTrad!A515,MatchTrad!B515)</f>
        <v>Description</v>
      </c>
      <c r="C3" s="262" t="str">
        <f>IF(EXACT('Page Titre'!LANGUE_FR_ENG,"Fr"),MatchTrad!A516,MatchTrad!B516)</f>
        <v>Instructions</v>
      </c>
      <c r="D3" s="262" t="str">
        <f>IF(EXACT('Page Titre'!LANGUE_FR_ENG,"Fr"),MatchTrad!A517,MatchTrad!B517)</f>
        <v>LAR paragraph reference</v>
      </c>
    </row>
    <row r="4" spans="1:4" s="326" customFormat="1" ht="39.6">
      <c r="A4" s="263">
        <v>11001</v>
      </c>
      <c r="B4" s="264" t="str">
        <f>IF(EXACT('Page Titre'!LANGUE_FR_ENG,"Fr"),MatchTrad!A518,MatchTrad!B518)</f>
        <v>Level 1 assets - coins and banknotes</v>
      </c>
      <c r="C4" s="264" t="str">
        <f>IF(EXACT('Page Titre'!LANGUE_FR_ENG,"Fr"),MatchTrad!A519,MatchTrad!B519)</f>
        <v>Coins and banknotes currently held by the institution that are immediately available to meet obligations. deposits placed at, or receivables from, other institutions should be reported in the inflows section.</v>
      </c>
      <c r="D4" s="265" t="str">
        <f>IF(EXACT('Page Titre'!LANGUE_FR_ENG,"Fr"),MatchTrad!A520,MatchTrad!B520)</f>
        <v>50(a)</v>
      </c>
    </row>
    <row r="5" spans="1:4" s="326" customFormat="1" ht="52.8">
      <c r="A5" s="263">
        <v>11002</v>
      </c>
      <c r="B5" s="264" t="str">
        <f>IF(EXACT('Page Titre'!LANGUE_FR_ENG,"Fr"),MatchTrad!A521,MatchTrad!B521)</f>
        <v>Level 1 assets - withdrawable central bank reserves</v>
      </c>
      <c r="C5" s="264" t="str">
        <f>IF(EXACT('Page Titre'!LANGUE_FR_ENG,"Fr"),MatchTrad!A522,MatchTrad!B522)</f>
        <v>Total amount held in central bank reserves and overnight and term deposits placed at a central bank which can be drawn down in times of stress.  Amounts required to be installed in the central bank reserves within 30 days should be reported under the classification 21231 'Additional balances required to be installed in central bank reserves'.</v>
      </c>
      <c r="D5" s="265" t="str">
        <f>IF(EXACT('Page Titre'!LANGUE_FR_ENG,"Fr"),MatchTrad!A523,MatchTrad!B523)</f>
        <v>50(b)</v>
      </c>
    </row>
    <row r="6" spans="1:4" s="326" customFormat="1" ht="66">
      <c r="A6" s="263">
        <v>11003</v>
      </c>
      <c r="B6" s="264" t="str">
        <f>IF(EXACT('Page Titre'!LANGUE_FR_ENG,"Fr"),MatchTrad!A524,MatchTrad!B524)</f>
        <v>Level 1 assets - non-withdrawable central bank reserves</v>
      </c>
      <c r="C6" s="264" t="str">
        <f>IF(EXACT('Page Titre'!LANGUE_FR_ENG,"Fr"),MatchTrad!A525,MatchTrad!B525)</f>
        <v>Total amount held in central bank reserves including institutions' overnight and term deposits with a central bank, which cannot be drawn down in times of stress. For term deposits that do not qualify as eligible for the stock of HQLA, if the term expires within 30 days, the term deposit could be considered as an inflow (reported under the classification 22204 'Contractual inflows - central banks').</v>
      </c>
      <c r="D6" s="265" t="str">
        <f>IF(EXACT('Page Titre'!LANGUE_FR_ENG,"Fr"),MatchTrad!A526,MatchTrad!B526)</f>
        <v>Note related to subsection 50(b)</v>
      </c>
    </row>
    <row r="7" spans="1:4" s="326" customFormat="1" ht="26.4">
      <c r="A7" s="263">
        <v>11004</v>
      </c>
      <c r="B7" s="264" t="str">
        <f>IF(EXACT('Page Titre'!LANGUE_FR_ENG,"Fr"),MatchTrad!A527,MatchTrad!B527)</f>
        <v>Level 1 assets - 0% RW securities issued by sovereigns</v>
      </c>
      <c r="C7" s="264" t="str">
        <f>IF(EXACT('Page Titre'!LANGUE_FR_ENG,"Fr"),MatchTrad!A528,MatchTrad!B528)</f>
        <v>The market value (pre-haircut) of qualifying marketable debt securities issued by sovereigns, receiving a 0% risk weight under the standardised approach to credit risk.</v>
      </c>
      <c r="D7" s="265" t="str">
        <f>IF(EXACT('Page Titre'!LANGUE_FR_ENG,"Fr"),MatchTrad!A529,MatchTrad!B529)</f>
        <v>50(c)</v>
      </c>
    </row>
    <row r="8" spans="1:4" s="326" customFormat="1" ht="26.4">
      <c r="A8" s="263">
        <v>11005</v>
      </c>
      <c r="B8" s="264" t="str">
        <f>IF(EXACT('Page Titre'!LANGUE_FR_ENG,"Fr"),MatchTrad!A530,MatchTrad!B530)</f>
        <v>Level 1 assets - 0% RW securities guaranteed by sovereigns</v>
      </c>
      <c r="C8" s="264" t="str">
        <f>IF(EXACT('Page Titre'!LANGUE_FR_ENG,"Fr"),MatchTrad!A531,MatchTrad!B531)</f>
        <v>The market value (pre-haircut) of qualifying marketable debt securities guaranteed by sovereigns, receiving a 0% risk weight under the standardised approach to credit risk.</v>
      </c>
      <c r="D8" s="265" t="str">
        <f>IF(EXACT('Page Titre'!LANGUE_FR_ENG,"Fr"),MatchTrad!A532,MatchTrad!B532)</f>
        <v>50(c)</v>
      </c>
    </row>
    <row r="9" spans="1:4" s="326" customFormat="1" ht="26.4">
      <c r="A9" s="263">
        <v>11006</v>
      </c>
      <c r="B9" s="264" t="str">
        <f>IF(EXACT('Page Titre'!LANGUE_FR_ENG,"Fr"),MatchTrad!A533,MatchTrad!B533)</f>
        <v>Level 1 assets - 0% RW securities issued or guaranteed by central banks</v>
      </c>
      <c r="C9" s="264" t="str">
        <f>IF(EXACT('Page Titre'!LANGUE_FR_ENG,"Fr"),MatchTrad!A534,MatchTrad!B534)</f>
        <v>The market value (pre-haircut) of qualifying marketable debt securities issued or guaranteed by central banks, receiving a 0% risk weight under the standardised approach to credit risk.</v>
      </c>
      <c r="D9" s="265" t="str">
        <f>IF(EXACT('Page Titre'!LANGUE_FR_ENG,"Fr"),MatchTrad!A535,MatchTrad!B535)</f>
        <v>50(c)</v>
      </c>
    </row>
    <row r="10" spans="1:4" s="326" customFormat="1" ht="26.4">
      <c r="A10" s="263">
        <v>11007</v>
      </c>
      <c r="B10" s="264" t="str">
        <f>IF(EXACT('Page Titre'!LANGUE_FR_ENG,"Fr"),MatchTrad!A536,MatchTrad!B536)</f>
        <v>Level 1 assets - 0% RW securities issued or guaranteed by PSEs</v>
      </c>
      <c r="C10" s="264" t="str">
        <f>IF(EXACT('Page Titre'!LANGUE_FR_ENG,"Fr"),MatchTrad!A537,MatchTrad!B537)</f>
        <v>The market value (pre-haircut) of qualifying marketable debt securities issued or guaranteed by public sector entities, receiving a 0% risk weight under the standardised approach to credit risk.</v>
      </c>
      <c r="D10" s="265" t="str">
        <f>IF(EXACT('Page Titre'!LANGUE_FR_ENG,"Fr"),MatchTrad!A538,MatchTrad!B538)</f>
        <v>50(c)</v>
      </c>
    </row>
    <row r="11" spans="1:4" s="326" customFormat="1" ht="52.8">
      <c r="A11" s="263">
        <v>11008</v>
      </c>
      <c r="B11" s="264" t="str">
        <f>IF(EXACT('Page Titre'!LANGUE_FR_ENG,"Fr"),MatchTrad!A539,MatchTrad!B539)</f>
        <v>Level 1 assets - 0% RW securities issued or guaranteed by BIS, IMF, ECB and European community, or MDBs</v>
      </c>
      <c r="C11" s="264" t="str">
        <f>IF(EXACT('Page Titre'!LANGUE_FR_ENG,"Fr"),MatchTrad!A540,MatchTrad!B540)</f>
        <v>The market value (pre-haircut) of qualifying marketable debt securities issued or guaranteed by the Bank for International Settlements, the International Monetary Fund, the European Central Bank (ECB) and European Community, or Multilateral Development Banks (MDBs), receiving a 0% risk weight under the standardised approach to credit risk.</v>
      </c>
      <c r="D11" s="265" t="str">
        <f>IF(EXACT('Page Titre'!LANGUE_FR_ENG,"Fr"),MatchTrad!A541,MatchTrad!B541)</f>
        <v>50(c)</v>
      </c>
    </row>
    <row r="12" spans="1:4" s="326" customFormat="1" ht="108" customHeight="1">
      <c r="A12" s="263">
        <v>11009</v>
      </c>
      <c r="B12" s="264" t="str">
        <f>IF(EXACT('Page Titre'!LANGUE_FR_ENG,"Fr"),MatchTrad!A542,MatchTrad!B542)</f>
        <v>Level 1 assets - non-0% RW securities issued in domestic currencies</v>
      </c>
      <c r="C12" s="264" t="str">
        <f>IF(EXACT('Page Titre'!LANGUE_FR_ENG,"Fr"),MatchTrad!A543,MatchTrad!B543)</f>
        <v>The market value (pre-haircut) of qualifying debt securities issued by the sovereign or central bank in the domestic currency of that country, that are not eligible for inclusion under the classifications 11004 'Level 1 assets - 0% RW securities issued by sovereigns' or 11005 'Level 1 assets - 0% RW securities guaranteed by sovereigns' because of the non-0% risk weight of that country.  institutions are only permitted to include debt issued by sovereigns or central banks of their home jurisdictions or, to the extent of the liquidity risk taken in other jurisdictions, of those jurisdictions.</v>
      </c>
      <c r="D12" s="265" t="str">
        <f>IF(EXACT('Page Titre'!LANGUE_FR_ENG,"Fr"),MatchTrad!A544,MatchTrad!B544)</f>
        <v>50(d)</v>
      </c>
    </row>
    <row r="13" spans="1:4" s="326" customFormat="1" ht="79.2">
      <c r="A13" s="263">
        <v>11010</v>
      </c>
      <c r="B13" s="264" t="str">
        <f>IF(EXACT('Page Titre'!LANGUE_FR_ENG,"Fr"),MatchTrad!A545,MatchTrad!B545)</f>
        <v>Level 1 assets - non-0% RW securities issued in foreign currencies</v>
      </c>
      <c r="C13" s="264" t="str">
        <f>IF(EXACT('Page Titre'!LANGUE_FR_ENG,"Fr"),MatchTrad!A546,MatchTrad!B546)</f>
        <v>The market value (pre-haircut) of qualifying debt securities issued by the domestic sovereign or central bank in foreign currencies (that are not eligible for inclusion under the classifications 11004 'Level 1 assets - 0% RW securities issued by sovereigns' or 11005 'Level 1 assets - 0% RW securities guaranteed by sovereigns' because of the non-0% risk weight of that country), up to the amount of the institution's stressed net cash outflows in that specific foreign currency stemming from the institution's operations in the jurisdiction where the institution's liquidity risk is being taken.</v>
      </c>
      <c r="D13" s="265" t="str">
        <f>IF(EXACT('Page Titre'!LANGUE_FR_ENG,"Fr"),MatchTrad!A547,MatchTrad!B547)</f>
        <v>50(e)</v>
      </c>
    </row>
    <row r="14" spans="1:4" s="326" customFormat="1" ht="52.8">
      <c r="A14" s="263">
        <v>12001</v>
      </c>
      <c r="B14" s="264" t="str">
        <f>IF(EXACT('Page Titre'!LANGUE_FR_ENG,"Fr"),MatchTrad!A548,MatchTrad!B548)</f>
        <v>Level 2A assets - 20% RW securities issued by sovereigns</v>
      </c>
      <c r="C14" s="264" t="str">
        <f>IF(EXACT('Page Titre'!LANGUE_FR_ENG,"Fr"),MatchTrad!A549,MatchTrad!B549)</f>
        <v>The market value (pre-haircut) of qualifying marketable debt securities issued by sovereigns, receiving a 20% risk weight under the standardised approach to credit risk, and not included under the classifications 11009 'Level 1 assets - non-0% RW securities issued in domestic currencies' or 11010 'Level 1 assets - non-0% RW securities issued in foreign currencies'.</v>
      </c>
      <c r="D14" s="265" t="str">
        <f>IF(EXACT('Page Titre'!LANGUE_FR_ENG,"Fr"),MatchTrad!A550,MatchTrad!B550)</f>
        <v>52(a)</v>
      </c>
    </row>
    <row r="15" spans="1:4" s="326" customFormat="1" ht="26.4">
      <c r="A15" s="263">
        <v>12002</v>
      </c>
      <c r="B15" s="264" t="str">
        <f>IF(EXACT('Page Titre'!LANGUE_FR_ENG,"Fr"),MatchTrad!A551,MatchTrad!B551)</f>
        <v>Level 2A assets - 20% RW securities guaranteed by sovereigns</v>
      </c>
      <c r="C15" s="264" t="str">
        <f>IF(EXACT('Page Titre'!LANGUE_FR_ENG,"Fr"),MatchTrad!A552,MatchTrad!B552)</f>
        <v>The market value (pre-haircut) of qualifying marketable debt securities guaranteed by sovereigns, receiving a 20% risk weight under the standardised approach to credit risk.</v>
      </c>
      <c r="D15" s="265" t="str">
        <f>IF(EXACT('Page Titre'!LANGUE_FR_ENG,"Fr"),MatchTrad!A553,MatchTrad!B553)</f>
        <v>52(a)</v>
      </c>
    </row>
    <row r="16" spans="1:4" s="326" customFormat="1" ht="66">
      <c r="A16" s="263">
        <v>12003</v>
      </c>
      <c r="B16" s="264" t="str">
        <f>IF(EXACT('Page Titre'!LANGUE_FR_ENG,"Fr"),MatchTrad!A554,MatchTrad!B554)</f>
        <v>Level 2A assets - 20% RW securities issued or guaranteed by central banks</v>
      </c>
      <c r="C16" s="264" t="str">
        <f>IF(EXACT('Page Titre'!LANGUE_FR_ENG,"Fr"),MatchTrad!A555,MatchTrad!B555)</f>
        <v>The market value (pre-haircut) of qualifying marketable debt securities issued or guaranteed by central banks, receiving a 20% risk weight under the standardised approach to credit risk, and not included under the classifications 11009 'Level 1 assets - non-0% RW securities issued in domestic currencies' or 11010 'Level 1 assets - non-0% RW securities issued in foreign currencies'.</v>
      </c>
      <c r="D16" s="265" t="str">
        <f>IF(EXACT('Page Titre'!LANGUE_FR_ENG,"Fr"),MatchTrad!A556,MatchTrad!B556)</f>
        <v>52(a)</v>
      </c>
    </row>
    <row r="17" spans="1:4" s="326" customFormat="1" ht="26.4">
      <c r="A17" s="263">
        <v>12004</v>
      </c>
      <c r="B17" s="264" t="str">
        <f>IF(EXACT('Page Titre'!LANGUE_FR_ENG,"Fr"),MatchTrad!A557,MatchTrad!B557)</f>
        <v>Level 2A assets - 20% RW securities issued or guaranteed by PSEs</v>
      </c>
      <c r="C17" s="264" t="str">
        <f>IF(EXACT('Page Titre'!LANGUE_FR_ENG,"Fr"),MatchTrad!A558,MatchTrad!B558)</f>
        <v>The market value (pre-haircut) of qualifying marketable debt securities issued or guaranteed by PSEs, receiving a 20% risk weight under the standardised approach to credit risk.</v>
      </c>
      <c r="D17" s="265" t="str">
        <f>IF(EXACT('Page Titre'!LANGUE_FR_ENG,"Fr"),MatchTrad!A559,MatchTrad!B559)</f>
        <v>52(a)</v>
      </c>
    </row>
    <row r="18" spans="1:4" s="326" customFormat="1" ht="39.6">
      <c r="A18" s="263">
        <v>12005</v>
      </c>
      <c r="B18" s="264" t="str">
        <f>IF(EXACT('Page Titre'!LANGUE_FR_ENG,"Fr"),MatchTrad!A560,MatchTrad!B560)</f>
        <v>Level 2A assets - 20% RW securities issued or guaranteed by MDBs</v>
      </c>
      <c r="C18" s="264" t="str">
        <f>IF(EXACT('Page Titre'!LANGUE_FR_ENG,"Fr"),MatchTrad!A561,MatchTrad!B561)</f>
        <v>The market value (pre-haircut) of qualifying marketable debt securities issued or guaranteed by multilateral development banks, receiving a 20% risk weight under the standardised approach to credit risk.</v>
      </c>
      <c r="D18" s="265" t="str">
        <f>IF(EXACT('Page Titre'!LANGUE_FR_ENG,"Fr"),MatchTrad!A562,MatchTrad!B562)</f>
        <v>52(a)</v>
      </c>
    </row>
    <row r="19" spans="1:4" s="326" customFormat="1" ht="26.4">
      <c r="A19" s="263">
        <v>12006</v>
      </c>
      <c r="B19" s="264" t="str">
        <f>IF(EXACT('Page Titre'!LANGUE_FR_ENG,"Fr"),MatchTrad!A563,MatchTrad!B563)</f>
        <v>Level 2A assets - non-financial corporate bonds rated AA- or better</v>
      </c>
      <c r="C19" s="264" t="str">
        <f>IF(EXACT('Page Titre'!LANGUE_FR_ENG,"Fr"),MatchTrad!A564,MatchTrad!B564)</f>
        <v>The market value (pre-haircut) of qualifying non-financial corporate bonds (including commercial paper) rated AA- or better</v>
      </c>
      <c r="D19" s="265" t="str">
        <f>IF(EXACT('Page Titre'!LANGUE_FR_ENG,"Fr"),MatchTrad!A565,MatchTrad!B565)</f>
        <v>52(b)</v>
      </c>
    </row>
    <row r="20" spans="1:4" s="326" customFormat="1" ht="26.4">
      <c r="A20" s="263">
        <v>12007</v>
      </c>
      <c r="B20" s="264" t="str">
        <f>IF(EXACT('Page Titre'!LANGUE_FR_ENG,"Fr"),MatchTrad!A566,MatchTrad!B566)</f>
        <v>Level 2A assets - covered bonds rated AA- or better</v>
      </c>
      <c r="C20" s="264" t="str">
        <f>IF(EXACT('Page Titre'!LANGUE_FR_ENG,"Fr"),MatchTrad!A567,MatchTrad!B567)</f>
        <v>The market value (pre-haircut) of qualifying covered bonds, not self-issued, rated AA- or better</v>
      </c>
      <c r="D20" s="265" t="str">
        <f>IF(EXACT('Page Titre'!LANGUE_FR_ENG,"Fr"),MatchTrad!A568,MatchTrad!B568)</f>
        <v>52(b)</v>
      </c>
    </row>
    <row r="21" spans="1:4" s="326" customFormat="1">
      <c r="A21" s="263">
        <v>13001</v>
      </c>
      <c r="B21" s="264" t="str">
        <f>IF(EXACT('Page Titre'!LANGUE_FR_ENG,"Fr"),MatchTrad!A569,MatchTrad!B569)</f>
        <v>Level 2B assets - RMBS rated AA or better</v>
      </c>
      <c r="C21" s="264" t="str">
        <f>IF(EXACT('Page Titre'!LANGUE_FR_ENG,"Fr"),MatchTrad!A570,MatchTrad!B570)</f>
        <v>The market value (pre-haircut) of qualifying RMBS rated AA or better</v>
      </c>
      <c r="D21" s="265" t="str">
        <f>IF(EXACT('Page Titre'!LANGUE_FR_ENG,"Fr"),MatchTrad!A571,MatchTrad!B571)</f>
        <v>54(a)</v>
      </c>
    </row>
    <row r="22" spans="1:4" s="326" customFormat="1" ht="26.4">
      <c r="A22" s="263">
        <v>13002</v>
      </c>
      <c r="B22" s="264" t="str">
        <f>IF(EXACT('Page Titre'!LANGUE_FR_ENG,"Fr"),MatchTrad!A572,MatchTrad!B572)</f>
        <v xml:space="preserve">Level 2B assets - non-financial corporate bonds rated BBB- to A+ </v>
      </c>
      <c r="C22" s="264" t="str">
        <f>IF(EXACT('Page Titre'!LANGUE_FR_ENG,"Fr"),MatchTrad!A573,MatchTrad!B573)</f>
        <v>The market value (pre-haircut) of qualifying non-financial corporate debt securities (including commercial paper) rated BBB- to A+</v>
      </c>
      <c r="D22" s="265" t="str">
        <f>IF(EXACT('Page Titre'!LANGUE_FR_ENG,"Fr"),MatchTrad!A574,MatchTrad!B574)</f>
        <v>54(b)</v>
      </c>
    </row>
    <row r="23" spans="1:4" s="326" customFormat="1" ht="26.4">
      <c r="A23" s="263">
        <v>13003</v>
      </c>
      <c r="B23" s="264" t="str">
        <f>IF(EXACT('Page Titre'!LANGUE_FR_ENG,"Fr"),MatchTrad!A575,MatchTrad!B575)</f>
        <v xml:space="preserve">Level 2B assets - non-financial common equity shares </v>
      </c>
      <c r="C23" s="264" t="str">
        <f>IF(EXACT('Page Titre'!LANGUE_FR_ENG,"Fr"),MatchTrad!A576,MatchTrad!B576)</f>
        <v>The market value (pre-haircut) of qualifying non-financial common equity shares</v>
      </c>
      <c r="D23" s="265" t="str">
        <f>IF(EXACT('Page Titre'!LANGUE_FR_ENG,"Fr"),MatchTrad!A577,MatchTrad!B577)</f>
        <v>54(c)</v>
      </c>
    </row>
    <row r="24" spans="1:4" s="326" customFormat="1" ht="52.8">
      <c r="A24" s="263">
        <v>13004</v>
      </c>
      <c r="B24" s="264" t="str">
        <f>IF(EXACT('Page Titre'!LANGUE_FR_ENG,"Fr"),MatchTrad!A578,MatchTrad!B578)</f>
        <v>Level 2B assets - sovereign or central bank debt securities, rated BBB- to BBB+</v>
      </c>
      <c r="C24" s="264" t="str">
        <f>IF(EXACT('Page Titre'!LANGUE_FR_ENG,"Fr"),MatchTrad!A579,MatchTrad!B579)</f>
        <v>The market value (pre-haircut) of qualifying sovereign or central bank debt securities, rated BBB- to BBB+ that are not already included under the classifications 11009 'Level 1 assets - non-0% RW securities issued in domestic currencies' or 11010 'Level 1 assets - non-0% RW securities issued in foreign currencies'.</v>
      </c>
      <c r="D24" s="265" t="str">
        <f>IF(EXACT('Page Titre'!LANGUE_FR_ENG,"Fr"),MatchTrad!A580,MatchTrad!B580)</f>
        <v>54(c)</v>
      </c>
    </row>
    <row r="25" spans="1:4" s="326" customFormat="1" ht="39.6">
      <c r="A25" s="263">
        <v>14001</v>
      </c>
      <c r="B25" s="264" t="str">
        <f>IF(EXACT('Page Titre'!LANGUE_FR_ENG,"Fr"),MatchTrad!A581,MatchTrad!B581)</f>
        <v>Level 1 assets - exclusions due to legal entity restrictions</v>
      </c>
      <c r="C25" s="264" t="str">
        <f>IF(EXACT('Page Titre'!LANGUE_FR_ENG,"Fr"),MatchTrad!A582,MatchTrad!B582)</f>
        <v xml:space="preserve">The market value (pre-haircut) of any surplus of Level 1 assets held at the legal entity that are excluded from the consolidated HQLA stock because of reasonable doubts that they would be freely available to the consolidated (parent) entity in times of stress. </v>
      </c>
      <c r="D25" s="265" t="str">
        <f>IF(EXACT('Page Titre'!LANGUE_FR_ENG,"Fr"),MatchTrad!A583,MatchTrad!B583)</f>
        <v>36-37; 171-172</v>
      </c>
    </row>
    <row r="26" spans="1:4" s="326" customFormat="1" ht="39.6">
      <c r="A26" s="263">
        <v>14002</v>
      </c>
      <c r="B26" s="264" t="str">
        <f>IF(EXACT('Page Titre'!LANGUE_FR_ENG,"Fr"),MatchTrad!A584,MatchTrad!B584)</f>
        <v>Level 2A assets - exclusions due to legal entity restrictions</v>
      </c>
      <c r="C26" s="264" t="str">
        <f>IF(EXACT('Page Titre'!LANGUE_FR_ENG,"Fr"),MatchTrad!A585,MatchTrad!B585)</f>
        <v xml:space="preserve">The market value (pre-haircut) of any surplus of Level 2A assets held at the legal entity that are excluded from the consolidated HQLA stock because of reasonable doubts that they would be freely available to the consolidated (parent) entity in times of stress. </v>
      </c>
      <c r="D26" s="265" t="str">
        <f>IF(EXACT('Page Titre'!LANGUE_FR_ENG,"Fr"),MatchTrad!A586,MatchTrad!B586)</f>
        <v>36-37; 171-172</v>
      </c>
    </row>
    <row r="27" spans="1:4" s="326" customFormat="1" ht="39.6">
      <c r="A27" s="263">
        <v>14003</v>
      </c>
      <c r="B27" s="264" t="str">
        <f>IF(EXACT('Page Titre'!LANGUE_FR_ENG,"Fr"),MatchTrad!A587,MatchTrad!B587)</f>
        <v>Level 2B RMBS assets - exclusions due to legal entity restrictions</v>
      </c>
      <c r="C27" s="264" t="str">
        <f>IF(EXACT('Page Titre'!LANGUE_FR_ENG,"Fr"),MatchTrad!A588,MatchTrad!B588)</f>
        <v xml:space="preserve">The market value (pre-haircut) of any surplus of Level 2B RMBS assets held at the legal entity that are excluded from the consolidated HQLA stock because of reasonable doubts that they would be freely available to the consolidated (parent) entity in times of stress. </v>
      </c>
      <c r="D27" s="265" t="str">
        <f>IF(EXACT('Page Titre'!LANGUE_FR_ENG,"Fr"),MatchTrad!A589,MatchTrad!B589)</f>
        <v>36-37; 171-172</v>
      </c>
    </row>
    <row r="28" spans="1:4" s="326" customFormat="1" ht="39.6">
      <c r="A28" s="263">
        <v>14004</v>
      </c>
      <c r="B28" s="264" t="str">
        <f>IF(EXACT('Page Titre'!LANGUE_FR_ENG,"Fr"),MatchTrad!A590,MatchTrad!B590)</f>
        <v>Level 2B non-RMBS assets - exclusions due to legal entity restrictions</v>
      </c>
      <c r="C28" s="264" t="str">
        <f>IF(EXACT('Page Titre'!LANGUE_FR_ENG,"Fr"),MatchTrad!A591,MatchTrad!B591)</f>
        <v xml:space="preserve">The market value (pre-haircut) of any surplus of Level 2B non-RMBS assets held at the legal entity that are excluded from the consolidated HQLA stock because of reasonable doubts that they would be freely available to the consolidated (parent) entity in times of stress. </v>
      </c>
      <c r="D28" s="265" t="str">
        <f>IF(EXACT('Page Titre'!LANGUE_FR_ENG,"Fr"),MatchTrad!A592,MatchTrad!B592)</f>
        <v>36-37; 171-172</v>
      </c>
    </row>
    <row r="29" spans="1:4" s="326" customFormat="1" ht="26.4">
      <c r="A29" s="263">
        <v>14005</v>
      </c>
      <c r="B29" s="264" t="str">
        <f>IF(EXACT('Page Titre'!LANGUE_FR_ENG,"Fr"),MatchTrad!A593,MatchTrad!B593)</f>
        <v>Level 1 assets - exclusions due to operational requirements</v>
      </c>
      <c r="C29" s="264" t="str">
        <f>IF(EXACT('Page Titre'!LANGUE_FR_ENG,"Fr"),MatchTrad!A594,MatchTrad!B594)</f>
        <v xml:space="preserve">The market value (pre-haircut) of Level 1 assets held by the institution that are not included in the stock of HQLA because of the operational requirements on HQLA. </v>
      </c>
      <c r="D29" s="265" t="str">
        <f>IF(EXACT('Page Titre'!LANGUE_FR_ENG,"Fr"),MatchTrad!A595,MatchTrad!B595)</f>
        <v>31-34; 38-40</v>
      </c>
    </row>
    <row r="30" spans="1:4" s="326" customFormat="1" ht="26.4">
      <c r="A30" s="263">
        <v>14006</v>
      </c>
      <c r="B30" s="264" t="str">
        <f>IF(EXACT('Page Titre'!LANGUE_FR_ENG,"Fr"),MatchTrad!A596,MatchTrad!B596)</f>
        <v>Level 2A assets - exclusions due to operational requirements</v>
      </c>
      <c r="C30" s="264" t="str">
        <f>IF(EXACT('Page Titre'!LANGUE_FR_ENG,"Fr"),MatchTrad!A597,MatchTrad!B597)</f>
        <v xml:space="preserve">The market value (pre-haircut) of Level 2A assets held by the institution that are not included in the stock of HQLA because of the operational requirements on HQLA. </v>
      </c>
      <c r="D30" s="265" t="str">
        <f>IF(EXACT('Page Titre'!LANGUE_FR_ENG,"Fr"),MatchTrad!A598,MatchTrad!B598)</f>
        <v>31-34; 38-40</v>
      </c>
    </row>
    <row r="31" spans="1:4" s="326" customFormat="1" ht="26.4">
      <c r="A31" s="263">
        <v>14007</v>
      </c>
      <c r="B31" s="264" t="str">
        <f>IF(EXACT('Page Titre'!LANGUE_FR_ENG,"Fr"),MatchTrad!A599,MatchTrad!B599)</f>
        <v>Level 2B RMBS assets - exclusions due to operational requirements</v>
      </c>
      <c r="C31" s="264" t="str">
        <f>IF(EXACT('Page Titre'!LANGUE_FR_ENG,"Fr"),MatchTrad!A600,MatchTrad!B600)</f>
        <v xml:space="preserve">The market value (pre-haircut) of Level 2B RMBS assets held by the institution that are not included in the stock of HQLA because of the operational requirements on HQLA. </v>
      </c>
      <c r="D31" s="265" t="str">
        <f>IF(EXACT('Page Titre'!LANGUE_FR_ENG,"Fr"),MatchTrad!A601,MatchTrad!B601)</f>
        <v>31-34; 38-40</v>
      </c>
    </row>
    <row r="32" spans="1:4" s="326" customFormat="1" ht="26.4">
      <c r="A32" s="263">
        <v>14008</v>
      </c>
      <c r="B32" s="264" t="str">
        <f>IF(EXACT('Page Titre'!LANGUE_FR_ENG,"Fr"),MatchTrad!A602,MatchTrad!B602)</f>
        <v>Level 2B non-RMBS assets - exclusions due to operational requirements</v>
      </c>
      <c r="C32" s="264" t="str">
        <f>IF(EXACT('Page Titre'!LANGUE_FR_ENG,"Fr"),MatchTrad!A603,MatchTrad!B603)</f>
        <v xml:space="preserve">The market value (pre-haircut) of Level 2B non-RMBS assets held by the institution that are not included in the stock of HQLA because of the operational requirements on HQLA. </v>
      </c>
      <c r="D32" s="265" t="str">
        <f>IF(EXACT('Page Titre'!LANGUE_FR_ENG,"Fr"),MatchTrad!A604,MatchTrad!B604)</f>
        <v>31-34; 38-40</v>
      </c>
    </row>
    <row r="33" spans="1:4" s="326" customFormat="1" ht="26.4">
      <c r="A33" s="263">
        <v>21101</v>
      </c>
      <c r="B33" s="264" t="str">
        <f>IF(EXACT('Page Titre'!LANGUE_FR_ENG,"Fr"),MatchTrad!A605,MatchTrad!B605)</f>
        <v>Retail deposits - insured, transactional 3% rate (Canada)</v>
      </c>
      <c r="C33" s="264" t="str">
        <f>IF(EXACT('Page Titre'!LANGUE_FR_ENG,"Fr"),MatchTrad!A606,MatchTrad!B606)</f>
        <v>Total retail deposits that are fully insured by an effective deposit insurance scheme in transactional accounts in Canada.</v>
      </c>
      <c r="D33" s="265">
        <v>78</v>
      </c>
    </row>
    <row r="34" spans="1:4" s="326" customFormat="1" ht="42" customHeight="1">
      <c r="A34" s="263">
        <v>21102</v>
      </c>
      <c r="B34" s="264" t="str">
        <f>IF(EXACT('Page Titre'!LANGUE_FR_ENG,"Fr"),MatchTrad!A607,MatchTrad!B607)</f>
        <v>Retail deposits - insured, transactional 3% rate (outside Canada)</v>
      </c>
      <c r="C34" s="264" t="str">
        <f>IF(EXACT('Page Titre'!LANGUE_FR_ENG,"Fr"),MatchTrad!A608,MatchTrad!B608)</f>
        <v>Total retail deposits that are fully insured by an effective deposit insurance scheme in transactional accounts in jurisdiction other than Canada, where the supervisor in that juridiction chooses to apply a 3% run-off rate to such retail deposits.</v>
      </c>
      <c r="D34" s="265">
        <v>78</v>
      </c>
    </row>
    <row r="35" spans="1:4" s="326" customFormat="1" ht="39.6">
      <c r="A35" s="263">
        <v>21103</v>
      </c>
      <c r="B35" s="264" t="str">
        <f>IF(EXACT('Page Titre'!LANGUE_FR_ENG,"Fr"),MatchTrad!A609,MatchTrad!B609)</f>
        <v>Retail deposits - insured, transactional 5% rate</v>
      </c>
      <c r="C35" s="264" t="str">
        <f>IF(EXACT('Page Titre'!LANGUE_FR_ENG,"Fr"),MatchTrad!A610,MatchTrad!B610)</f>
        <v>Total retail deposits that are fully insured by an effective deposit insurance scheme in transactional accounts in jurisdictions other than Canada, where the supervisor in that jurisdiction chooses to apply a 5% run-off rate to such retail deposits.</v>
      </c>
      <c r="D35" s="265">
        <v>75</v>
      </c>
    </row>
    <row r="36" spans="1:4" s="326" customFormat="1" ht="52.5" customHeight="1">
      <c r="A36" s="263">
        <v>21104</v>
      </c>
      <c r="B36" s="264" t="str">
        <f>IF(EXACT('Page Titre'!LANGUE_FR_ENG,"Fr"),MatchTrad!A611,MatchTrad!B611)</f>
        <v>Retail deposits - insured, non-transactional established relationship 3% rate (Canada)</v>
      </c>
      <c r="C36" s="264" t="str">
        <f>IF(EXACT('Page Titre'!LANGUE_FR_ENG,"Fr"),MatchTrad!A612,MatchTrad!B612)</f>
        <v>Total retail deposits that are fully insured by an effective deposit insurance scheme in non-transactional accounts with an established relationship in Canada.</v>
      </c>
      <c r="D36" s="265">
        <v>78</v>
      </c>
    </row>
    <row r="37" spans="1:4" s="326" customFormat="1" ht="39.6">
      <c r="A37" s="263">
        <v>21105</v>
      </c>
      <c r="B37" s="264" t="str">
        <f>IF(EXACT('Page Titre'!LANGUE_FR_ENG,"Fr"),MatchTrad!A613,MatchTrad!B613)</f>
        <v>Retail deposits - insured, non-transactional established relationship 3% rate (outside Canada)</v>
      </c>
      <c r="C37" s="264" t="str">
        <f>IF(EXACT('Page Titre'!LANGUE_FR_ENG,"Fr"),MatchTrad!A614,MatchTrad!B614)</f>
        <v>Total retail deposits that are fully insured by an effective deposit insurance scheme in non-transactional accounts with an established relationship in a jurisdiction other than Canada, where the supervisor in that jurisdiction chooses to apply a 3% run-off rate to such retail deposits.</v>
      </c>
      <c r="D37" s="265">
        <v>78</v>
      </c>
    </row>
    <row r="38" spans="1:4" s="326" customFormat="1" ht="39.6">
      <c r="A38" s="263">
        <v>21106</v>
      </c>
      <c r="B38" s="264" t="str">
        <f>IF(EXACT('Page Titre'!LANGUE_FR_ENG,"Fr"),MatchTrad!A615,MatchTrad!B615)</f>
        <v>Retail deposits - insured, non-transactional established relationship 5% rate</v>
      </c>
      <c r="C38" s="264" t="str">
        <f>IF(EXACT('Page Titre'!LANGUE_FR_ENG,"Fr"),MatchTrad!A616,MatchTrad!B616)</f>
        <v>Total retail deposits that are fully insured by an effective deposit insurance scheme in non-transactional accounts with an established relationship in a jurisdiction other than Canada, where the supervisor in that jurisdiction chooses to apply a 5% run-off rate to such retail deposits.</v>
      </c>
      <c r="D38" s="265">
        <v>75</v>
      </c>
    </row>
    <row r="39" spans="1:4" s="326" customFormat="1" ht="39.6">
      <c r="A39" s="263">
        <v>21107</v>
      </c>
      <c r="B39" s="264" t="str">
        <f>IF(EXACT('Page Titre'!LANGUE_FR_ENG,"Fr"),MatchTrad!A617,MatchTrad!B617)</f>
        <v>Retail deposits - insured, non-transactional no established relationship</v>
      </c>
      <c r="C39" s="264" t="str">
        <f>IF(EXACT('Page Titre'!LANGUE_FR_ENG,"Fr"),MatchTrad!A618,MatchTrad!B618)</f>
        <v>Total retail deposits that are fully insured by an effective deposit insurance scheme in accounts that are non-transactional where there is no established relationship that makes deposit withdrawal highly unlikely.</v>
      </c>
      <c r="D39" s="265">
        <v>79</v>
      </c>
    </row>
    <row r="40" spans="1:4" s="326" customFormat="1" ht="39.6">
      <c r="A40" s="266">
        <v>20010</v>
      </c>
      <c r="B40" s="267" t="str">
        <f>IF(EXACT('Page Titre'!LANGUE_FR_ENG,"Fr"),MatchTrad!A619,MatchTrad!B619)</f>
        <v>Retail deposits - insured deposits in non-transactional and no established relationship</v>
      </c>
      <c r="C40" s="267" t="str">
        <f>IF(EXACT('Page Titre'!LANGUE_FR_ENG,"Fr"),MatchTrad!A620,MatchTrad!B620)</f>
        <v>Total retail deposits that are fully insured by an effective deposit insurance scheme in accounts that are non-transactional where there is no established relationship that makes deposit withdrawal highly unlikely.</v>
      </c>
      <c r="D40" s="268">
        <v>79</v>
      </c>
    </row>
    <row r="41" spans="1:4" s="326" customFormat="1" ht="39.6">
      <c r="A41" s="266">
        <v>20020</v>
      </c>
      <c r="B41" s="267" t="str">
        <f>IF(EXACT('Page Titre'!LANGUE_FR_ENG,"Fr"),MatchTrad!A621,MatchTrad!B621)</f>
        <v>Retail deposits - insured, deposits received from funds and trusts where the balance is controlled by underlying retail customer</v>
      </c>
      <c r="C41" s="267" t="str">
        <f>IF(EXACT('Page Titre'!LANGUE_FR_ENG,"Fr"),MatchTrad!A622,MatchTrad!B622)</f>
        <v xml:space="preserve">Total insured deposits  received from a fund or a trust provided the balance is controlled solely by the underlying retail customer, i.e. the fund or trust does not influence the balance placed or the institution where such balance are placed at after initial placement. </v>
      </c>
      <c r="D41" s="268">
        <v>79</v>
      </c>
    </row>
    <row r="42" spans="1:4" s="326" customFormat="1" ht="66">
      <c r="A42" s="266">
        <v>21108</v>
      </c>
      <c r="B42" s="267" t="str">
        <f>IF(EXACT('Page Titre'!LANGUE_FR_ENG,"Fr"),MatchTrad!A629,MatchTrad!B629)</f>
        <v>Retail deposits - uninsured (including the portion of a deposit in excess of the deposit insurance coverage limit and deposits not meeting the deposit insurance coverage criteria)</v>
      </c>
      <c r="C42" s="267" t="str">
        <f>IF(EXACT('Page Titre'!LANGUE_FR_ENG,"Fr"),MatchTrad!A630,MatchTrad!B630)</f>
        <v>Total retail deposits that are cashable or mature within 30 days that are not fully insured by an effective deposit insurance scheme.</v>
      </c>
      <c r="D42" s="268">
        <v>79</v>
      </c>
    </row>
    <row r="43" spans="1:4" s="326" customFormat="1" ht="52.8">
      <c r="A43" s="266">
        <v>20030</v>
      </c>
      <c r="B43" s="267" t="str">
        <f>IF(EXACT('Page Titre'!LANGUE_FR_ENG,"Fr"),MatchTrad!A623,MatchTrad!B623)</f>
        <v>Retail deposits - rate sensitive deposits directly managed by the client - established relationship or deposit in or the deposit is in a transactional account</v>
      </c>
      <c r="C43" s="267" t="str">
        <f>IF(EXACT('Page Titre'!LANGUE_FR_ENG,"Fr"),MatchTrad!A624,MatchTrad!B624)</f>
        <v xml:space="preserve">Total interest rate sensitive deposits directly managed by the client - established relationship or deposit in is in a transactional account, as defined in paragraph 74. </v>
      </c>
      <c r="D43" s="268">
        <v>79</v>
      </c>
    </row>
    <row r="44" spans="1:4" s="326" customFormat="1" ht="90" customHeight="1">
      <c r="A44" s="266">
        <v>20040</v>
      </c>
      <c r="B44" s="267" t="str">
        <f>IF(EXACT('Page Titre'!LANGUE_FR_ENG,"Fr"),MatchTrad!A625,MatchTrad!B625)</f>
        <v>Retail deposits - other rate sensitive deposits directly managed by the client - no established relationship and not in a transactional account</v>
      </c>
      <c r="C44" s="267" t="str">
        <f>IF(EXACT('Page Titre'!LANGUE_FR_ENG,"Fr"),MatchTrad!A626,MatchTrad!B626)</f>
        <v xml:space="preserve">Total of other rate sensitive deposits directly managed by the client - no established relationship and not in a transactional account, as defined in paragraph 74. </v>
      </c>
      <c r="D44" s="268">
        <v>79</v>
      </c>
    </row>
    <row r="45" spans="1:4" s="326" customFormat="1" ht="26.4">
      <c r="A45" s="266">
        <v>20050</v>
      </c>
      <c r="B45" s="267" t="str">
        <f>IF(EXACT('Page Titre'!LANGUE_FR_ENG,"Fr"),MatchTrad!A627,MatchTrad!B627)</f>
        <v>Retail deposits - demand deposits managed by an unaffiliated third-party sourced</v>
      </c>
      <c r="C45" s="267" t="str">
        <f>IF(EXACT('Page Titre'!LANGUE_FR_ENG,"Fr"),MatchTrad!A628,MatchTrad!B628)</f>
        <v>Total demand deposits managed by unaffiliated third-party, as defined in paragraph 74</v>
      </c>
      <c r="D45" s="268">
        <v>79</v>
      </c>
    </row>
    <row r="46" spans="1:4" s="326" customFormat="1" ht="39.6">
      <c r="A46" s="266">
        <v>21109</v>
      </c>
      <c r="B46" s="267" t="str">
        <f>IF(EXACT('Page Titre'!LANGUE_FR_ENG,"Fr"),MatchTrad!A631,MatchTrad!B631)</f>
        <v>Term deposits managed by an unaffiliated third-party - cashable or maturing in the next 30 days</v>
      </c>
      <c r="C46" s="267" t="str">
        <f>IF(EXACT('Page Titre'!LANGUE_FR_ENG,"Fr"),MatchTrad!A632,MatchTrad!B632)</f>
        <v>Total amount of retail term deposits directly managed by an unaffiliated third party, as defined in paragraph 74, that are maturing or that are cashable in the next 30 days.</v>
      </c>
      <c r="D46" s="268">
        <v>79</v>
      </c>
    </row>
    <row r="47" spans="1:4" s="326" customFormat="1" ht="37.950000000000003" customHeight="1">
      <c r="A47" s="266">
        <v>21110</v>
      </c>
      <c r="B47" s="267" t="str">
        <f>IF(EXACT('Page Titre'!LANGUE_FR_ENG,"Fr"),MatchTrad!A633,MatchTrad!B633)</f>
        <v>Retail deposits denominated in foreign currency</v>
      </c>
      <c r="C47" s="267" t="str">
        <f>IF(EXACT('Page Titre'!LANGUE_FR_ENG,"Fr"),MatchTrad!A634,MatchTrad!B634)</f>
        <v>Total retail deposits sourced in Canada that are denominated in a foreign currency (i.e. deposits denominated in any other currency than the domestic currency in a jurisdiction in which the institution operates).</v>
      </c>
      <c r="D47" s="268">
        <v>79</v>
      </c>
    </row>
    <row r="48" spans="1:4" s="326" customFormat="1" ht="49.95" customHeight="1">
      <c r="A48" s="263">
        <v>21111</v>
      </c>
      <c r="B48" s="264" t="str">
        <f>IF(EXACT('Page Titre'!LANGUE_FR_ENG,"Fr"),MatchTrad!A635,MatchTrad!B635)</f>
        <v>Retail deposits - term deposits &gt; 30 day maturity</v>
      </c>
      <c r="C48" s="264" t="str">
        <f>IF(EXACT('Page Titre'!LANGUE_FR_ENG,"Fr"),MatchTrad!A636,MatchTrad!B636)</f>
        <v>Total retail deposits with a residual maturity or withdrawal notice period greater than 30 days where the depositor has no legal right to withdraw deposits within 30 days, or where early withdrawal results in a significant penalty that is materially greater than the loss of interest.</v>
      </c>
      <c r="D48" s="265">
        <v>82</v>
      </c>
    </row>
    <row r="49" spans="1:4" s="327" customFormat="1" ht="115.35" customHeight="1">
      <c r="A49" s="266">
        <v>21120</v>
      </c>
      <c r="B49" s="267" t="str">
        <f>IF(EXACT('Page Titre'!LANGUE_FR_ENG,"Fr"),MatchTrad!A637,MatchTrad!B637)</f>
        <v>Less stable retail deposits subject to host jurisdiction requirements</v>
      </c>
      <c r="C49" s="267" t="str">
        <f>IF(EXACT('Page Titre'!LANGUE_FR_ENG,"Fr"),MatchTrad!A638,MatchTrad!B638)</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retail deposits (small business deposits are reported separately in Section 2.2.) should be reported here while a further breakdown is reported in Section 6.</v>
      </c>
      <c r="D49" s="268">
        <v>169</v>
      </c>
    </row>
    <row r="50" spans="1:4" s="326" customFormat="1" ht="26.4">
      <c r="A50" s="263">
        <v>21201</v>
      </c>
      <c r="B50" s="264" t="str">
        <f>IF(EXACT('Page Titre'!LANGUE_FR_ENG,"Fr"),MatchTrad!A639,MatchTrad!B639)</f>
        <v>Small business deposits - insured, transactional 3% rate (Canada)</v>
      </c>
      <c r="C50" s="264" t="str">
        <f>IF(EXACT('Page Titre'!LANGUE_FR_ENG,"Fr"),MatchTrad!A640,MatchTrad!B640)</f>
        <v>Total small business deposits that are fully insured by an effective deposit insurance scheme in transactional accounts in Canada.</v>
      </c>
      <c r="D50" s="265">
        <v>78.89</v>
      </c>
    </row>
    <row r="51" spans="1:4" s="326" customFormat="1" ht="39.6">
      <c r="A51" s="263">
        <v>21202</v>
      </c>
      <c r="B51" s="264" t="str">
        <f>IF(EXACT('Page Titre'!LANGUE_FR_ENG,"Fr"),MatchTrad!A641,MatchTrad!B641)</f>
        <v>Small business deposits - insured, transactional 3% rate (outside Canada)</v>
      </c>
      <c r="C51" s="264" t="str">
        <f>IF(EXACT('Page Titre'!LANGUE_FR_ENG,"Fr"),MatchTrad!A642,MatchTrad!B642)</f>
        <v>Total small business deposits that are fully insured by an effective deposit insurance scheme in transactional accounts in jurisdictions other than Canada, where the supervisor in that jurisdiction chooses to apply a 3% run-off rate to such small business deposits.</v>
      </c>
      <c r="D51" s="265">
        <v>78.89</v>
      </c>
    </row>
    <row r="52" spans="1:4" s="326" customFormat="1" ht="39.6">
      <c r="A52" s="263">
        <v>21203</v>
      </c>
      <c r="B52" s="264" t="str">
        <f>IF(EXACT('Page Titre'!LANGUE_FR_ENG,"Fr"),MatchTrad!A643,MatchTrad!B643)</f>
        <v>Small business deposits - insured, transactional 5% rate (outside Canada)</v>
      </c>
      <c r="C52" s="264" t="str">
        <f>IF(EXACT('Page Titre'!LANGUE_FR_ENG,"Fr"),MatchTrad!A644,MatchTrad!B644)</f>
        <v>Total small business deposits that are fully insured by an effective deposit insurance scheme in transactional accounts in jurisdictions other than Canada, where the supervisor in that jurisdiction chooses to apply a 5% run-off rate to such small business deposits.</v>
      </c>
      <c r="D52" s="265">
        <v>75.89</v>
      </c>
    </row>
    <row r="53" spans="1:4" s="326" customFormat="1" ht="45.75" customHeight="1">
      <c r="A53" s="263">
        <v>21204</v>
      </c>
      <c r="B53" s="264" t="str">
        <f>IF(EXACT('Page Titre'!LANGUE_FR_ENG,"Fr"),MatchTrad!A645,MatchTrad!B645)</f>
        <v>Small business deposits - insured, non-transactional established relationship 3% rate (Canada)</v>
      </c>
      <c r="C53" s="264" t="str">
        <f>IF(EXACT('Page Titre'!LANGUE_FR_ENG,"Fr"),MatchTrad!A646,MatchTrad!B646)</f>
        <v>Total small business deposits that are fully insured by an effective deposit insurance scheme in non-transactional accounts with an established relationship in Canada.</v>
      </c>
      <c r="D53" s="265">
        <v>78.89</v>
      </c>
    </row>
    <row r="54" spans="1:4" s="326" customFormat="1" ht="56.25" customHeight="1">
      <c r="A54" s="263">
        <v>21205</v>
      </c>
      <c r="B54" s="264" t="str">
        <f>IF(EXACT('Page Titre'!LANGUE_FR_ENG,"Fr"),MatchTrad!A647,MatchTrad!B647)</f>
        <v>Small business deposits - insured, non-transactional established relationship 3% rate (outside Canada)</v>
      </c>
      <c r="C54" s="264" t="str">
        <f>IF(EXACT('Page Titre'!LANGUE_FR_ENG,"Fr"),MatchTrad!A648,MatchTrad!B648)</f>
        <v>Total small business deposits that are fully insured by an effective deposit insurance scheme in non-transactional accounts with an established relationship in a jurisdiction other than Canada, where the supervisor in that jurisdiction chooses to apply a 3% run-off rate to such small business deposits.</v>
      </c>
      <c r="D54" s="265">
        <v>78.89</v>
      </c>
    </row>
    <row r="55" spans="1:4" s="326" customFormat="1" ht="52.8">
      <c r="A55" s="263">
        <v>21206</v>
      </c>
      <c r="B55" s="264" t="str">
        <f>IF(EXACT('Page Titre'!LANGUE_FR_ENG,"Fr"),MatchTrad!A649,MatchTrad!B649)</f>
        <v>Small business deposits - insured, non-transactional established relationship 5% rate</v>
      </c>
      <c r="C55" s="264" t="str">
        <f>IF(EXACT('Page Titre'!LANGUE_FR_ENG,"Fr"),MatchTrad!A650,MatchTrad!B650)</f>
        <v>Total small business deposits that are fully insured by an effective deposit insurance scheme in non-transactional accounts with an established relationship in a jurisdiction other than Canada, where the supervisor in that jurisdiction chooses to apply a 5% run-off rate to such small business deposits.</v>
      </c>
      <c r="D55" s="265">
        <v>75.89</v>
      </c>
    </row>
    <row r="56" spans="1:4" s="326" customFormat="1" ht="39.6">
      <c r="A56" s="266">
        <v>21250</v>
      </c>
      <c r="B56" s="281" t="str">
        <f>IF(EXACT('Page Titre'!LANGUE_FR_ENG,"Fr"),MatchTrad!A651,MatchTrad!B651)</f>
        <v>Small business deposits - insured deposits in non-transactional and no established relationship accounts</v>
      </c>
      <c r="C56" s="267" t="str">
        <f>IF(EXACT('Page Titre'!LANGUE_FR_ENG,"Fr"),MatchTrad!A652,MatchTrad!B652)</f>
        <v>Total small business deposits that are fully insured by an effective deposit insurance scheme in accounts that are not does not establish a long-term relationship with the financial institution, which makes deposit withdrawal highly unlikely</v>
      </c>
      <c r="D56" s="268">
        <v>79.89</v>
      </c>
    </row>
    <row r="57" spans="1:4" s="326" customFormat="1" ht="52.8">
      <c r="A57" s="266">
        <v>21251</v>
      </c>
      <c r="B57" s="281" t="str">
        <f>IF(EXACT('Page Titre'!LANGUE_FR_ENG,"Fr"),MatchTrad!A653,MatchTrad!B653)</f>
        <v>Small business deposits - insured deposits received from funds and trusts where the balance is controlled by underlying retail customer</v>
      </c>
      <c r="C57" s="267" t="str">
        <f>IF(EXACT('Page Titre'!LANGUE_FR_ENG,"Fr"),MatchTrad!A654,MatchTrad!B654)</f>
        <v xml:space="preserve">Total insured small business deposits received from a fund or a trust provided the balance is controlled solely by the underlying retail customer, i.e. the fund or trust does not influence the balance placed or the institution where such balance are placed at after initial placement. </v>
      </c>
      <c r="D57" s="268">
        <v>79</v>
      </c>
    </row>
    <row r="58" spans="1:4" s="326" customFormat="1" ht="39.6">
      <c r="A58" s="263">
        <v>21210</v>
      </c>
      <c r="B58" s="267" t="str">
        <f>IF(EXACT('Page Titre'!LANGUE_FR_ENG,"Fr"),MatchTrad!A655,MatchTrad!B655)</f>
        <v>Small business deposits - denominated in foreign currency</v>
      </c>
      <c r="C58" s="264" t="str">
        <f>IF(EXACT('Page Titre'!LANGUE_FR_ENG,"Fr"),MatchTrad!A656,MatchTrad!B656)</f>
        <v>Total small business deposits sourced in Canada that are denominated in a foreign currency (i.e. deposits denominated in any other currency than the domestic currency in a jurisdiction in which the institution operates).</v>
      </c>
      <c r="D58" s="265" t="str">
        <f>IF(EXACT('Page Titre'!LANGUE_FR_ENG,"Fr"),MatchTrad!A657,MatchTrad!B657)</f>
        <v>79-89</v>
      </c>
    </row>
    <row r="59" spans="1:4" s="326" customFormat="1" ht="59.7" customHeight="1">
      <c r="A59" s="266">
        <v>21252</v>
      </c>
      <c r="B59" s="195" t="str">
        <f>IF(EXACT('Page Titre'!LANGUE_FR_ENG,"Fr"),MatchTrad!A658,MatchTrad!B658)</f>
        <v>Rate sensitive deposits directly managed by the client -  established relationship or deposit in a transactional account</v>
      </c>
      <c r="C59" s="267" t="str">
        <f>IF(EXACT('Page Titre'!LANGUE_FR_ENG,"Fr"),MatchTrad!A659,MatchTrad!B659)</f>
        <v xml:space="preserve">Total amount of rate sensitive small business deposits where the client directly manages the funds and where the client has an established relationship or the deposit is in a transactional account, as defined in paragraph 74. </v>
      </c>
      <c r="D59" s="268">
        <v>79.89</v>
      </c>
    </row>
    <row r="60" spans="1:4" s="326" customFormat="1" ht="90" customHeight="1">
      <c r="A60" s="266">
        <v>21253</v>
      </c>
      <c r="B60" s="195" t="str">
        <f>IF(EXACT('Page Titre'!LANGUE_FR_ENG,"Fr"),MatchTrad!A660,MatchTrad!B660)</f>
        <v>Small business deposits - other interest rate sensitive deposits directly managed by the client - no established relationship and not in a transactional account</v>
      </c>
      <c r="C60" s="267" t="str">
        <f>IF(EXACT('Page Titre'!LANGUE_FR_ENG,"Fr"),MatchTrad!A661,MatchTrad!B661)</f>
        <v xml:space="preserve">Total amount of rate sensitive small business deposits where the client directly manages the funds but where the client does not have an established relationship and the deposit is not in a transactional account, as defined in paragraph 74. </v>
      </c>
      <c r="D60" s="268">
        <v>79.89</v>
      </c>
    </row>
    <row r="61" spans="1:4" s="326" customFormat="1" ht="49.35" customHeight="1">
      <c r="A61" s="266">
        <v>21254</v>
      </c>
      <c r="B61" s="195" t="str">
        <f>IF(EXACT('Page Titre'!LANGUE_FR_ENG,"Fr"),MatchTrad!A662,MatchTrad!B662)</f>
        <v>Term deposits managed by an unaffiliated third-party - cashable or maturing in the next 30 days</v>
      </c>
      <c r="C61" s="267" t="str">
        <f>IF(EXACT('Page Titre'!LANGUE_FR_ENG,"Fr"),MatchTrad!A663,MatchTrad!B663)</f>
        <v>Total amount of small business term deposits directly managed by an unaffiliated third party, as defined in paragraph 74, that are maturing or that are cashable in the next 30 days.</v>
      </c>
      <c r="D61" s="268">
        <v>79.89</v>
      </c>
    </row>
    <row r="62" spans="1:4" s="326" customFormat="1" ht="39" customHeight="1">
      <c r="A62" s="266">
        <v>21255</v>
      </c>
      <c r="B62" s="195" t="str">
        <f>IF(EXACT('Page Titre'!LANGUE_FR_ENG,"Fr"),MatchTrad!A664,MatchTrad!B664)</f>
        <v>Demand deposits managed by unaffiliated third-party</v>
      </c>
      <c r="C62" s="267" t="str">
        <f>IF(EXACT('Page Titre'!LANGUE_FR_ENG,"Fr"),MatchTrad!A665,MatchTrad!B665)</f>
        <v xml:space="preserve">Total amount of small business demand deposits directly managed by an unaffiliated third party, as defined in paragraph 74. </v>
      </c>
      <c r="D62" s="268">
        <v>79.89</v>
      </c>
    </row>
    <row r="63" spans="1:4" s="328" customFormat="1" ht="112.35" customHeight="1">
      <c r="A63" s="266">
        <v>21256</v>
      </c>
      <c r="B63" s="267" t="str">
        <f>IF(EXACT('Page Titre'!LANGUE_FR_ENG,"Fr"),MatchTrad!A666,MatchTrad!B666)</f>
        <v>Less stable small business deposits subject to host jurisdiction requirements</v>
      </c>
      <c r="C63" s="267" t="str">
        <f>IF(EXACT('Page Titre'!LANGUE_FR_ENG,"Fr"),MatchTrad!A667,MatchTrad!B667)</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small business deposits (retail deposits are reported separately in Section 2.2,) should be reported here while a further breakdown is reported in Section 6.</v>
      </c>
      <c r="D63" s="268">
        <v>169</v>
      </c>
    </row>
    <row r="64" spans="1:4" s="326" customFormat="1" ht="39.6">
      <c r="A64" s="263">
        <v>21211</v>
      </c>
      <c r="B64" s="267" t="str">
        <f>IF(EXACT('Page Titre'!LANGUE_FR_ENG,"Fr"),MatchTrad!A668,MatchTrad!B668)</f>
        <v>Small business deposits - term deposits &gt; 30 day maturity</v>
      </c>
      <c r="C64" s="264" t="str">
        <f>IF(EXACT('Page Titre'!LANGUE_FR_ENG,"Fr"),MatchTrad!A669,MatchTrad!B669)</f>
        <v>Total small business deposits with a residual maturity or withdrawal notice period greater than 30 days where the depositor has no legal right to withdraw deposits within 30 days, or where early withdrawal results in a significant penalty that is materially greater than the loss of interest.</v>
      </c>
      <c r="D64" s="265" t="str">
        <f>IF(EXACT('Page Titre'!LANGUE_FR_ENG,"Fr"),MatchTrad!A670,MatchTrad!B670)</f>
        <v>82;89</v>
      </c>
    </row>
    <row r="65" spans="1:4" s="326" customFormat="1" ht="39.6">
      <c r="A65" s="263">
        <v>21212</v>
      </c>
      <c r="B65" s="267" t="str">
        <f>IF(EXACT('Page Titre'!LANGUE_FR_ENG,"Fr"),MatchTrad!A671,MatchTrad!B671)</f>
        <v>Non-financial corporate deposits - operational, insured 3% rate</v>
      </c>
      <c r="C65" s="264" t="str">
        <f>IF(EXACT('Page Titre'!LANGUE_FR_ENG,"Fr"),MatchTrad!A672,MatchTrad!B672)</f>
        <v>Total operational deposits (i.e. generated by clearing, custody and cash management activities) provided by non-financial corporates that are fully covered by an effective deposit insurance scheme and are in jurisdictions where the supervisor chooses to prescribe a 3% run-off rate.</v>
      </c>
      <c r="D65" s="265">
        <v>104</v>
      </c>
    </row>
    <row r="66" spans="1:4" s="326" customFormat="1" ht="39.6">
      <c r="A66" s="263">
        <v>21213</v>
      </c>
      <c r="B66" s="267" t="str">
        <f>IF(EXACT('Page Titre'!LANGUE_FR_ENG,"Fr"),MatchTrad!A673,MatchTrad!B673)</f>
        <v>Non-financial corporate deposits - operational, insured 5% rate</v>
      </c>
      <c r="C66" s="264" t="str">
        <f>IF(EXACT('Page Titre'!LANGUE_FR_ENG,"Fr"),MatchTrad!A674,MatchTrad!B674)</f>
        <v>Total operational deposits (i.e. generated by clearing, custody and cash management activities) provided by non-financial corporates that are fully covered by an effective deposit insurance scheme and are in jurisdictions where the supervisor chooses to prescribe a 5% run-off rate.</v>
      </c>
      <c r="D66" s="265">
        <v>104</v>
      </c>
    </row>
    <row r="67" spans="1:4" s="326" customFormat="1" ht="39.6">
      <c r="A67" s="263">
        <v>21214</v>
      </c>
      <c r="B67" s="264" t="str">
        <f>IF(EXACT('Page Titre'!LANGUE_FR_ENG,"Fr"),MatchTrad!A675,MatchTrad!B675)</f>
        <v>Non-financial corporate deposits - operational, uninsured</v>
      </c>
      <c r="C67" s="264" t="str">
        <f>IF(EXACT('Page Titre'!LANGUE_FR_ENG,"Fr"),MatchTrad!A676,MatchTrad!B676)</f>
        <v>Total operational deposits (i.e. generated by clearing, custody and cash management activities) provided by non-financial corporates that are not fully covered by an effective deposit insurance scheme.</v>
      </c>
      <c r="D67" s="265" t="str">
        <f>IF(EXACT('Page Titre'!LANGUE_FR_ENG,"Fr"),MatchTrad!A677,MatchTrad!B677)</f>
        <v>93-103</v>
      </c>
    </row>
    <row r="68" spans="1:4" s="326" customFormat="1" ht="45" customHeight="1">
      <c r="A68" s="263">
        <v>21215</v>
      </c>
      <c r="B68" s="264" t="str">
        <f>IF(EXACT('Page Titre'!LANGUE_FR_ENG,"Fr"),MatchTrad!A678,MatchTrad!B678)</f>
        <v>Non-financial corporate deposits - non-operational, amount fully covered by deposit insurance</v>
      </c>
      <c r="C68" s="264" t="str">
        <f>IF(EXACT('Page Titre'!LANGUE_FR_ENG,"Fr"),MatchTrad!A679,MatchTrad!B679)</f>
        <v>Total non-operational deposits provided by non-financial corporates where the entire amount of the deposit is fully covered by an effective deposit insurance scheme.</v>
      </c>
      <c r="D68" s="265">
        <v>108</v>
      </c>
    </row>
    <row r="69" spans="1:4" s="326" customFormat="1" ht="53.25" customHeight="1">
      <c r="A69" s="263">
        <v>21216</v>
      </c>
      <c r="B69" s="264" t="str">
        <f>IF(EXACT('Page Titre'!LANGUE_FR_ENG,"Fr"),MatchTrad!A680,MatchTrad!B680)</f>
        <v>Non-financial corporate deposits - non-operational, amount not fully covered by deposit insurance</v>
      </c>
      <c r="C69" s="264" t="str">
        <f>IF(EXACT('Page Titre'!LANGUE_FR_ENG,"Fr"),MatchTrad!A681,MatchTrad!B681)</f>
        <v>Total non-operational deposits provided by non-financial corporates where the entire amount of the deposit is not fully covered by an effective deposit insurance scheme.</v>
      </c>
      <c r="D69" s="265">
        <v>107</v>
      </c>
    </row>
    <row r="70" spans="1:4" s="326" customFormat="1" ht="52.8">
      <c r="A70" s="263">
        <v>21217</v>
      </c>
      <c r="B70" s="264" t="str">
        <f>IF(EXACT('Page Titre'!LANGUE_FR_ENG,"Fr"),MatchTrad!A682,MatchTrad!B682)</f>
        <v>Sovereign, central bank, PSEs, MDB deposits - operational, insured 3% rate</v>
      </c>
      <c r="C70" s="264" t="str">
        <f>IF(EXACT('Page Titre'!LANGUE_FR_ENG,"Fr"),MatchTrad!A683,MatchTrad!B683)</f>
        <v>Total operational deposits (i.e. generated by clearing, custody and cash management activities) provided by sovereigns, central banks, PSEs and MDBs that are fully covered by an effective deposit insurance scheme and are in jurisdictions where the supervisor chooses to prescribe a 3% run-off rate.</v>
      </c>
      <c r="D70" s="265">
        <v>104</v>
      </c>
    </row>
    <row r="71" spans="1:4" s="326" customFormat="1" ht="52.8">
      <c r="A71" s="263">
        <v>21218</v>
      </c>
      <c r="B71" s="264" t="str">
        <f>IF(EXACT('Page Titre'!LANGUE_FR_ENG,"Fr"),MatchTrad!A684,MatchTrad!B684)</f>
        <v>Sovereign, central bank, PSEs, MDB deposits - operational, insured 5% rate</v>
      </c>
      <c r="C71" s="264" t="str">
        <f>IF(EXACT('Page Titre'!LANGUE_FR_ENG,"Fr"),MatchTrad!A685,MatchTrad!B685)</f>
        <v>Total operational deposits (i.e. generated by clearing, custody and cash management activities) provided by sovereigns, central banks, PSEs and MDBs that are fully covered by an effective deposit insurance scheme and are in jurisdictions where the supervisor chooses to prescribe a 5% run-off rate.</v>
      </c>
      <c r="D71" s="265">
        <v>104</v>
      </c>
    </row>
    <row r="72" spans="1:4" s="326" customFormat="1" ht="39.6">
      <c r="A72" s="263">
        <v>21219</v>
      </c>
      <c r="B72" s="264" t="str">
        <f>IF(EXACT('Page Titre'!LANGUE_FR_ENG,"Fr"),MatchTrad!A686,MatchTrad!B686)</f>
        <v>Sovereign, central bank, PSEs, MDB deposits - operational, uninsured</v>
      </c>
      <c r="C72" s="264" t="str">
        <f>IF(EXACT('Page Titre'!LANGUE_FR_ENG,"Fr"),MatchTrad!A687,MatchTrad!B687)</f>
        <v>Total operational deposits (i.e. generated by clearing, custody and cash management activities) provided by sovereigns, central banks, PSEs and MDBs that are not fully covered by an effective deposit insurance scheme.</v>
      </c>
      <c r="D72" s="265" t="str">
        <f>IF(EXACT('Page Titre'!LANGUE_FR_ENG,"Fr"),MatchTrad!A688,MatchTrad!B688)</f>
        <v>93-103</v>
      </c>
    </row>
    <row r="73" spans="1:4" s="326" customFormat="1" ht="67.5" customHeight="1">
      <c r="A73" s="263">
        <v>21220</v>
      </c>
      <c r="B73" s="264" t="str">
        <f>IF(EXACT('Page Titre'!LANGUE_FR_ENG,"Fr"),MatchTrad!A689,MatchTrad!B689)</f>
        <v>Sovereign, central bank, PSEs, MDB deposits - non-operational, amount fully covered by deposit insurance</v>
      </c>
      <c r="C73" s="264" t="str">
        <f>IF(EXACT('Page Titre'!LANGUE_FR_ENG,"Fr"),MatchTrad!A690,MatchTrad!B690)</f>
        <v>Total non-operational deposits provided by sovereigns, central banks, PSEs and MDBs where the entire amount of the deposit is fully covered by an effective deposit insurance scheme.</v>
      </c>
      <c r="D73" s="265">
        <v>108</v>
      </c>
    </row>
    <row r="74" spans="1:4" s="326" customFormat="1" ht="264">
      <c r="A74" s="263">
        <v>21221</v>
      </c>
      <c r="B74" s="264" t="str">
        <f>IF(EXACT('Page Titre'!LANGUE_FR_ENG,"Fr"),MatchTrad!A691,MatchTrad!B691)</f>
        <v>Sovereign, central bank, PSEs, MDB deposits - non-operational, amount not fully covered by deposit insurance</v>
      </c>
      <c r="C74" s="264" t="str">
        <f>IF(EXACT('Page Titre'!LANGUE_FR_ENG,"Fr"),MatchTrad!A692,MatchTrad!B692)</f>
        <v>Total non-operational deposits provided by sovereigns, central banks, PSEs and MDBs where the entire amount of the deposit is not fully covered by an effective deposit insurance scheme.
In relation to infrastructure projects, where municipalities and local governments place excess funds from bond issuances in guaranteed investment contracts with an institution, the institution should consider any scheduled withdrawals within the forthcoming 30-day period as LCR outflows where the contract has a fixed amortization schedule. where the withdrawals are tied to the underlying infrastructure project milestones (i.e. the contract has a flexible schedule), the institution should assume an outflow equal to its conservative forecast of expected disbursement in the next 45 days.
As DPA 21221 is multiplied by a 40% weight, institutions need to gross-up the unweighted amount accordingly.
Upon request, institutions should be able to provide AMF a copy of the bond indenture governing the investment of the excess funds and the investment contract. institutions are required to monitor and back-test the accuracy of the forecasted disbursements compared to real life experience. institutions must report to AMF any event in which actual disbursement exceeded their forecast. where these forecasts prove to be unreliable, institutions will be required to treat these outflows as wholesale funding provided by non-financial corporates as per paragraph 108 of chapter 2 of LAR.</v>
      </c>
      <c r="D74" s="265">
        <v>107</v>
      </c>
    </row>
    <row r="75" spans="1:4" s="326" customFormat="1" ht="39.6">
      <c r="A75" s="263">
        <v>21222</v>
      </c>
      <c r="B75" s="264" t="str">
        <f>IF(EXACT('Page Titre'!LANGUE_FR_ENG,"Fr"),MatchTrad!A693,MatchTrad!B693)</f>
        <v>Bank deposits - operational, insured 3% rate</v>
      </c>
      <c r="C75" s="264" t="str">
        <f>IF(EXACT('Page Titre'!LANGUE_FR_ENG,"Fr"),MatchTrad!A694,MatchTrad!B694)</f>
        <v>Total operational deposits (i.e. generated by clearing, custody and cash management activities) provided by banks that are fully covered by an effective deposit insurance scheme and are in jurisdictions where the supervisor chooses to prescribe a 3% run-off rate.</v>
      </c>
      <c r="D75" s="265">
        <v>104</v>
      </c>
    </row>
    <row r="76" spans="1:4" s="326" customFormat="1" ht="39.6">
      <c r="A76" s="263">
        <v>21223</v>
      </c>
      <c r="B76" s="264" t="str">
        <f>IF(EXACT('Page Titre'!LANGUE_FR_ENG,"Fr"),MatchTrad!A695,MatchTrad!B695)</f>
        <v>Bank deposits - operational, insured 5% rate</v>
      </c>
      <c r="C76" s="264" t="str">
        <f>IF(EXACT('Page Titre'!LANGUE_FR_ENG,"Fr"),MatchTrad!A696,MatchTrad!B696)</f>
        <v>Total operational deposits (i.e. generated by clearing, custody and cash management activities) provided by banks that are fully covered by an effective deposit insurance scheme and are in jurisdictions where the supervisor chooses to prescribe a 5% run-off rate.</v>
      </c>
      <c r="D76" s="265">
        <v>104</v>
      </c>
    </row>
    <row r="77" spans="1:4" s="326" customFormat="1" ht="26.4">
      <c r="A77" s="263">
        <v>21224</v>
      </c>
      <c r="B77" s="264" t="str">
        <f>IF(EXACT('Page Titre'!LANGUE_FR_ENG,"Fr"),MatchTrad!A697,MatchTrad!B697)</f>
        <v>Bank deposits - operational, uninsured</v>
      </c>
      <c r="C77" s="264" t="str">
        <f>IF(EXACT('Page Titre'!LANGUE_FR_ENG,"Fr"),MatchTrad!A698,MatchTrad!B698)</f>
        <v>Total operational deposits (i.e. generated by clearing, custody and cash management activities) provided by banks that are not fully covered by an effective deposit insurance scheme.</v>
      </c>
      <c r="D77" s="265" t="str">
        <f>IF(EXACT('Page Titre'!LANGUE_FR_ENG,"Fr"),MatchTrad!A699,MatchTrad!B699)</f>
        <v>93-103</v>
      </c>
    </row>
    <row r="78" spans="1:4" s="326" customFormat="1">
      <c r="A78" s="263">
        <v>21225</v>
      </c>
      <c r="B78" s="264" t="str">
        <f>IF(EXACT('Page Titre'!LANGUE_FR_ENG,"Fr"),MatchTrad!A700,MatchTrad!B700)</f>
        <v>Bank deposits - non-operational</v>
      </c>
      <c r="C78" s="264" t="str">
        <f>IF(EXACT('Page Titre'!LANGUE_FR_ENG,"Fr"),MatchTrad!A701,MatchTrad!B701)</f>
        <v>Total non-operational deposits provided by other banks.</v>
      </c>
      <c r="D78" s="265">
        <v>109</v>
      </c>
    </row>
    <row r="79" spans="1:4" s="326" customFormat="1" ht="52.8">
      <c r="A79" s="263">
        <v>21226</v>
      </c>
      <c r="B79" s="264" t="str">
        <f>IF(EXACT('Page Titre'!LANGUE_FR_ENG,"Fr"),MatchTrad!A702,MatchTrad!B702)</f>
        <v>Other FI and other legal entity deposits - operational, insured 3% rate</v>
      </c>
      <c r="C79" s="264" t="str">
        <f>IF(EXACT('Page Titre'!LANGUE_FR_ENG,"Fr"),MatchTrad!A703,MatchTrad!B703)</f>
        <v>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3% run-off rate.</v>
      </c>
      <c r="D79" s="265">
        <v>104</v>
      </c>
    </row>
    <row r="80" spans="1:4" s="326" customFormat="1" ht="52.8">
      <c r="A80" s="263">
        <v>21227</v>
      </c>
      <c r="B80" s="264" t="str">
        <f>IF(EXACT('Page Titre'!LANGUE_FR_ENG,"Fr"),MatchTrad!A704,MatchTrad!B704)</f>
        <v>Other FI and other legal entity deposits - operational, insured 5% rate</v>
      </c>
      <c r="C80" s="264" t="str">
        <f>IF(EXACT('Page Titre'!LANGUE_FR_ENG,"Fr"),MatchTrad!A705,MatchTrad!B705)</f>
        <v>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5% run-off rate.</v>
      </c>
      <c r="D80" s="265">
        <v>104</v>
      </c>
    </row>
    <row r="81" spans="1:4" s="326" customFormat="1" ht="39.6">
      <c r="A81" s="263">
        <v>21228</v>
      </c>
      <c r="B81" s="264" t="str">
        <f>IF(EXACT('Page Titre'!LANGUE_FR_ENG,"Fr"),MatchTrad!A706,MatchTrad!B706)</f>
        <v>Other FI and other legal entity deposits - operational, uninsured</v>
      </c>
      <c r="C81" s="264" t="str">
        <f>IF(EXACT('Page Titre'!LANGUE_FR_ENG,"Fr"),MatchTrad!A707,MatchTrad!B707)</f>
        <v>Total operational deposits (i.e. generated by clearing, custody and cash management activities) provided by financial institutions (other than banks) and other legal entities that are not fully covered by an effective deposit insurance scheme.</v>
      </c>
      <c r="D81" s="265" t="str">
        <f>IF(EXACT('Page Titre'!LANGUE_FR_ENG,"Fr"),MatchTrad!A708,MatchTrad!B708)</f>
        <v>93-103</v>
      </c>
    </row>
    <row r="82" spans="1:4" s="326" customFormat="1" ht="26.4">
      <c r="A82" s="263">
        <v>21229</v>
      </c>
      <c r="B82" s="264" t="str">
        <f>IF(EXACT('Page Titre'!LANGUE_FR_ENG,"Fr"),MatchTrad!A709,MatchTrad!B709)</f>
        <v>Other FI and other legal entity deposits - non-operational</v>
      </c>
      <c r="C82" s="264" t="str">
        <f>IF(EXACT('Page Titre'!LANGUE_FR_ENG,"Fr"),MatchTrad!A710,MatchTrad!B710)</f>
        <v>Total non-operational deposits provided by financial institutions (other than banks) and other legal entities.</v>
      </c>
      <c r="D82" s="265">
        <v>109</v>
      </c>
    </row>
    <row r="83" spans="1:4" s="326" customFormat="1" ht="26.4">
      <c r="A83" s="263">
        <v>21230</v>
      </c>
      <c r="B83" s="264" t="str">
        <f>IF(EXACT('Page Titre'!LANGUE_FR_ENG,"Fr"),MatchTrad!A711,MatchTrad!B711)</f>
        <v>Unsecured debt issuance</v>
      </c>
      <c r="C83" s="264" t="str">
        <f>IF(EXACT('Page Titre'!LANGUE_FR_ENG,"Fr"),MatchTrad!A712,MatchTrad!B712)</f>
        <v xml:space="preserve">Total of all notes, bonds and other debt securities (excluding on bonds sold exclusively to the retail or small business customer markets, and excluding outflows on covered bonds). </v>
      </c>
      <c r="D83" s="265">
        <v>110</v>
      </c>
    </row>
    <row r="84" spans="1:4" s="326" customFormat="1" ht="26.4">
      <c r="A84" s="263">
        <v>21231</v>
      </c>
      <c r="B84" s="264" t="str">
        <f>IF(EXACT('Page Titre'!LANGUE_FR_ENG,"Fr"),MatchTrad!A713,MatchTrad!B713)</f>
        <v>Additional balances required to be installed in central bank reserves</v>
      </c>
      <c r="C84" s="264" t="str">
        <f>IF(EXACT('Page Titre'!LANGUE_FR_ENG,"Fr"),MatchTrad!A714,MatchTrad!B714)</f>
        <v xml:space="preserve">Amounts to be installed in the central bank reserves within 30 days. </v>
      </c>
      <c r="D84" s="265" t="str">
        <f>IF(EXACT('Page Titre'!LANGUE_FR_ENG,"Fr"),MatchTrad!A715,MatchTrad!B715)</f>
        <v>Footnote 50(b)</v>
      </c>
    </row>
    <row r="85" spans="1:4" s="326" customFormat="1" ht="66">
      <c r="A85" s="263">
        <v>21301</v>
      </c>
      <c r="B85" s="264" t="str">
        <f>IF(EXACT('Page Titre'!LANGUE_FR_ENG,"Fr"),MatchTrad!A716,MatchTrad!B716)</f>
        <v>Secured funding - with domestic central bank - Level 1 assets (transactions using eligible HQLA) - amount received</v>
      </c>
      <c r="C85" s="264" t="str">
        <f>IF(EXACT('Page Titre'!LANGUE_FR_ENG,"Fr"),MatchTrad!A717,MatchTrad!B717)</f>
        <v>The amount received from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D85" s="265" t="str">
        <f>IF(EXACT('Page Titre'!LANGUE_FR_ENG,"Fr"),MatchTrad!A718,MatchTrad!B718)</f>
        <v>114-115</v>
      </c>
    </row>
    <row r="86" spans="1:4" s="326" customFormat="1" ht="75" customHeight="1">
      <c r="A86" s="263">
        <v>21302</v>
      </c>
      <c r="B86" s="264" t="str">
        <f>IF(EXACT('Page Titre'!LANGUE_FR_ENG,"Fr"),MatchTrad!A719,MatchTrad!B719)</f>
        <v>Secured funding - with domestic central bank - Level 1 assets (transactions using eligible HQLA) - market value of collateral extended</v>
      </c>
      <c r="C86" s="264" t="str">
        <f>IF(EXACT('Page Titre'!LANGUE_FR_ENG,"Fr"),MatchTrad!A720,MatchTrad!B720)</f>
        <v>The market value of collateral extended in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D86" s="265" t="str">
        <f>IF(EXACT('Page Titre'!LANGUE_FR_ENG,"Fr"),MatchTrad!A721,MatchTrad!B721)</f>
        <v>114-115</v>
      </c>
    </row>
    <row r="87" spans="1:4" s="326" customFormat="1" ht="66">
      <c r="A87" s="263">
        <v>21303</v>
      </c>
      <c r="B87" s="264" t="str">
        <f>IF(EXACT('Page Titre'!LANGUE_FR_ENG,"Fr"),MatchTrad!A722,MatchTrad!B722)</f>
        <v>Secured funding - with domestic central bank - Level 1 assets (transactions not using eligible HQLA) - amount received</v>
      </c>
      <c r="C87" s="264" t="str">
        <f>IF(EXACT('Page Titre'!LANGUE_FR_ENG,"Fr"),MatchTrad!A723,MatchTrad!B723)</f>
        <v>The amount received from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D87" s="265" t="str">
        <f>IF(EXACT('Page Titre'!LANGUE_FR_ENG,"Fr"),MatchTrad!A724,MatchTrad!B724)</f>
        <v>114-115</v>
      </c>
    </row>
    <row r="88" spans="1:4" s="326" customFormat="1" ht="79.2">
      <c r="A88" s="263">
        <v>21304</v>
      </c>
      <c r="B88" s="264" t="str">
        <f>IF(EXACT('Page Titre'!LANGUE_FR_ENG,"Fr"),MatchTrad!A725,MatchTrad!B725)</f>
        <v>Secured funding - with domestic central bank - Level 1 assets (transactions not using eligible HQLA) - market value of collateral extended</v>
      </c>
      <c r="C88" s="264" t="str">
        <f>IF(EXACT('Page Titre'!LANGUE_FR_ENG,"Fr"),MatchTrad!A726,MatchTrad!B726)</f>
        <v>The market value of collateral extended in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D88" s="265" t="str">
        <f>IF(EXACT('Page Titre'!LANGUE_FR_ENG,"Fr"),MatchTrad!A727,MatchTrad!B727)</f>
        <v>114-115</v>
      </c>
    </row>
    <row r="89" spans="1:4" s="326" customFormat="1" ht="66">
      <c r="A89" s="263">
        <v>21305</v>
      </c>
      <c r="B89" s="264" t="str">
        <f>IF(EXACT('Page Titre'!LANGUE_FR_ENG,"Fr"),MatchTrad!A728,MatchTrad!B728)</f>
        <v>Secured funding - with domestic central bank - Level 2A assets (transactions using eligible HQLA) - amount received</v>
      </c>
      <c r="C89" s="264" t="str">
        <f>IF(EXACT('Page Titre'!LANGUE_FR_ENG,"Fr"),MatchTrad!A729,MatchTrad!B729)</f>
        <v>The amount received from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D89" s="265" t="str">
        <f>IF(EXACT('Page Titre'!LANGUE_FR_ENG,"Fr"),MatchTrad!A730,MatchTrad!B730)</f>
        <v>114-115</v>
      </c>
    </row>
    <row r="90" spans="1:4" s="326" customFormat="1" ht="78.75" customHeight="1">
      <c r="A90" s="263">
        <v>21306</v>
      </c>
      <c r="B90" s="264" t="str">
        <f>IF(EXACT('Page Titre'!LANGUE_FR_ENG,"Fr"),MatchTrad!A731,MatchTrad!B731)</f>
        <v>Secured funding - with domestic central bank - Level 2A assets (transactions using eligible HQLA) - market value of collateral extended</v>
      </c>
      <c r="C90" s="264" t="str">
        <f>IF(EXACT('Page Titre'!LANGUE_FR_ENG,"Fr"),MatchTrad!A732,MatchTrad!B732)</f>
        <v>The market value of collateral extended in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D90" s="265" t="str">
        <f>IF(EXACT('Page Titre'!LANGUE_FR_ENG,"Fr"),MatchTrad!A733,MatchTrad!B733)</f>
        <v>114-115</v>
      </c>
    </row>
    <row r="91" spans="1:4" s="326" customFormat="1" ht="78.75" customHeight="1">
      <c r="A91" s="263">
        <v>21307</v>
      </c>
      <c r="B91" s="264" t="str">
        <f>IF(EXACT('Page Titre'!LANGUE_FR_ENG,"Fr"),MatchTrad!A734,MatchTrad!B734)</f>
        <v>Secured funding - with domestic central bank - Level 2A assets (transactions not using eligible HQLA) - amount received</v>
      </c>
      <c r="C91" s="264" t="str">
        <f>IF(EXACT('Page Titre'!LANGUE_FR_ENG,"Fr"),MatchTrad!A735,MatchTrad!B735)</f>
        <v>The amount received from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D91" s="265" t="str">
        <f>IF(EXACT('Page Titre'!LANGUE_FR_ENG,"Fr"),MatchTrad!A736,MatchTrad!B736)</f>
        <v>114-115</v>
      </c>
    </row>
    <row r="92" spans="1:4" s="326" customFormat="1" ht="79.2">
      <c r="A92" s="263">
        <v>21308</v>
      </c>
      <c r="B92" s="264" t="str">
        <f>IF(EXACT('Page Titre'!LANGUE_FR_ENG,"Fr"),MatchTrad!A737,MatchTrad!B737)</f>
        <v>Secured funding - with domestic central bank - Level 2A assets (transactions not using eligible HQLA) - market value of collateral extended</v>
      </c>
      <c r="C92" s="264" t="str">
        <f>IF(EXACT('Page Titre'!LANGUE_FR_ENG,"Fr"),MatchTrad!A738,MatchTrad!B738)</f>
        <v>The market value of collateral extended in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D92" s="265" t="str">
        <f>IF(EXACT('Page Titre'!LANGUE_FR_ENG,"Fr"),MatchTrad!A739,MatchTrad!B739)</f>
        <v>114-115</v>
      </c>
    </row>
    <row r="93" spans="1:4" s="326" customFormat="1" ht="79.2">
      <c r="A93" s="263">
        <v>21309</v>
      </c>
      <c r="B93" s="264" t="str">
        <f>IF(EXACT('Page Titre'!LANGUE_FR_ENG,"Fr"),MatchTrad!A740,MatchTrad!B740)</f>
        <v>Secured funding - with domestic central bank - Level 2B RMBS assets (transactions using eligible HQLA) - amount received</v>
      </c>
      <c r="C93" s="264" t="str">
        <f>IF(EXACT('Page Titre'!LANGUE_FR_ENG,"Fr"),MatchTrad!A741,MatchTrad!B741)</f>
        <v>The amount received from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D93" s="265" t="str">
        <f>IF(EXACT('Page Titre'!LANGUE_FR_ENG,"Fr"),MatchTrad!A742,MatchTrad!B742)</f>
        <v>114-115</v>
      </c>
    </row>
    <row r="94" spans="1:4" s="326" customFormat="1" ht="79.2">
      <c r="A94" s="263">
        <v>21310</v>
      </c>
      <c r="B94" s="264" t="str">
        <f>IF(EXACT('Page Titre'!LANGUE_FR_ENG,"Fr"),MatchTrad!A743,MatchTrad!B743)</f>
        <v>Secured funding - with domestic central bank - Level 2B RMBS assets (transactions using eligible HQLA) - market value of collateral extended</v>
      </c>
      <c r="C94" s="264" t="str">
        <f>IF(EXACT('Page Titre'!LANGUE_FR_ENG,"Fr"),MatchTrad!A744,MatchTrad!B744)</f>
        <v>The market value of collateral extended in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D94" s="265" t="str">
        <f>IF(EXACT('Page Titre'!LANGUE_FR_ENG,"Fr"),MatchTrad!A745,MatchTrad!B745)</f>
        <v>114-115</v>
      </c>
    </row>
    <row r="95" spans="1:4" s="326" customFormat="1" ht="79.2">
      <c r="A95" s="263">
        <v>21311</v>
      </c>
      <c r="B95" s="264" t="str">
        <f>IF(EXACT('Page Titre'!LANGUE_FR_ENG,"Fr"),MatchTrad!A746,MatchTrad!B746)</f>
        <v>Secured funding - with domestic central bank - Level 2B RMBS assets (transactions not using eligible HQLA) - amount received</v>
      </c>
      <c r="C95" s="264" t="str">
        <f>IF(EXACT('Page Titre'!LANGUE_FR_ENG,"Fr"),MatchTrad!A747,MatchTrad!B747)</f>
        <v>The amount received from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D95" s="265" t="str">
        <f>IF(EXACT('Page Titre'!LANGUE_FR_ENG,"Fr"),MatchTrad!A748,MatchTrad!B748)</f>
        <v>114-115</v>
      </c>
    </row>
    <row r="96" spans="1:4" s="326" customFormat="1" ht="79.2">
      <c r="A96" s="263">
        <v>21312</v>
      </c>
      <c r="B96" s="264" t="str">
        <f>IF(EXACT('Page Titre'!LANGUE_FR_ENG,"Fr"),MatchTrad!A749,MatchTrad!B749)</f>
        <v>Secured funding - with domestic central bank - Level 2B RMBS assets (transactions not using eligible HQLA) - market value of collateral extended</v>
      </c>
      <c r="C96" s="264" t="str">
        <f>IF(EXACT('Page Titre'!LANGUE_FR_ENG,"Fr"),MatchTrad!A750,MatchTrad!B750)</f>
        <v>The market value of collateral extended in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D96" s="265" t="str">
        <f>IF(EXACT('Page Titre'!LANGUE_FR_ENG,"Fr"),MatchTrad!A751,MatchTrad!B751)</f>
        <v>114-115</v>
      </c>
    </row>
    <row r="97" spans="1:4" s="326" customFormat="1" ht="78.75" customHeight="1">
      <c r="A97" s="263">
        <v>21313</v>
      </c>
      <c r="B97" s="264" t="str">
        <f>IF(EXACT('Page Titre'!LANGUE_FR_ENG,"Fr"),MatchTrad!A752,MatchTrad!B752)</f>
        <v>Secured funding - with domestic central bank - Level 2B non-RMBS assets (transactions using eligible HQLA) - amount received</v>
      </c>
      <c r="C97" s="264" t="str">
        <f>IF(EXACT('Page Titre'!LANGUE_FR_ENG,"Fr"),MatchTrad!A753,MatchTrad!B753)</f>
        <v>The amount received from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97" s="265" t="str">
        <f>IF(EXACT('Page Titre'!LANGUE_FR_ENG,"Fr"),MatchTrad!A754,MatchTrad!B754)</f>
        <v>114-115</v>
      </c>
    </row>
    <row r="98" spans="1:4" s="326" customFormat="1" ht="79.2">
      <c r="A98" s="263">
        <v>21314</v>
      </c>
      <c r="B98" s="264" t="str">
        <f>IF(EXACT('Page Titre'!LANGUE_FR_ENG,"Fr"),MatchTrad!A755,MatchTrad!B755)</f>
        <v>Secured funding - with domestic central bank - Level 2B non-RMBS assets (transactions using eligible HQLA) - market value of collateral extended</v>
      </c>
      <c r="C98" s="264" t="str">
        <f>IF(EXACT('Page Titre'!LANGUE_FR_ENG,"Fr"),MatchTrad!A756,MatchTrad!B756)</f>
        <v>The market value of collateral extended in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98" s="265" t="str">
        <f>IF(EXACT('Page Titre'!LANGUE_FR_ENG,"Fr"),MatchTrad!A757,MatchTrad!B757)</f>
        <v>114-115</v>
      </c>
    </row>
    <row r="99" spans="1:4" s="326" customFormat="1" ht="79.2">
      <c r="A99" s="263">
        <v>21315</v>
      </c>
      <c r="B99" s="264" t="str">
        <f>IF(EXACT('Page Titre'!LANGUE_FR_ENG,"Fr"),MatchTrad!A758,MatchTrad!B758)</f>
        <v>Secured funding - with domestic central bank - Level 2B non-RMBS assets (transactions not using eligible HQLA) - amount received</v>
      </c>
      <c r="C99" s="264" t="str">
        <f>IF(EXACT('Page Titre'!LANGUE_FR_ENG,"Fr"),MatchTrad!A759,MatchTrad!B759)</f>
        <v>The amount received from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99" s="265" t="str">
        <f>IF(EXACT('Page Titre'!LANGUE_FR_ENG,"Fr"),MatchTrad!A760,MatchTrad!B760)</f>
        <v>114-115</v>
      </c>
    </row>
    <row r="100" spans="1:4" s="326" customFormat="1" ht="79.2">
      <c r="A100" s="263">
        <v>21316</v>
      </c>
      <c r="B100" s="264" t="str">
        <f>IF(EXACT('Page Titre'!LANGUE_FR_ENG,"Fr"),MatchTrad!A761,MatchTrad!B761)</f>
        <v>Secured funding - with domestic central bank - Level 2B non-RMBS assets (transactions not using eligible HQLA) - market value of collateral extended</v>
      </c>
      <c r="C100" s="264" t="str">
        <f>IF(EXACT('Page Titre'!LANGUE_FR_ENG,"Fr"),MatchTrad!A762,MatchTrad!B762)</f>
        <v>The market value of collateral extended in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00" s="265" t="str">
        <f>IF(EXACT('Page Titre'!LANGUE_FR_ENG,"Fr"),MatchTrad!A763,MatchTrad!B763)</f>
        <v>114-115</v>
      </c>
    </row>
    <row r="101" spans="1:4" s="326" customFormat="1" ht="39.6">
      <c r="A101" s="263">
        <v>21317</v>
      </c>
      <c r="B101" s="264" t="str">
        <f>IF(EXACT('Page Titre'!LANGUE_FR_ENG,"Fr"),MatchTrad!A764,MatchTrad!B764)</f>
        <v>Secured funding - with domestic central bank - non-HQLA assets (all transactions) - amount received</v>
      </c>
      <c r="C101" s="264" t="str">
        <f>IF(EXACT('Page Titre'!LANGUE_FR_ENG,"Fr"),MatchTrad!A765,MatchTrad!B765)</f>
        <v>The amount received from all secured funding or repo transactions with the institution's domestic central bank that mature within 30 days and are backed by non-HQLA assets.</v>
      </c>
      <c r="D101" s="265" t="str">
        <f>IF(EXACT('Page Titre'!LANGUE_FR_ENG,"Fr"),MatchTrad!A766,MatchTrad!B766)</f>
        <v>114-115</v>
      </c>
    </row>
    <row r="102" spans="1:4" s="326" customFormat="1" ht="39.6">
      <c r="A102" s="263">
        <v>21318</v>
      </c>
      <c r="B102" s="264" t="str">
        <f>IF(EXACT('Page Titre'!LANGUE_FR_ENG,"Fr"),MatchTrad!A767,MatchTrad!B767)</f>
        <v>Secured funding - with domestic central bank - non-HQLA assets (all transactions) - market value of collateral extended</v>
      </c>
      <c r="C102" s="264" t="str">
        <f>IF(EXACT('Page Titre'!LANGUE_FR_ENG,"Fr"),MatchTrad!A768,MatchTrad!B768)</f>
        <v>The market value of collateral extended in all secured funding or repo transactions with the institution's domestic central bank that mature within 30 days and are backed by non-HQLA assets.</v>
      </c>
      <c r="D102" s="265" t="str">
        <f>IF(EXACT('Page Titre'!LANGUE_FR_ENG,"Fr"),MatchTrad!A769,MatchTrad!B769)</f>
        <v>114-115</v>
      </c>
    </row>
    <row r="103" spans="1:4" s="326" customFormat="1" ht="79.2">
      <c r="A103" s="266">
        <v>21319</v>
      </c>
      <c r="B103" s="267" t="str">
        <f>IF(EXACT('Page Titre'!LANGUE_FR_ENG,"Fr"),MatchTrad!A770,MatchTrad!B770)</f>
        <v>Secured funding - not with domestic central bank - Level 1 assets (transactions using eligible HQLA) - amount received</v>
      </c>
      <c r="C103" s="267" t="str">
        <f>IF(EXACT('Page Titre'!LANGUE_FR_ENG,"Fr"),MatchTrad!A771,MatchTrad!B771)</f>
        <v>The amount received from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D103" s="268" t="str">
        <f>IF(EXACT('Page Titre'!LANGUE_FR_ENG,"Fr"),MatchTrad!A772,MatchTrad!B772)</f>
        <v>114-115</v>
      </c>
    </row>
    <row r="104" spans="1:4" s="326" customFormat="1" ht="78.75" customHeight="1">
      <c r="A104" s="263">
        <v>21320</v>
      </c>
      <c r="B104" s="264" t="str">
        <f>IF(EXACT('Page Titre'!LANGUE_FR_ENG,"Fr"),MatchTrad!A773,MatchTrad!B773)</f>
        <v>Secured funding - not with domestic central bank - Level 1 assets (transactions using eligible HQLA) - market value of collateral extended</v>
      </c>
      <c r="C104" s="264" t="str">
        <f>IF(EXACT('Page Titre'!LANGUE_FR_ENG,"Fr"),MatchTrad!A774,MatchTrad!B774)</f>
        <v>The market value of collateral extended in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D104" s="265" t="str">
        <f>IF(EXACT('Page Titre'!LANGUE_FR_ENG,"Fr"),MatchTrad!A775,MatchTrad!B775)</f>
        <v>114-115</v>
      </c>
    </row>
    <row r="105" spans="1:4" s="326" customFormat="1" ht="79.2">
      <c r="A105" s="263">
        <v>21321</v>
      </c>
      <c r="B105" s="264" t="str">
        <f>IF(EXACT('Page Titre'!LANGUE_FR_ENG,"Fr"),MatchTrad!A776,MatchTrad!B776)</f>
        <v>Secured funding - not with domestic central bank - Level 1 assets (transactions not using eligible HQLA) - amount received</v>
      </c>
      <c r="C105" s="264" t="str">
        <f>IF(EXACT('Page Titre'!LANGUE_FR_ENG,"Fr"),MatchTrad!A777,MatchTrad!B777)</f>
        <v>The amount received from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D105" s="265" t="str">
        <f>IF(EXACT('Page Titre'!LANGUE_FR_ENG,"Fr"),MatchTrad!A778,MatchTrad!B778)</f>
        <v>114-115</v>
      </c>
    </row>
    <row r="106" spans="1:4" s="326" customFormat="1" ht="79.2">
      <c r="A106" s="263">
        <v>21322</v>
      </c>
      <c r="B106" s="264" t="str">
        <f>IF(EXACT('Page Titre'!LANGUE_FR_ENG,"Fr"),MatchTrad!A779,MatchTrad!B779)</f>
        <v>Secured funding - not with domestic central bank - Level 1 assets (transactions not using eligible HQLA) - market value of collateral extended</v>
      </c>
      <c r="C106" s="264" t="str">
        <f>IF(EXACT('Page Titre'!LANGUE_FR_ENG,"Fr"),MatchTrad!A780,MatchTrad!B780)</f>
        <v>The market value of collateral extended in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D106" s="265" t="str">
        <f>IF(EXACT('Page Titre'!LANGUE_FR_ENG,"Fr"),MatchTrad!A781,MatchTrad!B781)</f>
        <v>114-115</v>
      </c>
    </row>
    <row r="107" spans="1:4" s="326" customFormat="1" ht="79.2">
      <c r="A107" s="263">
        <v>21323</v>
      </c>
      <c r="B107" s="264" t="str">
        <f>IF(EXACT('Page Titre'!LANGUE_FR_ENG,"Fr"),MatchTrad!A782,MatchTrad!B782)</f>
        <v>Secured funding - not with domestic central bank - Level 2A assets (transactions using eligible HQLA) - amount received</v>
      </c>
      <c r="C107" s="264" t="str">
        <f>IF(EXACT('Page Titre'!LANGUE_FR_ENG,"Fr"),MatchTrad!A783,MatchTrad!B783)</f>
        <v>The amount received from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D107" s="265" t="str">
        <f>IF(EXACT('Page Titre'!LANGUE_FR_ENG,"Fr"),MatchTrad!A784,MatchTrad!B784)</f>
        <v>114-115</v>
      </c>
    </row>
    <row r="108" spans="1:4" s="326" customFormat="1" ht="78.75" customHeight="1">
      <c r="A108" s="263">
        <v>21324</v>
      </c>
      <c r="B108" s="264" t="str">
        <f>IF(EXACT('Page Titre'!LANGUE_FR_ENG,"Fr"),MatchTrad!A785,MatchTrad!B785)</f>
        <v>Secured funding - not with domestic central bank - Level 2A assets (transactions using eligible HQLA) - market value of collateral extended</v>
      </c>
      <c r="C108" s="264" t="str">
        <f>IF(EXACT('Page Titre'!LANGUE_FR_ENG,"Fr"),MatchTrad!A786,MatchTrad!B786)</f>
        <v>The market value of collateral extended in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D108" s="265" t="str">
        <f>IF(EXACT('Page Titre'!LANGUE_FR_ENG,"Fr"),MatchTrad!A787,MatchTrad!B787)</f>
        <v>114-115</v>
      </c>
    </row>
    <row r="109" spans="1:4" s="326" customFormat="1" ht="78.75" customHeight="1">
      <c r="A109" s="263">
        <v>21325</v>
      </c>
      <c r="B109" s="264" t="str">
        <f>IF(EXACT('Page Titre'!LANGUE_FR_ENG,"Fr"),MatchTrad!A788,MatchTrad!B788)</f>
        <v>Secured funding - not with domestic central bank - Level 2A assets (transactions not using eligible HQLA) - amount received</v>
      </c>
      <c r="C109" s="264" t="str">
        <f>IF(EXACT('Page Titre'!LANGUE_FR_ENG,"Fr"),MatchTrad!A789,MatchTrad!B789)</f>
        <v>The amount received from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D109" s="265" t="str">
        <f>IF(EXACT('Page Titre'!LANGUE_FR_ENG,"Fr"),MatchTrad!A790,MatchTrad!B790)</f>
        <v>114-115</v>
      </c>
    </row>
    <row r="110" spans="1:4" s="326" customFormat="1" ht="78.75" customHeight="1">
      <c r="A110" s="263">
        <v>21326</v>
      </c>
      <c r="B110" s="264" t="str">
        <f>IF(EXACT('Page Titre'!LANGUE_FR_ENG,"Fr"),MatchTrad!A791,MatchTrad!B791)</f>
        <v>Secured funding - not with domestic central bank - Level 2A assets (transactions not using eligible HQLA) - market value of collateral extended</v>
      </c>
      <c r="C110" s="264" t="str">
        <f>IF(EXACT('Page Titre'!LANGUE_FR_ENG,"Fr"),MatchTrad!A792,MatchTrad!B792)</f>
        <v>The market value of collateral extended in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D110" s="265" t="str">
        <f>IF(EXACT('Page Titre'!LANGUE_FR_ENG,"Fr"),MatchTrad!A793,MatchTrad!B793)</f>
        <v>114-115</v>
      </c>
    </row>
    <row r="111" spans="1:4" s="326" customFormat="1" ht="78.75" customHeight="1">
      <c r="A111" s="263">
        <v>21327</v>
      </c>
      <c r="B111" s="264" t="str">
        <f>IF(EXACT('Page Titre'!LANGUE_FR_ENG,"Fr"),MatchTrad!A794,MatchTrad!B794)</f>
        <v>Secured funding - not with domestic central bank - Level 2B RMBS assets (transactions using eligible HQLA) - amount received</v>
      </c>
      <c r="C111" s="264" t="str">
        <f>IF(EXACT('Page Titre'!LANGUE_FR_ENG,"Fr"),MatchTrad!A795,MatchTrad!B795)</f>
        <v>The amount received from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D111" s="265" t="str">
        <f>IF(EXACT('Page Titre'!LANGUE_FR_ENG,"Fr"),MatchTrad!A796,MatchTrad!B796)</f>
        <v>114-115</v>
      </c>
    </row>
    <row r="112" spans="1:4" s="326" customFormat="1" ht="79.2">
      <c r="A112" s="263">
        <v>21328</v>
      </c>
      <c r="B112" s="264" t="str">
        <f>IF(EXACT('Page Titre'!LANGUE_FR_ENG,"Fr"),MatchTrad!A797,MatchTrad!B797)</f>
        <v>Secured funding - not with domestic central bank - Level 2B RMBS assets (transactions using eligible HQLA) - market value of collateral extended</v>
      </c>
      <c r="C112" s="264" t="str">
        <f>IF(EXACT('Page Titre'!LANGUE_FR_ENG,"Fr"),MatchTrad!A798,MatchTrad!B798)</f>
        <v>The market value of collateral extended in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D112" s="265" t="str">
        <f>IF(EXACT('Page Titre'!LANGUE_FR_ENG,"Fr"),MatchTrad!A799,MatchTrad!B799)</f>
        <v>114-115</v>
      </c>
    </row>
    <row r="113" spans="1:4" s="326" customFormat="1" ht="79.2">
      <c r="A113" s="263">
        <v>21329</v>
      </c>
      <c r="B113" s="264" t="str">
        <f>IF(EXACT('Page Titre'!LANGUE_FR_ENG,"Fr"),MatchTrad!A800,MatchTrad!B800)</f>
        <v>Secured funding - not with domestic central bank - Level 2B RMBS assets (transactions not using eligible HQLA) - amount received</v>
      </c>
      <c r="C113" s="264" t="str">
        <f>IF(EXACT('Page Titre'!LANGUE_FR_ENG,"Fr"),MatchTrad!A801,MatchTrad!B801)</f>
        <v>The amount received from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D113" s="265" t="str">
        <f>IF(EXACT('Page Titre'!LANGUE_FR_ENG,"Fr"),MatchTrad!A802,MatchTrad!B802)</f>
        <v>114-115</v>
      </c>
    </row>
    <row r="114" spans="1:4" s="326" customFormat="1" ht="79.2">
      <c r="A114" s="263">
        <v>21330</v>
      </c>
      <c r="B114" s="264" t="str">
        <f>IF(EXACT('Page Titre'!LANGUE_FR_ENG,"Fr"),MatchTrad!A803,MatchTrad!B803)</f>
        <v>Secured funding - not with domestic central bank - Level 2B RMBS assets (transactions not using eligible HQLA) - market value of collateral extended</v>
      </c>
      <c r="C114" s="264" t="str">
        <f>IF(EXACT('Page Titre'!LANGUE_FR_ENG,"Fr"),MatchTrad!A804,MatchTrad!B804)</f>
        <v>The market value of collateral extended in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D114" s="265" t="str">
        <f>IF(EXACT('Page Titre'!LANGUE_FR_ENG,"Fr"),MatchTrad!A805,MatchTrad!B805)</f>
        <v>114-115</v>
      </c>
    </row>
    <row r="115" spans="1:4" s="326" customFormat="1" ht="78.75" customHeight="1">
      <c r="A115" s="263">
        <v>21331</v>
      </c>
      <c r="B115" s="264" t="str">
        <f>IF(EXACT('Page Titre'!LANGUE_FR_ENG,"Fr"),MatchTrad!A806,MatchTrad!B806)</f>
        <v>Secured funding - with domestic sovereign, MDB or domestic PSE with 20% RW - Level 2B non-RMBS assets (transactions using eligible HQLA) - amount received</v>
      </c>
      <c r="C115" s="264" t="str">
        <f>IF(EXACT('Page Titre'!LANGUE_FR_ENG,"Fr"),MatchTrad!A807,MatchTrad!B807)</f>
        <v>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115" s="265" t="str">
        <f>IF(EXACT('Page Titre'!LANGUE_FR_ENG,"Fr"),MatchTrad!A808,MatchTrad!B808)</f>
        <v>114-115</v>
      </c>
    </row>
    <row r="116" spans="1:4" s="326" customFormat="1" ht="93.75" customHeight="1">
      <c r="A116" s="263">
        <v>21332</v>
      </c>
      <c r="B116" s="264" t="str">
        <f>IF(EXACT('Page Titre'!LANGUE_FR_ENG,"Fr"),MatchTrad!A809,MatchTrad!B809)</f>
        <v>Secured funding - with domestic sovereign, MDB or domestic PSE with 20% RW - Level 2B non-RMBS assets (transactions using eligible HQLA) - market value of collateral extended</v>
      </c>
      <c r="C116" s="264" t="str">
        <f>IF(EXACT('Page Titre'!LANGUE_FR_ENG,"Fr"),MatchTrad!A810,MatchTrad!B810)</f>
        <v>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116" s="265" t="str">
        <f>IF(EXACT('Page Titre'!LANGUE_FR_ENG,"Fr"),MatchTrad!A811,MatchTrad!B811)</f>
        <v>114-115</v>
      </c>
    </row>
    <row r="117" spans="1:4" s="326" customFormat="1" ht="90" customHeight="1">
      <c r="A117" s="263">
        <v>21333</v>
      </c>
      <c r="B117" s="264" t="str">
        <f>IF(EXACT('Page Titre'!LANGUE_FR_ENG,"Fr"),MatchTrad!A812,MatchTrad!B812)</f>
        <v>Secured funding - with domestic sovereign, MDB or domestic PSE with 20% RW - Level 2B non-RMBS assets (transactions not using eligible HQLA) - amount received</v>
      </c>
      <c r="C117" s="264" t="str">
        <f>IF(EXACT('Page Titre'!LANGUE_FR_ENG,"Fr"),MatchTrad!A813,MatchTrad!B813)</f>
        <v>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17" s="265" t="str">
        <f>IF(EXACT('Page Titre'!LANGUE_FR_ENG,"Fr"),MatchTrad!A814,MatchTrad!B814)</f>
        <v>114-115</v>
      </c>
    </row>
    <row r="118" spans="1:4" s="326" customFormat="1" ht="92.4">
      <c r="A118" s="263">
        <v>21334</v>
      </c>
      <c r="B118" s="264" t="str">
        <f>IF(EXACT('Page Titre'!LANGUE_FR_ENG,"Fr"),MatchTrad!A815,MatchTrad!B815)</f>
        <v>Secured funding - with domestic sovereign, MDB or domestic PSE with 20% RW - Level 2B non-RMBS assets (transactions not using eligible HQLA) - market value of collateral extended</v>
      </c>
      <c r="C118" s="264" t="str">
        <f>IF(EXACT('Page Titre'!LANGUE_FR_ENG,"Fr"),MatchTrad!A816,MatchTrad!B816)</f>
        <v>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18" s="265" t="str">
        <f>IF(EXACT('Page Titre'!LANGUE_FR_ENG,"Fr"),MatchTrad!A817,MatchTrad!B817)</f>
        <v>114-115</v>
      </c>
    </row>
    <row r="119" spans="1:4" s="326" customFormat="1" ht="78.75" customHeight="1">
      <c r="A119" s="263">
        <v>21335</v>
      </c>
      <c r="B119" s="264" t="str">
        <f>IF(EXACT('Page Titre'!LANGUE_FR_ENG,"Fr"),MatchTrad!A818,MatchTrad!B818)</f>
        <v>Secured funding - not with domestic sovereign, MDB or domestic PSE with 20% RW - Level 2B non-RMBS assets (transactions using eligible HQLA) - amount received</v>
      </c>
      <c r="C119" s="264" t="str">
        <f>IF(EXACT('Page Titre'!LANGUE_FR_ENG,"Fr"),MatchTrad!A819,MatchTrad!B819)</f>
        <v>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119" s="265" t="str">
        <f>IF(EXACT('Page Titre'!LANGUE_FR_ENG,"Fr"),MatchTrad!A820,MatchTrad!B820)</f>
        <v>114-115</v>
      </c>
    </row>
    <row r="120" spans="1:4" s="326" customFormat="1" ht="93.75" customHeight="1">
      <c r="A120" s="263">
        <v>21336</v>
      </c>
      <c r="B120" s="264" t="str">
        <f>IF(EXACT('Page Titre'!LANGUE_FR_ENG,"Fr"),MatchTrad!A821,MatchTrad!B821)</f>
        <v>Secured funding - not with domestic sovereign, MDB or domestic PSE with 20% RW - Level 2B non-RMBS assets (transactions using eligible HQLA) - market value of collateral extended</v>
      </c>
      <c r="C120" s="264" t="str">
        <f>IF(EXACT('Page Titre'!LANGUE_FR_ENG,"Fr"),MatchTrad!A822,MatchTrad!B822)</f>
        <v>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D120" s="265" t="str">
        <f>IF(EXACT('Page Titre'!LANGUE_FR_ENG,"Fr"),MatchTrad!A823,MatchTrad!B823)</f>
        <v>114-115</v>
      </c>
    </row>
    <row r="121" spans="1:4" s="326" customFormat="1" ht="90" customHeight="1">
      <c r="A121" s="263">
        <v>21337</v>
      </c>
      <c r="B121" s="264" t="str">
        <f>IF(EXACT('Page Titre'!LANGUE_FR_ENG,"Fr"),MatchTrad!A824,MatchTrad!B824)</f>
        <v>Secured funding - not with domestic sovereign, MDB or domestic PSE with 20% RW - Level 2B non-RMBS assets (transactions not using eligible HQLA) - amount received</v>
      </c>
      <c r="C121" s="264" t="str">
        <f>IF(EXACT('Page Titre'!LANGUE_FR_ENG,"Fr"),MatchTrad!A825,MatchTrad!B825)</f>
        <v>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21" s="265" t="str">
        <f>IF(EXACT('Page Titre'!LANGUE_FR_ENG,"Fr"),MatchTrad!A826,MatchTrad!B826)</f>
        <v>114-115</v>
      </c>
    </row>
    <row r="122" spans="1:4" s="326" customFormat="1" ht="92.4">
      <c r="A122" s="263">
        <v>21338</v>
      </c>
      <c r="B122" s="264" t="str">
        <f>IF(EXACT('Page Titre'!LANGUE_FR_ENG,"Fr"),MatchTrad!A827,MatchTrad!B827)</f>
        <v>Secured funding - not with domestic sovereign, MDB or domestic PSE with 20% RW - Level 2B non-RMBS assets (transactions not using eligible HQLA) - market value of collateral extended</v>
      </c>
      <c r="C122" s="264" t="str">
        <f>IF(EXACT('Page Titre'!LANGUE_FR_ENG,"Fr"),MatchTrad!A828,MatchTrad!B828)</f>
        <v>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D122" s="265" t="str">
        <f>IF(EXACT('Page Titre'!LANGUE_FR_ENG,"Fr"),MatchTrad!A829,MatchTrad!B829)</f>
        <v>114-115</v>
      </c>
    </row>
    <row r="123" spans="1:4" s="326" customFormat="1" ht="52.8">
      <c r="A123" s="263">
        <v>21339</v>
      </c>
      <c r="B123" s="264" t="str">
        <f>IF(EXACT('Page Titre'!LANGUE_FR_ENG,"Fr"),MatchTrad!A830,MatchTrad!B830)</f>
        <v>Secured funding - with domestic sovereign, MDB or domestic PSE with 20% RW - non-HQLA assets (all transactions) - amount received</v>
      </c>
      <c r="C123" s="264" t="str">
        <f>IF(EXACT('Page Titre'!LANGUE_FR_ENG,"Fr"),MatchTrad!A831,MatchTrad!B831)</f>
        <v>The amount received from all secured funding or repo transactions that are conducted with the institution's domestic sovereign, a MDB, or a domestic PSE with a 20% risk-weight that mature within 30 days and are backed by non-HQLA assets.</v>
      </c>
      <c r="D123" s="265" t="str">
        <f>IF(EXACT('Page Titre'!LANGUE_FR_ENG,"Fr"),MatchTrad!A832,MatchTrad!B832)</f>
        <v>114-115</v>
      </c>
    </row>
    <row r="124" spans="1:4" s="326" customFormat="1" ht="52.8">
      <c r="A124" s="263">
        <v>21340</v>
      </c>
      <c r="B124" s="264" t="str">
        <f>IF(EXACT('Page Titre'!LANGUE_FR_ENG,"Fr"),MatchTrad!A833,MatchTrad!B833)</f>
        <v>Secured funding - with domestic sovereign, MDB or domestic PSE with 20% RW - non-HQLA assets (all transactions) - market value of collateral extended</v>
      </c>
      <c r="C124" s="264" t="str">
        <f>IF(EXACT('Page Titre'!LANGUE_FR_ENG,"Fr"),MatchTrad!A834,MatchTrad!B834)</f>
        <v>The market value of collateral extended in all secured funding or repo transactions that are conducted with the institution's domestic sovereign, a MDB, or a domestic PSE with a 20% risk-weight that mature within 30 days and are backed by non-HQLA assets.</v>
      </c>
      <c r="D124" s="265" t="str">
        <f>IF(EXACT('Page Titre'!LANGUE_FR_ENG,"Fr"),MatchTrad!A835,MatchTrad!B835)</f>
        <v>114-115</v>
      </c>
    </row>
    <row r="125" spans="1:4" s="326" customFormat="1" ht="52.8">
      <c r="A125" s="263">
        <v>21341</v>
      </c>
      <c r="B125" s="264" t="str">
        <f>IF(EXACT('Page Titre'!LANGUE_FR_ENG,"Fr"),MatchTrad!A836,MatchTrad!B836)</f>
        <v>Secured funding - not with domestic sovereign, MDB or domestic PSE not with 20% RW - non-HQLA assets (all transactions) - amount received</v>
      </c>
      <c r="C125" s="264" t="str">
        <f>IF(EXACT('Page Titre'!LANGUE_FR_ENG,"Fr"),MatchTrad!A837,MatchTrad!B837)</f>
        <v>The amount received from all secured funding or repo transactions that are not conducted with the institution's domestic sovereign, a MDB, or a domestic PSE with a 20% risk-weight that mature within 30 days and are backed by non-HQLA assets.</v>
      </c>
      <c r="D125" s="265" t="str">
        <f>IF(EXACT('Page Titre'!LANGUE_FR_ENG,"Fr"),MatchTrad!A838,MatchTrad!B838)</f>
        <v>114-115</v>
      </c>
    </row>
    <row r="126" spans="1:4" s="326" customFormat="1" ht="78.75" customHeight="1">
      <c r="A126" s="266">
        <v>21342</v>
      </c>
      <c r="B126" s="267" t="str">
        <f>IF(EXACT('Page Titre'!LANGUE_FR_ENG,"Fr"),MatchTrad!A839,MatchTrad!B839)</f>
        <v>Secured funding - not with domestic sovereign, MDB or domestic PSE not with 20% RW - non-HQLA assets (all transactions) - market value of collateral extended</v>
      </c>
      <c r="C126" s="267" t="str">
        <f>IF(EXACT('Page Titre'!LANGUE_FR_ENG,"Fr"),MatchTrad!A840,MatchTrad!B840)</f>
        <v>The market value of collateral extended in all secured funding or repo transactions that are not conducted with the institution's domestic sovereign, a MDB, or a domestic PSE with a 20% risk-weight that mature within 30 days and are backed by non-HQLA assets.</v>
      </c>
      <c r="D126" s="268" t="str">
        <f>IF(EXACT('Page Titre'!LANGUE_FR_ENG,"Fr"),MatchTrad!A841,MatchTrad!B841)</f>
        <v>114-115</v>
      </c>
    </row>
    <row r="127" spans="1:4" s="326" customFormat="1" ht="168" customHeight="1">
      <c r="A127" s="263">
        <v>21401</v>
      </c>
      <c r="B127" s="264" t="str">
        <f>IF(EXACT('Page Titre'!LANGUE_FR_ENG,"Fr"),MatchTrad!A842,MatchTrad!B842)</f>
        <v>Derivatives cash outflow</v>
      </c>
      <c r="C127" s="264" t="str">
        <f>IF(EXACT('Page Titre'!LANGUE_FR_ENG,"Fr"),MatchTrad!A843,MatchTrad!B843)</f>
        <v>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outflows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v>
      </c>
      <c r="D127" s="265" t="str">
        <f>IF(EXACT('Page Titre'!LANGUE_FR_ENG,"Fr"),MatchTrad!A844,MatchTrad!B844)</f>
        <v>116-117</v>
      </c>
    </row>
    <row r="128" spans="1:4" s="326" customFormat="1" ht="79.2">
      <c r="A128" s="263">
        <v>21402</v>
      </c>
      <c r="B128" s="264" t="str">
        <f>IF(EXACT('Page Titre'!LANGUE_FR_ENG,"Fr"),MatchTrad!A845,MatchTrad!B845)</f>
        <v>Downgrade triggers in derivatives and other financing transactions</v>
      </c>
      <c r="C128" s="264" t="str">
        <f>IF(EXACT('Page Titre'!LANGUE_FR_ENG,"Fr"),MatchTrad!A846,MatchTrad!B846)</f>
        <v>The amount of collateral that would need to be posted for or contractual cash outflows generated by any downgrade up to and including a 3-notch downgrade of the institution's long-term credit rating. Triggers linked to an institution's short-term rating should be assumed to be triggered at the corresponding long-term rating in accordance with published ratings criteria. The impact of the downgrade should consider impacts on all types of margin collateral and contractual triggers which change rehypothecation rights for non-segregated collateral.</v>
      </c>
      <c r="D128" s="265">
        <v>118</v>
      </c>
    </row>
    <row r="129" spans="1:4" s="326" customFormat="1" ht="26.4">
      <c r="A129" s="263">
        <v>21403</v>
      </c>
      <c r="B129" s="264" t="str">
        <f>IF(EXACT('Page Titre'!LANGUE_FR_ENG,"Fr"),MatchTrad!A847,MatchTrad!B847)</f>
        <v>Valuation changes on posted collateral - cash and Level 1 collateral</v>
      </c>
      <c r="C129" s="264" t="str">
        <f>IF(EXACT('Page Titre'!LANGUE_FR_ENG,"Fr"),MatchTrad!A848,MatchTrad!B848)</f>
        <v>Current market value of relevant collateral posted as margin for derivatives and other transactions that, if they had been unencumbered, would have been eligible for inclusion as Level 1 HQLA.</v>
      </c>
      <c r="D129" s="265">
        <v>119</v>
      </c>
    </row>
    <row r="130" spans="1:4" s="326" customFormat="1" ht="79.2">
      <c r="A130" s="263">
        <v>21404</v>
      </c>
      <c r="B130" s="264" t="str">
        <f>IF(EXACT('Page Titre'!LANGUE_FR_ENG,"Fr"),MatchTrad!A849,MatchTrad!B849)</f>
        <v>Valuation changes on posted collateral - non-Level 1 collateral</v>
      </c>
      <c r="C130" s="264" t="str">
        <f>IF(EXACT('Page Titre'!LANGUE_FR_ENG,"Fr"),MatchTrad!A850,MatchTrad!B850)</f>
        <v>Current market value of relevant collateral posted as margin for derivatives and other transactions other than those included under the classification 21403 'Valuation changes on posted collateral - cash and Level 1 collateral'. This amount should be calculated net of collateral received on a counterparty basis (provided that the collateral received is not subject to restrictions on reuse or rehypothecation). Any collateral that is in a segregated margin account can only be used to offset outflows that are associated with payments that are eligible to be offset from that same account.</v>
      </c>
      <c r="D130" s="265">
        <v>119</v>
      </c>
    </row>
    <row r="131" spans="1:4" s="326" customFormat="1" ht="39.6">
      <c r="A131" s="263">
        <v>21405</v>
      </c>
      <c r="B131" s="264" t="str">
        <f>IF(EXACT('Page Titre'!LANGUE_FR_ENG,"Fr"),MatchTrad!A851,MatchTrad!B851)</f>
        <v>Excess non-segregated collateral that can contractually be called by counterparty</v>
      </c>
      <c r="C131" s="264" t="str">
        <f>IF(EXACT('Page Titre'!LANGUE_FR_ENG,"Fr"),MatchTrad!A852,MatchTrad!B852)</f>
        <v>The amount of non-segregated collateral that the institution currently has received from counterparties but could under legal documentation be recalled because the collateral is in excess of that counterparty's current collateral requirements.</v>
      </c>
      <c r="D131" s="265">
        <v>120</v>
      </c>
    </row>
    <row r="132" spans="1:4" s="326" customFormat="1" ht="39.6">
      <c r="A132" s="263">
        <v>21406</v>
      </c>
      <c r="B132" s="264" t="str">
        <f>IF(EXACT('Page Titre'!LANGUE_FR_ENG,"Fr"),MatchTrad!A853,MatchTrad!B853)</f>
        <v>Contractually required collateral where counterparty has not yet demanded collateral be posted</v>
      </c>
      <c r="C132" s="264" t="str">
        <f>IF(EXACT('Page Titre'!LANGUE_FR_ENG,"Fr"),MatchTrad!A854,MatchTrad!B854)</f>
        <v>The amount of collateral that is contractually due from the institution, but for which the counterparty has not yet demanded the posting of such collateral.</v>
      </c>
      <c r="D132" s="265">
        <v>121</v>
      </c>
    </row>
    <row r="133" spans="1:4" s="326" customFormat="1" ht="56.25" customHeight="1">
      <c r="A133" s="263">
        <v>21407</v>
      </c>
      <c r="B133" s="264" t="str">
        <f>IF(EXACT('Page Titre'!LANGUE_FR_ENG,"Fr"),MatchTrad!A855,MatchTrad!B855)</f>
        <v>Collateral substitution to non-HQLA assets</v>
      </c>
      <c r="C133" s="264" t="str">
        <f>IF(EXACT('Page Titre'!LANGUE_FR_ENG,"Fr"),MatchTrad!A856,MatchTrad!B856)</f>
        <v>The amount of HQLA collateral that can be substituted for non-HQLA without the institution's consent that has been received to secure transactions and that has not been segregated (e.g. otherwise included in HQLA, as secured funding collateral or in other institution operations).</v>
      </c>
      <c r="D133" s="265">
        <v>122</v>
      </c>
    </row>
    <row r="134" spans="1:4" s="326" customFormat="1" ht="79.2">
      <c r="A134" s="263">
        <v>21408</v>
      </c>
      <c r="B134" s="264" t="str">
        <f>IF(EXACT('Page Titre'!LANGUE_FR_ENG,"Fr"),MatchTrad!A857,MatchTrad!B857)</f>
        <v>Market valuation changes on derivatives and other transactions</v>
      </c>
      <c r="C134" s="264" t="str">
        <f>IF(EXACT('Page Titre'!LANGUE_FR_ENG,"Fr"),MatchTrad!A858,MatchTrad!B858)</f>
        <v>Any potential liquidity needs deriving from full collateralisation of mark-to-market exposures on derivative and other transactions. Institutions should calculate any outflow generated by increased needs related to market valuation changes by identifying the largest absolute net 30-day collateral flow realised during the preceding 24 months, where the absolute net collateral flow is based on both realised outflows and inflows. Inflows and outflows of transactions executed under the same master netting agreement can be treated on a net basis.</v>
      </c>
      <c r="D134" s="265">
        <v>123</v>
      </c>
    </row>
    <row r="135" spans="1:4" s="326" customFormat="1" ht="52.8">
      <c r="A135" s="263">
        <v>21409</v>
      </c>
      <c r="B135" s="264" t="str">
        <f>IF(EXACT('Page Titre'!LANGUE_FR_ENG,"Fr"),MatchTrad!A859,MatchTrad!B859)</f>
        <v>Loss of funding - ABS and other structured financing instruments issued by the institution</v>
      </c>
      <c r="C135" s="264" t="str">
        <f>IF(EXACT('Page Titre'!LANGUE_FR_ENG,"Fr"),MatchTrad!A860,MatchTrad!B860)</f>
        <v>Balances of term asset-backed securities and other structured financing instruments, excluding covered bonds, issued by the institution that mature in 30 days or less. To the extent that sponsored conduits/SPVs are required to be consolidated under liquidity requirements, their assets and liabilities should be taken into account.</v>
      </c>
      <c r="D135" s="265">
        <v>124</v>
      </c>
    </row>
    <row r="136" spans="1:4" s="326" customFormat="1" ht="26.4">
      <c r="A136" s="263">
        <v>21410</v>
      </c>
      <c r="B136" s="264" t="str">
        <f>IF(EXACT('Page Titre'!LANGUE_FR_ENG,"Fr"),MatchTrad!A861,MatchTrad!B861)</f>
        <v>Loss of funding - covered bonds issued by the institution</v>
      </c>
      <c r="C136" s="264" t="str">
        <f>IF(EXACT('Page Titre'!LANGUE_FR_ENG,"Fr"),MatchTrad!A862,MatchTrad!B862)</f>
        <v>Balances of covered bonds, issued by the institution that mature in 30 days or less.</v>
      </c>
      <c r="D136" s="265">
        <v>124</v>
      </c>
    </row>
    <row r="137" spans="1:4" s="326" customFormat="1" ht="52.5" customHeight="1">
      <c r="A137" s="263">
        <v>21411</v>
      </c>
      <c r="B137" s="264" t="str">
        <f>IF(EXACT('Page Titre'!LANGUE_FR_ENG,"Fr"),MatchTrad!A863,MatchTrad!B863)</f>
        <v>Loss of funding - ABCP, conduits, SIVs - debt maturing ≤ 30 days</v>
      </c>
      <c r="C137" s="264" t="str">
        <f>IF(EXACT('Page Titre'!LANGUE_FR_ENG,"Fr"),MatchTrad!A864,MatchTrad!B864)</f>
        <v xml:space="preserve">All funding on asset-backed commercial paper, conduits, securities investment vehicles and other such financing facilities maturing or returnable within 30 days. </v>
      </c>
      <c r="D137" s="265">
        <v>125</v>
      </c>
    </row>
    <row r="138" spans="1:4" s="326" customFormat="1" ht="39.6">
      <c r="A138" s="263">
        <v>21412</v>
      </c>
      <c r="B138" s="264" t="str">
        <f>IF(EXACT('Page Titre'!LANGUE_FR_ENG,"Fr"),MatchTrad!A865,MatchTrad!B865)</f>
        <v>Loss of funding - ABCP, conduits, SIVs - embedded options</v>
      </c>
      <c r="C138" s="264" t="str">
        <f>IF(EXACT('Page Titre'!LANGUE_FR_ENG,"Fr"),MatchTrad!A866,MatchTrad!B866)</f>
        <v>All funding on asset-backed commercial paper, conduits, securities investment vehicles and other such financing facilities not maturing within 30 days but with embedded options that could reduce the effective maturity of the debt to 30 days or less.</v>
      </c>
      <c r="D138" s="265">
        <v>125</v>
      </c>
    </row>
    <row r="139" spans="1:4" s="326" customFormat="1" ht="52.5" customHeight="1">
      <c r="A139" s="263">
        <v>21413</v>
      </c>
      <c r="B139" s="264" t="str">
        <f>IF(EXACT('Page Titre'!LANGUE_FR_ENG,"Fr"),MatchTrad!A867,MatchTrad!B867)</f>
        <v>Loss of funding - ABCP, conduits, SIVs - other potential losses</v>
      </c>
      <c r="C139" s="264" t="str">
        <f>IF(EXACT('Page Titre'!LANGUE_FR_ENG,"Fr"),MatchTrad!A868,MatchTrad!B868)</f>
        <v>Any other potential losses associated with all funding on asset-backed commercial paper, conduits, securities investment vehicles and other such financing facilities.</v>
      </c>
      <c r="D139" s="265">
        <v>125</v>
      </c>
    </row>
    <row r="140" spans="1:4" s="326" customFormat="1" ht="26.4">
      <c r="A140" s="263">
        <v>21414</v>
      </c>
      <c r="B140" s="264" t="str">
        <f>IF(EXACT('Page Titre'!LANGUE_FR_ENG,"Fr"),MatchTrad!A869,MatchTrad!B869)</f>
        <v>Undrawn committed credit and liquidity facilities - retail and small business customers</v>
      </c>
      <c r="C140" s="264" t="str">
        <f>IF(EXACT('Page Titre'!LANGUE_FR_ENG,"Fr"),MatchTrad!A870,MatchTrad!B870)</f>
        <v>Balances of undrawn committed credit and liquidity facilities extended by the institution to natural persons and small business customers.</v>
      </c>
      <c r="D140" s="265" t="str">
        <f>IF(EXACT('Page Titre'!LANGUE_FR_ENG,"Fr"),MatchTrad!A871,MatchTrad!B871)</f>
        <v>131(a)</v>
      </c>
    </row>
    <row r="141" spans="1:4" s="326" customFormat="1" ht="39.6">
      <c r="A141" s="263">
        <v>21415</v>
      </c>
      <c r="B141" s="264" t="str">
        <f>IF(EXACT('Page Titre'!LANGUE_FR_ENG,"Fr"),MatchTrad!A872,MatchTrad!B872)</f>
        <v>Undrawn committed credit facilities - non-financial corporates</v>
      </c>
      <c r="C141" s="264" t="str">
        <f>IF(EXACT('Page Titre'!LANGUE_FR_ENG,"Fr"),MatchTrad!A873,MatchTrad!B873)</f>
        <v>Balances of undrawn committed credit facilities extended by the institution to non-financial institution corporations (excluding small business customers). The amount reported should also include any ‘additional capacity’ of liquidity facilities provided to non-financial corporates.</v>
      </c>
      <c r="D141" s="265" t="str">
        <f>IF(EXACT('Page Titre'!LANGUE_FR_ENG,"Fr"),MatchTrad!A874,MatchTrad!B874)</f>
        <v>131(b)</v>
      </c>
    </row>
    <row r="142" spans="1:4" s="326" customFormat="1" ht="52.5" customHeight="1">
      <c r="A142" s="263">
        <v>21416</v>
      </c>
      <c r="B142" s="264" t="str">
        <f>IF(EXACT('Page Titre'!LANGUE_FR_ENG,"Fr"),MatchTrad!A875,MatchTrad!B875)</f>
        <v>Undrawn committed liquidity facilities - non-financial corporates</v>
      </c>
      <c r="C142" s="264" t="str">
        <f>IF(EXACT('Page Titre'!LANGUE_FR_ENG,"Fr"),MatchTrad!A876,MatchTrad!B876)</f>
        <v>The amount of undrawn committed liquidity facilities should be the amount of currently outstanding debt (or proportionate share if a syndicated facility) issued by non-financial institution corporations (excluding small business customers) maturing within a 30 day period that is backstopped by the facility.</v>
      </c>
      <c r="D142" s="265" t="str">
        <f>IF(EXACT('Page Titre'!LANGUE_FR_ENG,"Fr"),MatchTrad!A877,MatchTrad!B877)</f>
        <v>131(c)</v>
      </c>
    </row>
    <row r="143" spans="1:4" s="326" customFormat="1" ht="52.8">
      <c r="A143" s="263">
        <v>21417</v>
      </c>
      <c r="B143" s="264" t="str">
        <f>IF(EXACT('Page Titre'!LANGUE_FR_ENG,"Fr"),MatchTrad!A878,MatchTrad!B878)</f>
        <v>Undrawn committed credit facilities - sovereigns, central banks, PSEs, MDBs</v>
      </c>
      <c r="C143" s="264" t="str">
        <f>IF(EXACT('Page Titre'!LANGUE_FR_ENG,"Fr"),MatchTrad!A879,MatchTrad!B879)</f>
        <v>Balances of undrawn committed credit facilities extended by the institution to sovereigns, central banks, PSEs, and multilateral development banks. The amount reported should also include any ‘additional capacity’ of liquidity facilities provided to sovereigns, central banks, PSEs, and multilateral development banks.</v>
      </c>
      <c r="D143" s="265" t="str">
        <f>IF(EXACT('Page Titre'!LANGUE_FR_ENG,"Fr"),MatchTrad!A880,MatchTrad!B880)</f>
        <v>131(b)</v>
      </c>
    </row>
    <row r="144" spans="1:4" s="326" customFormat="1" ht="39.6">
      <c r="A144" s="263">
        <v>21418</v>
      </c>
      <c r="B144" s="264" t="str">
        <f>IF(EXACT('Page Titre'!LANGUE_FR_ENG,"Fr"),MatchTrad!A881,MatchTrad!B881)</f>
        <v>Undrawn committed liquidity facilities - sovereigns, central banks, PSEs, MDBs</v>
      </c>
      <c r="C144" s="264" t="str">
        <f>IF(EXACT('Page Titre'!LANGUE_FR_ENG,"Fr"),MatchTrad!A882,MatchTrad!B882)</f>
        <v>The amount of undrawn committed liquidity facilities should be the amount of currently outstanding debt (or proportionate share if a syndicated facility) issued by sovereigns, central banks, PSEs, or multilateral development banks maturing within a 30 day period that is backstopped by the facility.</v>
      </c>
      <c r="D144" s="265" t="str">
        <f>IF(EXACT('Page Titre'!LANGUE_FR_ENG,"Fr"),MatchTrad!A883,MatchTrad!B883)</f>
        <v>131(c)</v>
      </c>
    </row>
    <row r="145" spans="1:4" s="326" customFormat="1" ht="39.6">
      <c r="A145" s="263">
        <v>21419</v>
      </c>
      <c r="B145" s="264" t="str">
        <f>IF(EXACT('Page Titre'!LANGUE_FR_ENG,"Fr"),MatchTrad!A884,MatchTrad!B884)</f>
        <v>Undrawn committed credit and liquidity facilities - banks subject to prudential supervision</v>
      </c>
      <c r="C145" s="264" t="str">
        <f>IF(EXACT('Page Titre'!LANGUE_FR_ENG,"Fr"),MatchTrad!A885,MatchTrad!B885)</f>
        <v>Balances of undrawn committed credit and liquidity facilities extended to banks that are subject to prudential supervision.</v>
      </c>
      <c r="D145" s="265" t="str">
        <f>IF(EXACT('Page Titre'!LANGUE_FR_ENG,"Fr"),MatchTrad!A886,MatchTrad!B886)</f>
        <v>131(d)</v>
      </c>
    </row>
    <row r="146" spans="1:4" s="326" customFormat="1" ht="66">
      <c r="A146" s="263">
        <v>21420</v>
      </c>
      <c r="B146" s="264" t="str">
        <f>IF(EXACT('Page Titre'!LANGUE_FR_ENG,"Fr"),MatchTrad!A887,MatchTrad!B887)</f>
        <v>Undrawn committed credit facilities - other FIs</v>
      </c>
      <c r="C146" s="264" t="str">
        <f>IF(EXACT('Page Titre'!LANGUE_FR_ENG,"Fr"),MatchTrad!A888,MatchTrad!B888)</f>
        <v>Balances of undrawn committed credit facilities extended by the institution to other financial institutions (including securities firms, insurance companies, fiduciaries and beneficiaries). The amount reported should also include any ‘additional capacity’ of liquidity facilities provided to other financial institutions (including securities firms, insurance companies, fiduciaries and beneficiaries).</v>
      </c>
      <c r="D146" s="265" t="str">
        <f>IF(EXACT('Page Titre'!LANGUE_FR_ENG,"Fr"),MatchTrad!A889,MatchTrad!B889)</f>
        <v>131(e)</v>
      </c>
    </row>
    <row r="147" spans="1:4" s="326" customFormat="1" ht="67.5" customHeight="1">
      <c r="A147" s="263">
        <v>21421</v>
      </c>
      <c r="B147" s="264" t="str">
        <f>IF(EXACT('Page Titre'!LANGUE_FR_ENG,"Fr"),MatchTrad!A890,MatchTrad!B890)</f>
        <v>Undrawn committed liquidity facilities - other FIs</v>
      </c>
      <c r="C147" s="264" t="str">
        <f>IF(EXACT('Page Titre'!LANGUE_FR_ENG,"Fr"),MatchTrad!A891,MatchTrad!B891)</f>
        <v>The amount of undrawn committed liquidity facilities should be the amount of currently outstanding debt (or proportionate share if a syndicated facility) issued by other financial institutions (including securities firms, insurance companies, fiduciaries and beneficiaries) maturing within a 30 day period that is backstopped by the facility.</v>
      </c>
      <c r="D147" s="265" t="str">
        <f>IF(EXACT('Page Titre'!LANGUE_FR_ENG,"Fr"),MatchTrad!A892,MatchTrad!B892)</f>
        <v>131(f)</v>
      </c>
    </row>
    <row r="148" spans="1:4" s="326" customFormat="1" ht="39.6">
      <c r="A148" s="263">
        <v>21422</v>
      </c>
      <c r="B148" s="264" t="str">
        <f>IF(EXACT('Page Titre'!LANGUE_FR_ENG,"Fr"),MatchTrad!A893,MatchTrad!B893)</f>
        <v>Undrawn committed credit and liqudity facilities - other legal entities</v>
      </c>
      <c r="C148" s="264" t="str">
        <f>IF(EXACT('Page Titre'!LANGUE_FR_ENG,"Fr"),MatchTrad!A894,MatchTrad!B894)</f>
        <v>Balances of undrawn committed credit and liquidity facilities extended to other legal entities, including hedge funds, money market funds and special purpose funding vehicles (e.g. spes or conduits), or other vehicles used to finance the institution's own assets.</v>
      </c>
      <c r="D148" s="265" t="str">
        <f>IF(EXACT('Page Titre'!LANGUE_FR_ENG,"Fr"),MatchTrad!A895,MatchTrad!B895)</f>
        <v>131(g)</v>
      </c>
    </row>
    <row r="149" spans="1:4" s="326" customFormat="1" ht="26.4">
      <c r="A149" s="263">
        <v>21423</v>
      </c>
      <c r="B149" s="264" t="str">
        <f>IF(EXACT('Page Titre'!LANGUE_FR_ENG,"Fr"),MatchTrad!A896,MatchTrad!B896)</f>
        <v>Other contractual obligations to extend funds - FIs</v>
      </c>
      <c r="C149" s="264" t="str">
        <f>IF(EXACT('Page Titre'!LANGUE_FR_ENG,"Fr"),MatchTrad!A897,MatchTrad!B897)</f>
        <v>Any contractual lending obligations to financial institutions not captured elsewhere.</v>
      </c>
      <c r="D149" s="265">
        <v>132</v>
      </c>
    </row>
    <row r="150" spans="1:4" s="326" customFormat="1" ht="79.2">
      <c r="A150" s="263">
        <v>21424</v>
      </c>
      <c r="B150" s="264" t="str">
        <f>IF(EXACT('Page Titre'!LANGUE_FR_ENG,"Fr"),MatchTrad!A898,MatchTrad!B898)</f>
        <v>Other contractual obligations to extend funds - retail customers (natural persons)</v>
      </c>
      <c r="C150" s="264" t="str">
        <f>IF(EXACT('Page Titre'!LANGUE_FR_ENG,"Fr"),MatchTrad!A899,MatchTrad!B899)</f>
        <v>The full amount of contractual obligations to extend funds to retail clients within the next 30 calendar days (not netted for the assumed roll-over on the inflows that are reported under the classification 22201 'Contractual inflows - retail customers').  Unfunded commitments should be reported here only where i) the borrower has accepted the commitment extended by the institution and all conditions related to the commitments have been fully satisfied, and ii) the requirement to fund the commitment falls within the LCR's 30-day time horizon.</v>
      </c>
      <c r="D150" s="265">
        <v>133</v>
      </c>
    </row>
    <row r="151" spans="1:4" s="326" customFormat="1" ht="39.6">
      <c r="A151" s="263">
        <v>21425</v>
      </c>
      <c r="B151" s="264" t="str">
        <f>IF(EXACT('Page Titre'!LANGUE_FR_ENG,"Fr"),MatchTrad!A900,MatchTrad!B900)</f>
        <v>Other contractual obligations to extend funds - small business customers</v>
      </c>
      <c r="C151" s="264" t="str">
        <f>IF(EXACT('Page Titre'!LANGUE_FR_ENG,"Fr"),MatchTrad!A901,MatchTrad!B901)</f>
        <v>The full amount of contractual obligations to extend funds to small business customers within the next 30 calendar days (not netted for the assumed roll-over on the inflows that are reported under the classification 22202 'Contractual inflows - small business customers').</v>
      </c>
      <c r="D151" s="265">
        <v>133</v>
      </c>
    </row>
    <row r="152" spans="1:4" s="326" customFormat="1" ht="52.5" customHeight="1">
      <c r="A152" s="263">
        <v>21426</v>
      </c>
      <c r="B152" s="264" t="str">
        <f>IF(EXACT('Page Titre'!LANGUE_FR_ENG,"Fr"),MatchTrad!A902,MatchTrad!B902)</f>
        <v xml:space="preserve">Other contractual obligations to extend funds - non-financial corporates </v>
      </c>
      <c r="C152" s="264" t="str">
        <f>IF(EXACT('Page Titre'!LANGUE_FR_ENG,"Fr"),MatchTrad!A903,MatchTrad!B903)</f>
        <v>The full amount of contractual obligations to extend funds to non-financial corporate clients within the next 30 calendar days (not netted for the assumed roll-over on the inflows that are reported under the classification 22203 'Contractual inflows - non-financial corporate customers').</v>
      </c>
      <c r="D152" s="265">
        <v>133</v>
      </c>
    </row>
    <row r="153" spans="1:4" s="326" customFormat="1" ht="39.6">
      <c r="A153" s="263">
        <v>21427</v>
      </c>
      <c r="B153" s="264" t="str">
        <f>IF(EXACT('Page Titre'!LANGUE_FR_ENG,"Fr"),MatchTrad!A904,MatchTrad!B904)</f>
        <v>Other contractual obligations to extend funds - other customers</v>
      </c>
      <c r="C153" s="264" t="str">
        <f>IF(EXACT('Page Titre'!LANGUE_FR_ENG,"Fr"),MatchTrad!A905,MatchTrad!B905)</f>
        <v>The full amount of contractual obligations to extend funds to other clients within the next 30 calendar days (not netted for the assumed roll-over on the inflows that are reported under the classification 22208 'Contractual inflows - other entities').</v>
      </c>
      <c r="D153" s="265">
        <v>133</v>
      </c>
    </row>
    <row r="154" spans="1:4" s="326" customFormat="1" ht="39.6">
      <c r="A154" s="263">
        <v>21428</v>
      </c>
      <c r="B154" s="264" t="str">
        <f>IF(EXACT('Page Titre'!LANGUE_FR_ENG,"Fr"),MatchTrad!A906,MatchTrad!B906)</f>
        <v>Other contingent funding obligations - joint ventures or minority investments in entities</v>
      </c>
      <c r="C154" s="264" t="str">
        <f>IF(EXACT('Page Titre'!LANGUE_FR_ENG,"Fr"),MatchTrad!A907,MatchTrad!B907)</f>
        <v xml:space="preserve">Non contractual contingent funding obligations related to potential liquidity draws from joint ventures or minority investments in entities, which are not consolidated, where there is the expectation that the institution will be the main liquidity provider when the entity is in need of liquidity. </v>
      </c>
      <c r="D154" s="265">
        <v>137</v>
      </c>
    </row>
    <row r="155" spans="1:4" s="326" customFormat="1" ht="39.6">
      <c r="A155" s="263">
        <v>21429</v>
      </c>
      <c r="B155" s="264" t="str">
        <f>IF(EXACT('Page Titre'!LANGUE_FR_ENG,"Fr"),MatchTrad!A908,MatchTrad!B908)</f>
        <v>Other contingent funding obligations - unconditionally revocable credit and liquidity facilities - retail and small business customers</v>
      </c>
      <c r="C155" s="264" t="str">
        <f>IF(EXACT('Page Titre'!LANGUE_FR_ENG,"Fr"),MatchTrad!A909,MatchTrad!B909)</f>
        <v>Balances of undrawn credit and liquidity facilities provided to retail and small business customers where the institution has the right to unconditionally revoke the undrawn portion of these facilities.</v>
      </c>
      <c r="D155" s="265">
        <v>140</v>
      </c>
    </row>
    <row r="156" spans="1:4" s="326" customFormat="1" ht="39.6">
      <c r="A156" s="263">
        <v>21430</v>
      </c>
      <c r="B156" s="264" t="str">
        <f>IF(EXACT('Page Titre'!LANGUE_FR_ENG,"Fr"),MatchTrad!A910,MatchTrad!B910)</f>
        <v>Other contingent funding obligations - unconditionally revocable credit and liquidity facilities - other customers</v>
      </c>
      <c r="C156" s="264" t="str">
        <f>IF(EXACT('Page Titre'!LANGUE_FR_ENG,"Fr"),MatchTrad!A911,MatchTrad!B911)</f>
        <v>Balances of undrawn credit and liquidity facilities provided to other customers where the institution has the right to unconditionally revoke the undrawn portion of these facilities.</v>
      </c>
      <c r="D156" s="265">
        <v>140</v>
      </c>
    </row>
    <row r="157" spans="1:4" s="326" customFormat="1" ht="92.4">
      <c r="A157" s="263">
        <v>21431</v>
      </c>
      <c r="B157" s="264" t="str">
        <f>IF(EXACT('Page Titre'!LANGUE_FR_ENG,"Fr"),MatchTrad!A912,MatchTrad!B912)</f>
        <v>Other contingent funding obligations - trade finance-related obligations</v>
      </c>
      <c r="C157" s="264" t="str">
        <f>IF(EXACT('Page Titre'!LANGUE_FR_ENG,"Fr"),MatchTrad!A913,MatchTrad!B913)</f>
        <v xml:space="preserve">Trade finance instruments consist of trade-related obligations directly underpinned by the movement of goods or the provision of services.  Amounts to be reported include items such as outstanding documentary trade letters of credit, documentary and clean collection, import bills, and export bills; and outstanding guarantees directly related to trade finance obligations, such as shipping guarantees.  Lending commitments, such as direct import or export financing for non-financial corporate firms, should not be reported here, rather reported as committed facilities.
</v>
      </c>
      <c r="D157" s="265" t="str">
        <f>IF(EXACT('Page Titre'!LANGUE_FR_ENG,"Fr"),MatchTrad!A914,MatchTrad!B914)</f>
        <v>138-139</v>
      </c>
    </row>
    <row r="158" spans="1:4" s="326" customFormat="1" ht="39.6">
      <c r="A158" s="263">
        <v>21432</v>
      </c>
      <c r="B158" s="264" t="str">
        <f>IF(EXACT('Page Titre'!LANGUE_FR_ENG,"Fr"),MatchTrad!A915,MatchTrad!B915)</f>
        <v>Other contingent funding obligations - guarantees and letters of credit unrelated to trade finance</v>
      </c>
      <c r="C158" s="264" t="str">
        <f>IF(EXACT('Page Titre'!LANGUE_FR_ENG,"Fr"),MatchTrad!A916,MatchTrad!B916)</f>
        <v>The outstanding amount of letters of credit issued by the institution and guarantees unrelated to trade finance obligations.</v>
      </c>
      <c r="D158" s="265">
        <v>140</v>
      </c>
    </row>
    <row r="159" spans="1:4" s="326" customFormat="1" ht="26.4">
      <c r="A159" s="263">
        <v>21433</v>
      </c>
      <c r="B159" s="264" t="str">
        <f>IF(EXACT('Page Titre'!LANGUE_FR_ENG,"Fr"),MatchTrad!A917,MatchTrad!B917)</f>
        <v>Other contingent funding obligations - debt buyback requests</v>
      </c>
      <c r="C159" s="264" t="str">
        <f>IF(EXACT('Page Titre'!LANGUE_FR_ENG,"Fr"),MatchTrad!A918,MatchTrad!B918)</f>
        <v>Potential requests for debt repurchases of the institution's own debt or that of related conduits, securities investment vehicles and other such financing facilities.</v>
      </c>
      <c r="D159" s="265">
        <v>140</v>
      </c>
    </row>
    <row r="160" spans="1:4" s="326" customFormat="1" ht="26.4">
      <c r="A160" s="263">
        <v>21434</v>
      </c>
      <c r="B160" s="264" t="str">
        <f>IF(EXACT('Page Titre'!LANGUE_FR_ENG,"Fr"),MatchTrad!A919,MatchTrad!B919)</f>
        <v>Other contingent funding obligations - structured products</v>
      </c>
      <c r="C160" s="264" t="str">
        <f>IF(EXACT('Page Titre'!LANGUE_FR_ENG,"Fr"),MatchTrad!A920,MatchTrad!B920)</f>
        <v>Structured products where customers anticipate ready marketability, such as adjustable rate notes and variable rate demand notes (VRDNs).</v>
      </c>
      <c r="D160" s="265">
        <v>140</v>
      </c>
    </row>
    <row r="161" spans="1:4" s="326" customFormat="1" ht="26.4">
      <c r="A161" s="263">
        <v>21435</v>
      </c>
      <c r="B161" s="264" t="str">
        <f>IF(EXACT('Page Titre'!LANGUE_FR_ENG,"Fr"),MatchTrad!A921,MatchTrad!B921)</f>
        <v>Other contingent funding obligations - managed funds</v>
      </c>
      <c r="C161" s="264" t="str">
        <f>IF(EXACT('Page Titre'!LANGUE_FR_ENG,"Fr"),MatchTrad!A922,MatchTrad!B922)</f>
        <v>Managed funds that are marketed with the objective of maintaining a stable value such as money market mutual funds or other types of stable value collective investment funds, etc.</v>
      </c>
      <c r="D161" s="265">
        <v>140</v>
      </c>
    </row>
    <row r="162" spans="1:4" s="326" customFormat="1" ht="40.5" customHeight="1">
      <c r="A162" s="263">
        <v>21436</v>
      </c>
      <c r="B162" s="264" t="str">
        <f>IF(EXACT('Page Titre'!LANGUE_FR_ENG,"Fr"),MatchTrad!A923,MatchTrad!B923)</f>
        <v>Other contingent funding obligations - other non-contractual obligations</v>
      </c>
      <c r="C162" s="264" t="str">
        <f>IF(EXACT('Page Titre'!LANGUE_FR_ENG,"Fr"),MatchTrad!A924,MatchTrad!B924)</f>
        <v>Any other non-contractual obligation.</v>
      </c>
      <c r="D162" s="265">
        <v>140</v>
      </c>
    </row>
    <row r="163" spans="1:4" s="326" customFormat="1" ht="52.8">
      <c r="A163" s="266">
        <v>21437</v>
      </c>
      <c r="B163" s="267" t="str">
        <f>IF(EXACT('Page Titre'!LANGUE_FR_ENG,"Fr"),MatchTrad!A925,MatchTrad!B925)</f>
        <v>Other contingent funding obligations - outstanding debt securities with remaining maturity &gt; 30 days</v>
      </c>
      <c r="C163" s="267" t="str">
        <f>IF(EXACT('Page Titre'!LANGUE_FR_ENG,"Fr"),MatchTrad!A926,MatchTrad!B926)</f>
        <v>For issuers with an affiliated dealer or market maker, there may be a need to include an amount of the outstanding debt securities (unsecured and secured, term as well as short term) having maturities greater than 30 calendar days, to cover the potential repurchase of such outstanding securities.</v>
      </c>
      <c r="D163" s="265">
        <v>140</v>
      </c>
    </row>
    <row r="164" spans="1:4" s="326" customFormat="1" ht="66">
      <c r="A164" s="263">
        <v>21438</v>
      </c>
      <c r="B164" s="264" t="str">
        <f>IF(EXACT('Page Titre'!LANGUE_FR_ENG,"Fr"),MatchTrad!A927,MatchTrad!B927)</f>
        <v>Other contingent funding obligations - customer short positions covered by other customers' collateral</v>
      </c>
      <c r="C164" s="264" t="str">
        <f>IF(EXACT('Page Titre'!LANGUE_FR_ENG,"Fr"),MatchTrad!A928,MatchTrad!B928)</f>
        <v>Amount of contingent obligations related to instances where the institution has internally matched client assets against other clients' short positions where the collateral does not qualify as Level 1 or Level 2, and the institution may be obligated to find additional sources of funding for these positions in the event of client withdrawals.  Instances where the collateral qualifies as Level 1 or Level 2 assets should be reported in the appropriate secured funding category.</v>
      </c>
      <c r="D164" s="268">
        <v>140</v>
      </c>
    </row>
    <row r="165" spans="1:4" s="326" customFormat="1" ht="66">
      <c r="A165" s="263">
        <v>21439</v>
      </c>
      <c r="B165" s="264" t="str">
        <f>IF(EXACT('Page Titre'!LANGUE_FR_ENG,"Fr"),MatchTrad!A929,MatchTrad!B929)</f>
        <v>Other contingent funding obligations - bank outright short positions covered by a collateralised SFT</v>
      </c>
      <c r="C165" s="264" t="str">
        <f>IF(EXACT('Page Titre'!LANGUE_FR_ENG,"Fr"),MatchTrad!A930,MatchTrad!B930)</f>
        <v>Amount of the institution's outright short positions that are being covered by collateralised securities financing transactions. such short positions are assumed to be maintained throughout the 30-day period and receive a 0% outflow. The corresponding collateralised securities financing transactions that are covering such short positions should be reported in the relevant secured lending or collateral swaps category.</v>
      </c>
      <c r="D165" s="265">
        <v>147</v>
      </c>
    </row>
    <row r="166" spans="1:4" s="326" customFormat="1" ht="39.6">
      <c r="A166" s="263">
        <v>21440</v>
      </c>
      <c r="B166" s="264" t="str">
        <f>IF(EXACT('Page Titre'!LANGUE_FR_ENG,"Fr"),MatchTrad!A931,MatchTrad!B931)</f>
        <v>Other contractual cash outflow</v>
      </c>
      <c r="C166" s="264" t="str">
        <f>IF(EXACT('Page Titre'!LANGUE_FR_ENG,"Fr"),MatchTrad!A932,MatchTrad!B932)</f>
        <v>Any other contractual cash outflows within the next 30 calendar days, such as such as outflows to cover unsecured collateral borrowings, uncovered short positions, dividends or contractual interest payments, but excluding outflows related to operating costs.</v>
      </c>
      <c r="D166" s="265" t="s">
        <v>311</v>
      </c>
    </row>
    <row r="167" spans="1:4" s="326" customFormat="1" ht="66">
      <c r="A167" s="263">
        <v>22101</v>
      </c>
      <c r="B167" s="264" t="str">
        <f>IF(EXACT('Page Titre'!LANGUE_FR_ENG,"Fr"),MatchTrad!A933,MatchTrad!B933)</f>
        <v>Secured lending - collateral not re-used - Level 1 assets (transactions using eligible HQLA) - amount extended</v>
      </c>
      <c r="C167" s="264" t="str">
        <f>IF(EXACT('Page Titre'!LANGUE_FR_ENG,"Fr"),MatchTrad!A934,MatchTrad!B934)</f>
        <v>The amount of cash extended in only those reverse repo or securities borrowing transactions maturing within 30 days where the received collateral is of Level 1 quality and is reported in the institution's eligible Level 1 assets as the assets meet the operational requirements for HQLA , and the received collateral has not been re-used (not rehypothecated) to cover the institution's outright short positions.</v>
      </c>
      <c r="D167" s="265" t="str">
        <f>IF(EXACT('Page Titre'!LANGUE_FR_ENG,"Fr"),MatchTrad!A935,MatchTrad!B935)</f>
        <v>145-146</v>
      </c>
    </row>
    <row r="168" spans="1:4" s="326" customFormat="1" ht="66">
      <c r="A168" s="263">
        <v>22102</v>
      </c>
      <c r="B168" s="264" t="str">
        <f>IF(EXACT('Page Titre'!LANGUE_FR_ENG,"Fr"),MatchTrad!A936,MatchTrad!B936)</f>
        <v>Secured lending - collateral not re-used - Level 1 assets (transactions using eligible HQLA) - market value of collateral received</v>
      </c>
      <c r="C168" s="264" t="str">
        <f>IF(EXACT('Page Titre'!LANGUE_FR_ENG,"Fr"),MatchTrad!A937,MatchTrad!B937)</f>
        <v>The market value of collateral received in only those reverse repo or securities borrowing transactions maturing within 30 days where the received collateral is of Level 1 quality and is reported in the institution's eligible Level 1 assets as the assets meet the operational requirements for HQLA, and the received collateral has not been re-used (not rehypothecated) to cover the institution's outright short positions.</v>
      </c>
      <c r="D168" s="265" t="str">
        <f>IF(EXACT('Page Titre'!LANGUE_FR_ENG,"Fr"),MatchTrad!A938,MatchTrad!B938)</f>
        <v>145-146</v>
      </c>
    </row>
    <row r="169" spans="1:4" s="326" customFormat="1" ht="66">
      <c r="A169" s="263">
        <v>22103</v>
      </c>
      <c r="B169" s="264" t="str">
        <f>IF(EXACT('Page Titre'!LANGUE_FR_ENG,"Fr"),MatchTrad!A939,MatchTrad!B939)</f>
        <v>Secured lending - collateral not re-used - Level 1 assets (transactions not using eligible HQLA) - amount extended</v>
      </c>
      <c r="C169" s="264" t="str">
        <f>IF(EXACT('Page Titre'!LANGUE_FR_ENG,"Fr"),MatchTrad!A940,MatchTrad!B940)</f>
        <v>The amount of cash extended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v>
      </c>
      <c r="D169" s="265" t="str">
        <f>IF(EXACT('Page Titre'!LANGUE_FR_ENG,"Fr"),MatchTrad!A941,MatchTrad!B941)</f>
        <v>145-146</v>
      </c>
    </row>
    <row r="170" spans="1:4" s="326" customFormat="1" ht="66">
      <c r="A170" s="263">
        <v>22104</v>
      </c>
      <c r="B170" s="264" t="str">
        <f>IF(EXACT('Page Titre'!LANGUE_FR_ENG,"Fr"),MatchTrad!A942,MatchTrad!B942)</f>
        <v>Secured lending - collateral not re-used - Level 1 assets (transactions not using eligible HQLA) - market value of collateral received</v>
      </c>
      <c r="C170" s="264" t="str">
        <f>IF(EXACT('Page Titre'!LANGUE_FR_ENG,"Fr"),MatchTrad!A943,MatchTrad!B943)</f>
        <v>The market value of collateral received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v>
      </c>
      <c r="D170" s="265" t="str">
        <f>IF(EXACT('Page Titre'!LANGUE_FR_ENG,"Fr"),MatchTrad!A944,MatchTrad!B944)</f>
        <v>145-146</v>
      </c>
    </row>
    <row r="171" spans="1:4" s="326" customFormat="1" ht="66">
      <c r="A171" s="263">
        <v>22105</v>
      </c>
      <c r="B171" s="264" t="str">
        <f>IF(EXACT('Page Titre'!LANGUE_FR_ENG,"Fr"),MatchTrad!A945,MatchTrad!B945)</f>
        <v>Secured lending - collateral not re-used - Level 2A assets (transactions using eligible HQLA) - amount extended</v>
      </c>
      <c r="C171" s="264" t="str">
        <f>IF(EXACT('Page Titre'!LANGUE_FR_ENG,"Fr"),MatchTrad!A946,MatchTrad!B946)</f>
        <v>The amount of cash extended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v>
      </c>
      <c r="D171" s="265" t="str">
        <f>IF(EXACT('Page Titre'!LANGUE_FR_ENG,"Fr"),MatchTrad!A947,MatchTrad!B947)</f>
        <v>145-146</v>
      </c>
    </row>
    <row r="172" spans="1:4" s="326" customFormat="1" ht="66">
      <c r="A172" s="263">
        <v>22106</v>
      </c>
      <c r="B172" s="264" t="str">
        <f>IF(EXACT('Page Titre'!LANGUE_FR_ENG,"Fr"),MatchTrad!A948,MatchTrad!B948)</f>
        <v>Secured lending - collateral not re-used - Level 2A assets (transactions using eligible HQLA) - market value of collateral received</v>
      </c>
      <c r="C172" s="264" t="str">
        <f>IF(EXACT('Page Titre'!LANGUE_FR_ENG,"Fr"),MatchTrad!A949,MatchTrad!B949)</f>
        <v>The market value of collateral received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v>
      </c>
      <c r="D172" s="265" t="str">
        <f>IF(EXACT('Page Titre'!LANGUE_FR_ENG,"Fr"),MatchTrad!A950,MatchTrad!B950)</f>
        <v>145-146</v>
      </c>
    </row>
    <row r="173" spans="1:4" s="326" customFormat="1" ht="66">
      <c r="A173" s="263">
        <v>22107</v>
      </c>
      <c r="B173" s="264" t="str">
        <f>IF(EXACT('Page Titre'!LANGUE_FR_ENG,"Fr"),MatchTrad!A951,MatchTrad!B951)</f>
        <v>Secured lending - collateral not re-used - Level 2A assets (transactions not using eligible HQLA) - amount extended</v>
      </c>
      <c r="C173" s="264" t="str">
        <f>IF(EXACT('Page Titre'!LANGUE_FR_ENG,"Fr"),MatchTrad!A952,MatchTrad!B952)</f>
        <v>The amount of cash extended in only those reverse repo or securities borrowing transactions maturing within 30 days where the received collateral is of Level 2A quality and is not reported in the institution's eligible Level 2A assets as the assets do not meet the operational requirements for HQLA , and the received collateral has not been re-used (not rehypothecated) to cover the institution's outright short positions.</v>
      </c>
      <c r="D173" s="265" t="str">
        <f>IF(EXACT('Page Titre'!LANGUE_FR_ENG,"Fr"),MatchTrad!A953,MatchTrad!B953)</f>
        <v>145-146</v>
      </c>
    </row>
    <row r="174" spans="1:4" s="326" customFormat="1" ht="66">
      <c r="A174" s="263">
        <v>22108</v>
      </c>
      <c r="B174" s="264" t="str">
        <f>IF(EXACT('Page Titre'!LANGUE_FR_ENG,"Fr"),MatchTrad!A954,MatchTrad!B954)</f>
        <v>Secured lending - collateral not re-used - Level 2A assets (transactions not using eligible HQLA) - market value of collateral received</v>
      </c>
      <c r="C174" s="264" t="str">
        <f>IF(EXACT('Page Titre'!LANGUE_FR_ENG,"Fr"),MatchTrad!A955,MatchTrad!B955)</f>
        <v>The market value of collateral received in only those reverse repo or securities borrowing transactions maturing within 30 days where the received collateral is of Level 2A quality and is not reported in the institution's eligible Level 2A assets as the assets do not meet the operational requirements for HQLA, and the received collateral has not been re-used (not rehypothecated) to cover the institution's outright short positions.</v>
      </c>
      <c r="D174" s="265" t="str">
        <f>IF(EXACT('Page Titre'!LANGUE_FR_ENG,"Fr"),MatchTrad!A956,MatchTrad!B956)</f>
        <v>145-146</v>
      </c>
    </row>
    <row r="175" spans="1:4" s="326" customFormat="1" ht="66">
      <c r="A175" s="263">
        <v>22109</v>
      </c>
      <c r="B175" s="264" t="str">
        <f>IF(EXACT('Page Titre'!LANGUE_FR_ENG,"Fr"),MatchTrad!A957,MatchTrad!B957)</f>
        <v>Secured lending - collateral not re-used - Level 2B RMBS assets (transactions using eligible HQLA) - amount extended</v>
      </c>
      <c r="C175" s="264" t="str">
        <f>IF(EXACT('Page Titre'!LANGUE_FR_ENG,"Fr"),MatchTrad!A958,MatchTrad!B958)</f>
        <v>The amount of cash extended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v>
      </c>
      <c r="D175" s="265" t="str">
        <f>IF(EXACT('Page Titre'!LANGUE_FR_ENG,"Fr"),MatchTrad!A959,MatchTrad!B959)</f>
        <v>145-146</v>
      </c>
    </row>
    <row r="176" spans="1:4" s="326" customFormat="1" ht="66">
      <c r="A176" s="263">
        <v>22110</v>
      </c>
      <c r="B176" s="264" t="str">
        <f>IF(EXACT('Page Titre'!LANGUE_FR_ENG,"Fr"),MatchTrad!A960,MatchTrad!B960)</f>
        <v>Secured lending - collateral not re-used - Level 2B RMBS assets (transactions using eligible HQLA) - market value of collateral received</v>
      </c>
      <c r="C176" s="264" t="str">
        <f>IF(EXACT('Page Titre'!LANGUE_FR_ENG,"Fr"),MatchTrad!A961,MatchTrad!B961)</f>
        <v>The market value of collateral received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v>
      </c>
      <c r="D176" s="265" t="str">
        <f>IF(EXACT('Page Titre'!LANGUE_FR_ENG,"Fr"),MatchTrad!A962,MatchTrad!B962)</f>
        <v>145-146</v>
      </c>
    </row>
    <row r="177" spans="1:4" s="326" customFormat="1" ht="66">
      <c r="A177" s="263">
        <v>22111</v>
      </c>
      <c r="B177" s="264" t="str">
        <f>IF(EXACT('Page Titre'!LANGUE_FR_ENG,"Fr"),MatchTrad!A963,MatchTrad!B963)</f>
        <v>Secured lending - collateral not re-used - Level 2B RMBS assets (transactions not using eligible HQLA) - amount extended</v>
      </c>
      <c r="C177" s="264" t="str">
        <f>IF(EXACT('Page Titre'!LANGUE_FR_ENG,"Fr"),MatchTrad!A964,MatchTrad!B964)</f>
        <v>The amount of cash extended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v>
      </c>
      <c r="D177" s="265" t="str">
        <f>IF(EXACT('Page Titre'!LANGUE_FR_ENG,"Fr"),MatchTrad!A965,MatchTrad!B965)</f>
        <v>145-146</v>
      </c>
    </row>
    <row r="178" spans="1:4" s="326" customFormat="1" ht="66">
      <c r="A178" s="263">
        <v>22112</v>
      </c>
      <c r="B178" s="264" t="str">
        <f>IF(EXACT('Page Titre'!LANGUE_FR_ENG,"Fr"),MatchTrad!A966,MatchTrad!B966)</f>
        <v>Secured lending - collateral not re-used - Level 2B RMBS assets (transactions not using eligible HQLA) - market value of collateral received</v>
      </c>
      <c r="C178" s="264" t="str">
        <f>IF(EXACT('Page Titre'!LANGUE_FR_ENG,"Fr"),MatchTrad!A967,MatchTrad!B967)</f>
        <v>The market value of collateral received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v>
      </c>
      <c r="D178" s="265" t="str">
        <f>IF(EXACT('Page Titre'!LANGUE_FR_ENG,"Fr"),MatchTrad!A968,MatchTrad!B968)</f>
        <v>145-146</v>
      </c>
    </row>
    <row r="179" spans="1:4" s="326" customFormat="1" ht="66">
      <c r="A179" s="263">
        <v>22113</v>
      </c>
      <c r="B179" s="264" t="str">
        <f>IF(EXACT('Page Titre'!LANGUE_FR_ENG,"Fr"),MatchTrad!A969,MatchTrad!B969)</f>
        <v>Secured lending - collateral not re-used - Level 2B non-RMBS assets (transactions using eligible HQLA) - amount extended</v>
      </c>
      <c r="C179" s="264" t="str">
        <f>IF(EXACT('Page Titre'!LANGUE_FR_ENG,"Fr"),MatchTrad!A970,MatchTrad!B970)</f>
        <v>The amount of cash extended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v>
      </c>
      <c r="D179" s="265" t="str">
        <f>IF(EXACT('Page Titre'!LANGUE_FR_ENG,"Fr"),MatchTrad!A971,MatchTrad!B971)</f>
        <v>145-146</v>
      </c>
    </row>
    <row r="180" spans="1:4" s="326" customFormat="1" ht="66">
      <c r="A180" s="263">
        <v>22114</v>
      </c>
      <c r="B180" s="264" t="str">
        <f>IF(EXACT('Page Titre'!LANGUE_FR_ENG,"Fr"),MatchTrad!A972,MatchTrad!B972)</f>
        <v>Secured lending - collateral not re-used - Level 2B non-RMBS assets (transactions using eligible HQLA) - market value of collateral received</v>
      </c>
      <c r="C180" s="264" t="str">
        <f>IF(EXACT('Page Titre'!LANGUE_FR_ENG,"Fr"),MatchTrad!A973,MatchTrad!B973)</f>
        <v>The market value of collateral received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v>
      </c>
      <c r="D180" s="265" t="str">
        <f>IF(EXACT('Page Titre'!LANGUE_FR_ENG,"Fr"),MatchTrad!A974,MatchTrad!B974)</f>
        <v>145-146</v>
      </c>
    </row>
    <row r="181" spans="1:4" s="326" customFormat="1" ht="66">
      <c r="A181" s="263">
        <v>22115</v>
      </c>
      <c r="B181" s="264" t="str">
        <f>IF(EXACT('Page Titre'!LANGUE_FR_ENG,"Fr"),MatchTrad!A975,MatchTrad!B975)</f>
        <v>Secured lending - collateral not re-used - Level 2B non-RMBS assets (transactions not using eligible HQLA) - amount extended</v>
      </c>
      <c r="C181" s="264" t="str">
        <f>IF(EXACT('Page Titre'!LANGUE_FR_ENG,"Fr"),MatchTrad!A976,MatchTrad!B976)</f>
        <v>The amount of cash extended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v>
      </c>
      <c r="D181" s="265" t="str">
        <f>IF(EXACT('Page Titre'!LANGUE_FR_ENG,"Fr"),MatchTrad!A977,MatchTrad!B977)</f>
        <v>145-146</v>
      </c>
    </row>
    <row r="182" spans="1:4" s="326" customFormat="1" ht="66">
      <c r="A182" s="263">
        <v>22116</v>
      </c>
      <c r="B182" s="264" t="str">
        <f>IF(EXACT('Page Titre'!LANGUE_FR_ENG,"Fr"),MatchTrad!A978,MatchTrad!B978)</f>
        <v>Secured lending - collateral not re-used - Level 2B non-RMBS assets (transactions not using eligible HQLA) - market value of collateral received</v>
      </c>
      <c r="C182" s="264" t="str">
        <f>IF(EXACT('Page Titre'!LANGUE_FR_ENG,"Fr"),MatchTrad!A979,MatchTrad!B979)</f>
        <v>The market value of collateral received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v>
      </c>
      <c r="D182" s="265" t="str">
        <f>IF(EXACT('Page Titre'!LANGUE_FR_ENG,"Fr"),MatchTrad!A980,MatchTrad!B980)</f>
        <v>145-146</v>
      </c>
    </row>
    <row r="183" spans="1:4" s="326" customFormat="1" ht="52.8">
      <c r="A183" s="263">
        <v>22117</v>
      </c>
      <c r="B183" s="264" t="str">
        <f>IF(EXACT('Page Titre'!LANGUE_FR_ENG,"Fr"),MatchTrad!A981,MatchTrad!B981)</f>
        <v>Secured lending - collateral not re-used - margin lending with non-HQLA collateral - amount extended</v>
      </c>
      <c r="C183" s="264" t="str">
        <f>IF(EXACT('Page Titre'!LANGUE_FR_ENG,"Fr"),MatchTrad!A982,MatchTrad!B982)</f>
        <v xml:space="preserve">The amount of cash extended in collateralised loans extended to customers for the purpose of taking leveraged trading positions (“margin loans”) made against non-HQLA collateral, where the received collateral has not been re-used (not rehypothecated) to cover the institution’s outright short positions. </v>
      </c>
      <c r="D183" s="265" t="str">
        <f>IF(EXACT('Page Titre'!LANGUE_FR_ENG,"Fr"),MatchTrad!A983,MatchTrad!B983)</f>
        <v>145-146</v>
      </c>
    </row>
    <row r="184" spans="1:4" s="326" customFormat="1" ht="52.8">
      <c r="A184" s="263">
        <v>22118</v>
      </c>
      <c r="B184" s="264" t="str">
        <f>IF(EXACT('Page Titre'!LANGUE_FR_ENG,"Fr"),MatchTrad!A984,MatchTrad!B984)</f>
        <v>Secured lending - collateral not re-used - margin lending with non-HQLA collateral - market value of collateral received</v>
      </c>
      <c r="C184" s="264" t="str">
        <f>IF(EXACT('Page Titre'!LANGUE_FR_ENG,"Fr"),MatchTrad!A985,MatchTrad!B985)</f>
        <v xml:space="preserve">The market value of collateral received in collateralised loans extended to customers for the purpose of taking leveraged trading positions (“margin loans”) made against non-HQLA collateral, where the received collateral has not been re-used (not rehypothecated) to cover the institution’s outright short positions. </v>
      </c>
      <c r="D184" s="265" t="str">
        <f>IF(EXACT('Page Titre'!LANGUE_FR_ENG,"Fr"),MatchTrad!A986,MatchTrad!B986)</f>
        <v>145-146</v>
      </c>
    </row>
    <row r="185" spans="1:4" s="326" customFormat="1" ht="39.6">
      <c r="A185" s="263">
        <v>22119</v>
      </c>
      <c r="B185" s="264" t="str">
        <f>IF(EXACT('Page Titre'!LANGUE_FR_ENG,"Fr"),MatchTrad!A987,MatchTrad!B987)</f>
        <v>Secured lending - collateral not re-used - other non-HQLA collateral - amount extended</v>
      </c>
      <c r="C185" s="264" t="str">
        <f>IF(EXACT('Page Titre'!LANGUE_FR_ENG,"Fr"),MatchTrad!A988,MatchTrad!B988)</f>
        <v>The amount of cash extended in reverse repo or securities borrowing transactions maturing within 30 days where the received collateral is not of Level 1 or Level 2 quality and the received collateral has not been re-used (not rehypothecated) to cover the institution's outright short positions.</v>
      </c>
      <c r="D185" s="265" t="str">
        <f>IF(EXACT('Page Titre'!LANGUE_FR_ENG,"Fr"),MatchTrad!A989,MatchTrad!B989)</f>
        <v>145-146</v>
      </c>
    </row>
    <row r="186" spans="1:4" s="326" customFormat="1" ht="52.8">
      <c r="A186" s="263">
        <v>22120</v>
      </c>
      <c r="B186" s="264" t="str">
        <f>IF(EXACT('Page Titre'!LANGUE_FR_ENG,"Fr"),MatchTrad!A990,MatchTrad!B990)</f>
        <v>Secured lending - collateral not re-used - other non-HQLA collateral - market value of collateral received</v>
      </c>
      <c r="C186" s="264" t="str">
        <f>IF(EXACT('Page Titre'!LANGUE_FR_ENG,"Fr"),MatchTrad!A991,MatchTrad!B991)</f>
        <v>The market value of collateral received in reverse repo or securities borrowing transactions maturing within 30 days where the received collateral is not of Level 1 or Level 2 quality and the received collateral has not been re-used (not rehypothecated) to cover the institution's outright short positions.</v>
      </c>
      <c r="D186" s="265" t="str">
        <f>IF(EXACT('Page Titre'!LANGUE_FR_ENG,"Fr"),MatchTrad!A992,MatchTrad!B992)</f>
        <v>145-146</v>
      </c>
    </row>
    <row r="187" spans="1:4" s="326" customFormat="1" ht="39.6">
      <c r="A187" s="263">
        <v>22121</v>
      </c>
      <c r="B187" s="264" t="str">
        <f>IF(EXACT('Page Titre'!LANGUE_FR_ENG,"Fr"),MatchTrad!A993,MatchTrad!B993)</f>
        <v>Secured lending - collateral re-used - Level 1 assets - amount extended</v>
      </c>
      <c r="C187" s="264" t="str">
        <f>IF(EXACT('Page Titre'!LANGUE_FR_ENG,"Fr"),MatchTrad!A994,MatchTrad!B994)</f>
        <v>The amount of cash extended in reverse repo or securities borrowing transactions maturing within 30 days where the received collateral is of Level 1 quality and the received collateral has been re-used (rehypothecated) to cover the institution's outright short positions.</v>
      </c>
      <c r="D187" s="265" t="str">
        <f>IF(EXACT('Page Titre'!LANGUE_FR_ENG,"Fr"),MatchTrad!A995,MatchTrad!B995)</f>
        <v>145-146</v>
      </c>
    </row>
    <row r="188" spans="1:4" s="326" customFormat="1" ht="39.6">
      <c r="A188" s="263">
        <v>22122</v>
      </c>
      <c r="B188" s="264" t="str">
        <f>IF(EXACT('Page Titre'!LANGUE_FR_ENG,"Fr"),MatchTrad!A996,MatchTrad!B996)</f>
        <v>Secured lending - collateral re-used - Level 1 assets - market value of collateral received</v>
      </c>
      <c r="C188" s="264" t="str">
        <f>IF(EXACT('Page Titre'!LANGUE_FR_ENG,"Fr"),MatchTrad!A997,MatchTrad!B997)</f>
        <v>The market value of collateral received in reverse repo or securities borrowing transactions maturing within 30 days where the received collateral is of Level 1 quality and the received collateral has been re-used (rehypothecated) to cover the institution's outright short positions.</v>
      </c>
      <c r="D188" s="265" t="str">
        <f>IF(EXACT('Page Titre'!LANGUE_FR_ENG,"Fr"),MatchTrad!A998,MatchTrad!B998)</f>
        <v>145-146</v>
      </c>
    </row>
    <row r="189" spans="1:4" s="326" customFormat="1" ht="39.6">
      <c r="A189" s="263">
        <v>22123</v>
      </c>
      <c r="B189" s="264" t="str">
        <f>IF(EXACT('Page Titre'!LANGUE_FR_ENG,"Fr"),MatchTrad!A999,MatchTrad!B999)</f>
        <v>Secured lending - collateral re-used - Level 2A assets - amount extended</v>
      </c>
      <c r="C189" s="264" t="str">
        <f>IF(EXACT('Page Titre'!LANGUE_FR_ENG,"Fr"),MatchTrad!A1000,MatchTrad!B1000)</f>
        <v>The amount of cash extended in reverse repo or securities borrowing transactions maturing within 30 days where the received collateral is of Level 2A quality and the received collateral has been re-used (rehypothecated) to cover the institution's outright short positions.</v>
      </c>
      <c r="D189" s="265" t="str">
        <f>IF(EXACT('Page Titre'!LANGUE_FR_ENG,"Fr"),MatchTrad!A1001,MatchTrad!B1001)</f>
        <v>145-146</v>
      </c>
    </row>
    <row r="190" spans="1:4" s="326" customFormat="1" ht="39.6">
      <c r="A190" s="263">
        <v>22124</v>
      </c>
      <c r="B190" s="264" t="str">
        <f>IF(EXACT('Page Titre'!LANGUE_FR_ENG,"Fr"),MatchTrad!A1002,MatchTrad!B1002)</f>
        <v>Secured lending - collateral re-used - Level 2A assets - market value of collateral received</v>
      </c>
      <c r="C190" s="264" t="str">
        <f>IF(EXACT('Page Titre'!LANGUE_FR_ENG,"Fr"),MatchTrad!A1003,MatchTrad!B1003)</f>
        <v>The market value of collateral received in reverse repo or securities borrowing transactions maturing within 30 days where the received collateral is of Level 2A quality and the received collateral has been re-used (rehypothecated) to cover the institution's outright short positions.</v>
      </c>
      <c r="D190" s="265" t="str">
        <f>IF(EXACT('Page Titre'!LANGUE_FR_ENG,"Fr"),MatchTrad!A1004,MatchTrad!B1004)</f>
        <v>145-146</v>
      </c>
    </row>
    <row r="191" spans="1:4" s="326" customFormat="1" ht="39.6">
      <c r="A191" s="263">
        <v>22125</v>
      </c>
      <c r="B191" s="264" t="str">
        <f>IF(EXACT('Page Titre'!LANGUE_FR_ENG,"Fr"),MatchTrad!A1005,MatchTrad!B1005)</f>
        <v>Secured lending - collateral re-used - Level 2B RMBS assets - amount extended</v>
      </c>
      <c r="C191" s="264" t="str">
        <f>IF(EXACT('Page Titre'!LANGUE_FR_ENG,"Fr"),MatchTrad!A1006,MatchTrad!B1006)</f>
        <v>The amount of cash extended in reverse repo or securities borrowing transactions maturing within 30 days where the received collateral is of Level 2B RMBS quality and the received collateral has been re-used (rehypothecated) to cover the institution's outright short positions.</v>
      </c>
      <c r="D191" s="265" t="str">
        <f>IF(EXACT('Page Titre'!LANGUE_FR_ENG,"Fr"),MatchTrad!A1007,MatchTrad!B1007)</f>
        <v>145-146</v>
      </c>
    </row>
    <row r="192" spans="1:4" s="326" customFormat="1" ht="39.6">
      <c r="A192" s="263">
        <v>22126</v>
      </c>
      <c r="B192" s="264" t="str">
        <f>IF(EXACT('Page Titre'!LANGUE_FR_ENG,"Fr"),MatchTrad!A1008,MatchTrad!B1008)</f>
        <v>Secured lending - collateral re-used - Level 2B RMBS assets - market value of collateral received</v>
      </c>
      <c r="C192" s="264" t="str">
        <f>IF(EXACT('Page Titre'!LANGUE_FR_ENG,"Fr"),MatchTrad!A1009,MatchTrad!B1009)</f>
        <v>The market value of collateral received in reverse repo or securities borrowing transactions maturing within 30 days where the received collateral is of Level 2B RMBS quality and the received collateral has been re-used (rehypothecated) to cover the institution's outright short positions.</v>
      </c>
      <c r="D192" s="265" t="str">
        <f>IF(EXACT('Page Titre'!LANGUE_FR_ENG,"Fr"),MatchTrad!A1010,MatchTrad!B1010)</f>
        <v>145-146</v>
      </c>
    </row>
    <row r="193" spans="1:4" s="326" customFormat="1" ht="39.6">
      <c r="A193" s="263">
        <v>22127</v>
      </c>
      <c r="B193" s="264" t="str">
        <f>IF(EXACT('Page Titre'!LANGUE_FR_ENG,"Fr"),MatchTrad!A1011,MatchTrad!B1011)</f>
        <v>Secured lending - collateral re-used - Level 2B non-RMBS assets - amount extended</v>
      </c>
      <c r="C193" s="264" t="str">
        <f>IF(EXACT('Page Titre'!LANGUE_FR_ENG,"Fr"),MatchTrad!A1012,MatchTrad!B1012)</f>
        <v>The amount of cash extended in reverse repo or securities borrowing transactions maturing within 30 days where the received collateral is of Level 2B non-RMBS quality and the received collateral has been re-used (rehypothecated) to cover the institution's outright short positions.</v>
      </c>
      <c r="D193" s="265" t="str">
        <f>IF(EXACT('Page Titre'!LANGUE_FR_ENG,"Fr"),MatchTrad!A1013,MatchTrad!B1013)</f>
        <v>145-146</v>
      </c>
    </row>
    <row r="194" spans="1:4" s="326" customFormat="1" ht="52.8">
      <c r="A194" s="263">
        <v>22128</v>
      </c>
      <c r="B194" s="264" t="str">
        <f>IF(EXACT('Page Titre'!LANGUE_FR_ENG,"Fr"),MatchTrad!A1014,MatchTrad!B1014)</f>
        <v>Secured lending - collateral re-used - Level 2B non-RMBS assets - market value of collateral received</v>
      </c>
      <c r="C194" s="264" t="str">
        <f>IF(EXACT('Page Titre'!LANGUE_FR_ENG,"Fr"),MatchTrad!A1015,MatchTrad!B1015)</f>
        <v>The market value of collateral received in reverse repo or securities borrowing transactions maturing within 30 days where the received collateral is of Level 2B non-RMBS quality and the received collateral has been re-used (rehypothecated) to cover the institution's outright short positions.</v>
      </c>
      <c r="D194" s="265" t="str">
        <f>IF(EXACT('Page Titre'!LANGUE_FR_ENG,"Fr"),MatchTrad!A1016,MatchTrad!B1016)</f>
        <v>145-146</v>
      </c>
    </row>
    <row r="195" spans="1:4" s="326" customFormat="1" ht="52.8">
      <c r="A195" s="263">
        <v>22129</v>
      </c>
      <c r="B195" s="264" t="str">
        <f>IF(EXACT('Page Titre'!LANGUE_FR_ENG,"Fr"),MatchTrad!A1017,MatchTrad!B1017)</f>
        <v>Secured lending - collateral re-used - margin lending with non-HQLA collateral - amount extended</v>
      </c>
      <c r="C195" s="264" t="str">
        <f>IF(EXACT('Page Titre'!LANGUE_FR_ENG,"Fr"),MatchTrad!A1018,MatchTrad!B1018)</f>
        <v xml:space="preserve">The amount of cash extended in collateralised loans extended to customers for the purpose of taking leveraged trading positions (“margin loans”) made against non-HQLA collateral, where the received collateral has been re-used (rehypothecated) to cover the institution’s outright short positions. </v>
      </c>
      <c r="D195" s="265" t="str">
        <f>IF(EXACT('Page Titre'!LANGUE_FR_ENG,"Fr"),MatchTrad!A1019,MatchTrad!B1019)</f>
        <v>145-146</v>
      </c>
    </row>
    <row r="196" spans="1:4" s="326" customFormat="1" ht="52.8">
      <c r="A196" s="263">
        <v>22130</v>
      </c>
      <c r="B196" s="264" t="str">
        <f>IF(EXACT('Page Titre'!LANGUE_FR_ENG,"Fr"),MatchTrad!A1020,MatchTrad!B1020)</f>
        <v>Secured lending - collateral re-used - margin lending with non-HQLA collateral - market value of collateral received</v>
      </c>
      <c r="C196" s="264" t="str">
        <f>IF(EXACT('Page Titre'!LANGUE_FR_ENG,"Fr"),MatchTrad!A1021,MatchTrad!B1021)</f>
        <v xml:space="preserve">The market value of collateral received in collateralised loans extended to customers for the purpose of taking leveraged trading positions (“margin loans”) made against non-HQLA collateral, where the received collateral has been re-used (rehypothecated) to cover the institution’s outright short positions. </v>
      </c>
      <c r="D196" s="265" t="str">
        <f>IF(EXACT('Page Titre'!LANGUE_FR_ENG,"Fr"),MatchTrad!A1022,MatchTrad!B1022)</f>
        <v>145-146</v>
      </c>
    </row>
    <row r="197" spans="1:4" s="326" customFormat="1" ht="39.6">
      <c r="A197" s="263">
        <v>22131</v>
      </c>
      <c r="B197" s="264" t="str">
        <f>IF(EXACT('Page Titre'!LANGUE_FR_ENG,"Fr"),MatchTrad!A1023,MatchTrad!B1023)</f>
        <v>Secured lending - collateral re-used - other non-HQLA collateral - amount extended</v>
      </c>
      <c r="C197" s="264" t="str">
        <f>IF(EXACT('Page Titre'!LANGUE_FR_ENG,"Fr"),MatchTrad!A1024,MatchTrad!B1024)</f>
        <v>The amount of cash extended in reverse repo or securities borrowing transactions maturing within 30 days where the received collateral is not of Level 1 or Level 2 quality and the received collateral has been re-used (rehypothecated) to cover the institution's outright short positions.</v>
      </c>
      <c r="D197" s="265" t="str">
        <f>IF(EXACT('Page Titre'!LANGUE_FR_ENG,"Fr"),MatchTrad!A1025,MatchTrad!B1025)</f>
        <v>145-146</v>
      </c>
    </row>
    <row r="198" spans="1:4" s="326" customFormat="1" ht="52.8">
      <c r="A198" s="263">
        <v>22132</v>
      </c>
      <c r="B198" s="264" t="str">
        <f>IF(EXACT('Page Titre'!LANGUE_FR_ENG,"Fr"),MatchTrad!A1026,MatchTrad!B1026)</f>
        <v>Secured lending - collateral re-used - other non-HQLA collateral - market value of collateral received</v>
      </c>
      <c r="C198" s="264" t="str">
        <f>IF(EXACT('Page Titre'!LANGUE_FR_ENG,"Fr"),MatchTrad!A1027,MatchTrad!B1027)</f>
        <v>The market value of collateral received in reverse repo or securities borrowing transactions maturing within 30 days where the received collateral is not of Level 1 or Level 2 quality and the received collateral has been re-used (rehypothecated) to cover the institution's outright short positions.</v>
      </c>
      <c r="D198" s="265" t="str">
        <f>IF(EXACT('Page Titre'!LANGUE_FR_ENG,"Fr"),MatchTrad!A1028,MatchTrad!B1028)</f>
        <v>145-146</v>
      </c>
    </row>
    <row r="199" spans="1:4" s="326" customFormat="1" ht="67.5" customHeight="1">
      <c r="A199" s="263">
        <v>22201</v>
      </c>
      <c r="B199" s="264" t="str">
        <f>IF(EXACT('Page Titre'!LANGUE_FR_ENG,"Fr"),MatchTrad!A1029,MatchTrad!B1029)</f>
        <v>Contractual inflows - retail customers (natural persons)</v>
      </c>
      <c r="C199" s="264" t="str">
        <f>IF(EXACT('Page Titre'!LANGUE_FR_ENG,"Fr"),MatchTrad!A1030,MatchTrad!B1030)</f>
        <v>All payments (including interest payments and instalments) from retail customers (natural persons) on fully performing loans that are contractually due within the 30-day horizon.  Only contractual payments due should be reported (e.g. required minimum payments of principal, fee or interest) and not total loan balances of undefined or open maturity.</v>
      </c>
      <c r="D199" s="265">
        <v>153</v>
      </c>
    </row>
    <row r="200" spans="1:4" s="326" customFormat="1" ht="52.8">
      <c r="A200" s="263">
        <v>22202</v>
      </c>
      <c r="B200" s="264" t="str">
        <f>IF(EXACT('Page Titre'!LANGUE_FR_ENG,"Fr"),MatchTrad!A1031,MatchTrad!B1031)</f>
        <v>Contractual inflows - small business customers</v>
      </c>
      <c r="C200" s="264" t="str">
        <f>IF(EXACT('Page Titre'!LANGUE_FR_ENG,"Fr"),MatchTrad!A1032,MatchTrad!B1032)</f>
        <v>All payments (including interest payments and instalments) from small business customers on fully performing loans that are contractually due within the 30-day horizon.  Only contractual payments due should be reported (e.g. required minimum payments of principal, fee or interest) and not total loan balances of undefined or open maturity.</v>
      </c>
      <c r="D200" s="265">
        <v>153</v>
      </c>
    </row>
    <row r="201" spans="1:4" s="326" customFormat="1" ht="67.5" customHeight="1">
      <c r="A201" s="263">
        <v>22203</v>
      </c>
      <c r="B201" s="264" t="str">
        <f>IF(EXACT('Page Titre'!LANGUE_FR_ENG,"Fr"),MatchTrad!A1033,MatchTrad!B1033)</f>
        <v>Contractual inflows - non-financial corporate customers</v>
      </c>
      <c r="C201" s="264" t="str">
        <f>IF(EXACT('Page Titre'!LANGUE_FR_ENG,"Fr"),MatchTrad!A1034,MatchTrad!B1034)</f>
        <v>All payments (including interest payments and instalments) from non-financial corporate customers on fully performing loans that are contractually due within the 30-day horizon.  Only contractual payments due should be reported (e.g. required minimum payments of principal, fee or interest) and not total loan balances of undefined or open maturity.</v>
      </c>
      <c r="D201" s="265">
        <v>154</v>
      </c>
    </row>
    <row r="202" spans="1:4" s="326" customFormat="1" ht="79.2">
      <c r="A202" s="263">
        <v>22204</v>
      </c>
      <c r="B202" s="264" t="str">
        <f>IF(EXACT('Page Titre'!LANGUE_FR_ENG,"Fr"),MatchTrad!A1035,MatchTrad!B1035)</f>
        <v>Contractual inflows - central banks</v>
      </c>
      <c r="C202" s="264" t="str">
        <f>IF(EXACT('Page Titre'!LANGUE_FR_ENG,"Fr"),MatchTrad!A1036,MatchTrad!B1036)</f>
        <v>All payments (including interest payments and instalments) from central banks on fully performing loans. Central bank reserves (including required reserves) including institutions' overnight deposits with the central bank and term deposits with the central bank that meet the criteria for inclusion in HQLA, should be reported as HQLA.  Amounts should also include other term deposits with a central bank (that do not meet the criteria for inclusion in HQLA) if the term of such deposits expires within 30 days.</v>
      </c>
      <c r="D202" s="265">
        <v>154</v>
      </c>
    </row>
    <row r="203" spans="1:4" s="326" customFormat="1" ht="52.8">
      <c r="A203" s="266">
        <v>22205</v>
      </c>
      <c r="B203" s="269" t="str">
        <f>IF(EXACT('Page Titre'!LANGUE_FR_ENG,"Fr"),MatchTrad!A1037,MatchTrad!B1037)</f>
        <v>Contractual inflows - FIs - operational deposits related to clearing activities placed by indirect clearers with an AMF-regulated direct clearer</v>
      </c>
      <c r="C203" s="269" t="str">
        <f>IF(EXACT('Page Titre'!LANGUE_FR_ENG,"Fr"),MatchTrad!A1038,MatchTrad!B1038)</f>
        <v>For indirect clearers (that are not subsidiaries of a direct clearer), the amount of operational deposits held at an AMF-regulated direct clearer in respect of clearing-related activities. This classification is not applicable to direct clearers or their subisdiaries.</v>
      </c>
      <c r="D203" s="265" t="str">
        <f>IF(EXACT('Page Titre'!LANGUE_FR_ENG,"Fr"),MatchTrad!A1039,MatchTrad!B1039)</f>
        <v>AMF Note (paragraph 156)</v>
      </c>
    </row>
    <row r="204" spans="1:4" s="326" customFormat="1" ht="52.8">
      <c r="A204" s="266">
        <v>22206</v>
      </c>
      <c r="B204" s="267" t="str">
        <f>IF(EXACT('Page Titre'!LANGUE_FR_ENG,"Fr"),MatchTrad!A1040,MatchTrad!B1040)</f>
        <v>Contractual inflows - FIs - other operational deposits</v>
      </c>
      <c r="C204" s="267" t="str">
        <f>IF(EXACT('Page Titre'!LANGUE_FR_ENG,"Fr"),MatchTrad!A1041,MatchTrad!B1041)</f>
        <v>All deposits held at other financial institutions for operational activities, such as those related to clearing, custody, and cash management activities that are not included in the classification 22205 'Contractual inflows - FIs - operational deposits related to clearing activities for non-foreign indirect clearers'.</v>
      </c>
      <c r="D204" s="265">
        <v>156</v>
      </c>
    </row>
    <row r="205" spans="1:4" s="326" customFormat="1" ht="66">
      <c r="A205" s="266">
        <v>22207</v>
      </c>
      <c r="B205" s="267" t="str">
        <f>IF(EXACT('Page Titre'!LANGUE_FR_ENG,"Fr"),MatchTrad!A1042,MatchTrad!B1042)</f>
        <v>Contractual inflows - FI's - all payments on loans and other deposits due in ≤ 30 days</v>
      </c>
      <c r="C205" s="269" t="str">
        <f>IF(EXACT('Page Titre'!LANGUE_FR_ENG,"Fr"),MatchTrad!A1043,MatchTrad!B1043)</f>
        <v>All payments (including interest payments and instalments) from financial institutions on secured and unsecure fully performing assets, with a contractual maturity of ≤ 30 days and the amount of deposits held available within 30 days. Non-operational demand deposits placed by non-participating Regulatory authority assets should be reported in Post 22210 'Contractual in related to clearing activities placed by indirect clearers with an authorized direct clearer'.</v>
      </c>
      <c r="D205" s="265">
        <v>154</v>
      </c>
    </row>
    <row r="206" spans="1:4" s="326" customFormat="1" ht="39.6">
      <c r="A206" s="266">
        <v>22208</v>
      </c>
      <c r="B206" s="267" t="str">
        <f>IF(EXACT('Page Titre'!LANGUE_FR_ENG,"Fr"),MatchTrad!A1044,MatchTrad!B1044)</f>
        <v>Contractual inflows - other entities</v>
      </c>
      <c r="C206" s="264" t="str">
        <f>IF(EXACT('Page Titre'!LANGUE_FR_ENG,"Fr"),MatchTrad!A1045,MatchTrad!B1045)</f>
        <v>All payments (including interest payments and instalments) from other entities (including sovereigns, multilateral development banks, and PSEs) on fully performing loans that are contractually due within 30 days.</v>
      </c>
      <c r="D206" s="265">
        <v>154</v>
      </c>
    </row>
    <row r="207" spans="1:4" s="326" customFormat="1" ht="78.75" customHeight="1">
      <c r="A207" s="266">
        <v>22210</v>
      </c>
      <c r="B207" s="269" t="str">
        <f>IF(EXACT('Page Titre'!LANGUE_FR_ENG,"Fr"),MatchTrad!A1046,MatchTrad!B1046)</f>
        <v xml:space="preserve">Contractual inflows - FIs - non-operational demand deposits placed by indirect clearers with an AMF-regulated direct clearer </v>
      </c>
      <c r="C207" s="269" t="str">
        <f>IF(EXACT('Page Titre'!LANGUE_FR_ENG,"Fr"),MatchTrad!A1047,MatchTrad!B1047)</f>
        <v>For indirect clearers (that are not subsidiaries of a direct clearer), the amount of demand deposits placed with an AMF-regulated direct clearer that are not considered as operational deposits.  Non-operational deposits where the term is within 30 days should not be reported here, rather they should be reported in classification 22207 'Contractual inflows - FIs - all payments on loans and other deposits due in ≤ 30 days'. This classification is not applicable to direct clearers or their subsidiaries.</v>
      </c>
      <c r="D207" s="265">
        <v>154</v>
      </c>
    </row>
    <row r="208" spans="1:4" s="326" customFormat="1" ht="161.25" customHeight="1">
      <c r="A208" s="263">
        <v>22301</v>
      </c>
      <c r="B208" s="264" t="str">
        <f>IF(EXACT('Page Titre'!LANGUE_FR_ENG,"Fr"),MatchTrad!A1048,MatchTrad!B1048)</f>
        <v>Derivatives cash inflow</v>
      </c>
      <c r="C208" s="264" t="str">
        <f>IF(EXACT('Page Titre'!LANGUE_FR_ENG,"Fr"),MatchTrad!A1049,MatchTrad!B1049)</f>
        <v>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inflows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v>
      </c>
      <c r="D208" s="265" t="s">
        <v>313</v>
      </c>
    </row>
    <row r="209" spans="1:4" s="326" customFormat="1" ht="52.8">
      <c r="A209" s="263">
        <v>22302</v>
      </c>
      <c r="B209" s="264" t="str">
        <f>IF(EXACT('Page Titre'!LANGUE_FR_ENG,"Fr"),MatchTrad!A1050,MatchTrad!B1050)</f>
        <v>Contractual inflows - securities maturing ≤ 30 days</v>
      </c>
      <c r="C209" s="264" t="str">
        <f>IF(EXACT('Page Titre'!LANGUE_FR_ENG,"Fr"),MatchTrad!A1051,MatchTrad!B1051)</f>
        <v>Contractual inflows from securities including certificates of deposit maturing ≤ 30 days that are not already classification code provided that they are fully performing (no default expected). Level 1 and Level 2 included in the stock of high quality liquid assets provided that they meet all related operational and definition requirements</v>
      </c>
      <c r="D209" s="265">
        <v>155</v>
      </c>
    </row>
    <row r="210" spans="1:4" s="326" customFormat="1" ht="158.4">
      <c r="A210" s="263">
        <v>22303</v>
      </c>
      <c r="B210" s="264" t="str">
        <f>IF(EXACT('Page Titre'!LANGUE_FR_ENG,"Fr"),MatchTrad!A1052,MatchTrad!B1052)</f>
        <v>Other contractual cash inflows</v>
      </c>
      <c r="C210" s="264" t="str">
        <f>IF(EXACT('Page Titre'!LANGUE_FR_ENG,"Fr"),MatchTrad!A1053,MatchTrad!B1053)</f>
        <v xml:space="preserve">Any other contractual cash inflows to be received ≤ 30 days that are not already included in any other classification code.  Cash inflows related to non-financial revenues and any non-contractual contingent outflows are not to be included. 
For Delta One hedged equity futures transactions, institution can (i) remove holdings of non-financial equities related to these transactions from HQLA, and (ii) report an inflow representing the future notional in the "other contractual cash inflow" (DPA 22303) during the months where the term funding related to these transactions has a residual maturity that falls within the LCR's 30-day window. In addition, in order to track the magnitude of the LCR impacts related to the Delta One portfolio, AMF may, upon request, require that the institution provide a breakdown of the inflow and outflow amounts reported in the LCR template in respect of these transactions, as well as the otherwise HQLA-eligible non-financial equities that are hedging these transactions. </v>
      </c>
      <c r="D210" s="265">
        <v>160</v>
      </c>
    </row>
    <row r="211" spans="1:4" s="326" customFormat="1" ht="93.75" customHeight="1">
      <c r="A211" s="266">
        <v>30001</v>
      </c>
      <c r="B211" s="267" t="str">
        <f>IF(EXACT('Page Titre'!LANGUE_FR_ENG,"Fr"),MatchTrad!A1054,MatchTrad!B1054)</f>
        <v>Collateral swaps - borrowed assets not re-used - Level 1 lent / Level 1 borrowed (transactions using eligible HQLA) - market value of collateral lent</v>
      </c>
      <c r="C211" s="267" t="str">
        <f>IF(EXACT('Page Titre'!LANGUE_FR_ENG,"Fr"),MatchTrad!A1055,MatchTrad!B1055)</f>
        <v>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1" s="268" t="str">
        <f>IF(EXACT('Page Titre'!LANGUE_FR_ENG,"Fr"),MatchTrad!A1056,MatchTrad!B1056)</f>
        <v>48-48c, 113, 146</v>
      </c>
    </row>
    <row r="212" spans="1:4" s="326" customFormat="1" ht="97.5" customHeight="1">
      <c r="A212" s="263">
        <v>30002</v>
      </c>
      <c r="B212" s="264" t="str">
        <f>IF(EXACT('Page Titre'!LANGUE_FR_ENG,"Fr"),MatchTrad!A1057,MatchTrad!B1057)</f>
        <v>Collateral swaps - borrowed assets not re-used - Level 1 lent / Level 1 borrowed (transactions using eligible HQLA) - market value of collateral borrowed</v>
      </c>
      <c r="C212" s="264" t="str">
        <f>IF(EXACT('Page Titre'!LANGUE_FR_ENG,"Fr"),MatchTrad!A1058,MatchTrad!B1058)</f>
        <v>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2" s="265" t="str">
        <f>IF(EXACT('Page Titre'!LANGUE_FR_ENG,"Fr"),MatchTrad!A1059,MatchTrad!B1059)</f>
        <v>48-48c, 113, 146</v>
      </c>
    </row>
    <row r="213" spans="1:4" s="326" customFormat="1" ht="92.4">
      <c r="A213" s="263">
        <v>30003</v>
      </c>
      <c r="B213" s="264" t="str">
        <f>IF(EXACT('Page Titre'!LANGUE_FR_ENG,"Fr"),MatchTrad!A1060,MatchTrad!B1060)</f>
        <v>Collateral swaps - borrowed assets not re-used - Level 1 lent / Level 1 borrowed (transactions not using eligible HQLA) - market value of collateral lent</v>
      </c>
      <c r="C213" s="264" t="str">
        <f>IF(EXACT('Page Titre'!LANGUE_FR_ENG,"Fr"),MatchTrad!A1061,MatchTrad!B1061)</f>
        <v>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13" s="265" t="str">
        <f>IF(EXACT('Page Titre'!LANGUE_FR_ENG,"Fr"),MatchTrad!A1062,MatchTrad!B1062)</f>
        <v>48-48c, 113, 146</v>
      </c>
    </row>
    <row r="214" spans="1:4" s="326" customFormat="1" ht="105.6">
      <c r="A214" s="263">
        <v>30004</v>
      </c>
      <c r="B214" s="264" t="str">
        <f>IF(EXACT('Page Titre'!LANGUE_FR_ENG,"Fr"),MatchTrad!A1063,MatchTrad!B1063)</f>
        <v>Collateral swaps - borrowed assets not re-used - Level 1 lent / Level 1 borrowed (transactions not using eligible HQLA) - market value of collateral borrowed</v>
      </c>
      <c r="C214" s="264" t="str">
        <f>IF(EXACT('Page Titre'!LANGUE_FR_ENG,"Fr"),MatchTrad!A1064,MatchTrad!B1064)</f>
        <v>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14" s="265" t="str">
        <f>IF(EXACT('Page Titre'!LANGUE_FR_ENG,"Fr"),MatchTrad!A1065,MatchTrad!B1065)</f>
        <v>48-48c, 113, 146</v>
      </c>
    </row>
    <row r="215" spans="1:4" s="326" customFormat="1" ht="93.75" customHeight="1">
      <c r="A215" s="263">
        <v>30005</v>
      </c>
      <c r="B215" s="264" t="str">
        <f>IF(EXACT('Page Titre'!LANGUE_FR_ENG,"Fr"),MatchTrad!A1066,MatchTrad!B1066)</f>
        <v>Collateral swaps - borrowed assets not re-used - Level 1 lent / Level 2A borrowed (transactions using eligible HQLA) - market value of collateral lent</v>
      </c>
      <c r="C215" s="264" t="str">
        <f>IF(EXACT('Page Titre'!LANGUE_FR_ENG,"Fr"),MatchTrad!A1067,MatchTrad!B1067)</f>
        <v>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5" s="265" t="str">
        <f>IF(EXACT('Page Titre'!LANGUE_FR_ENG,"Fr"),MatchTrad!A1068,MatchTrad!B1068)</f>
        <v>48-48c, 113, 146</v>
      </c>
    </row>
    <row r="216" spans="1:4" s="326" customFormat="1" ht="92.4">
      <c r="A216" s="263">
        <v>30006</v>
      </c>
      <c r="B216" s="264" t="str">
        <f>IF(EXACT('Page Titre'!LANGUE_FR_ENG,"Fr"),MatchTrad!A1069,MatchTrad!B1069)</f>
        <v>Collateral swaps - borrowed assets not re-used - Level 1 lent / Level 2A borrowed (transactions using eligible HQLA) - market value of collateral borrowed</v>
      </c>
      <c r="C216" s="264" t="str">
        <f>IF(EXACT('Page Titre'!LANGUE_FR_ENG,"Fr"),MatchTrad!A1070,MatchTrad!B1070)</f>
        <v>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6" s="265" t="str">
        <f>IF(EXACT('Page Titre'!LANGUE_FR_ENG,"Fr"),MatchTrad!A1071,MatchTrad!B1071)</f>
        <v>48-48c, 113, 146</v>
      </c>
    </row>
    <row r="217" spans="1:4" s="326" customFormat="1" ht="92.4">
      <c r="A217" s="263">
        <v>30007</v>
      </c>
      <c r="B217" s="264" t="str">
        <f>IF(EXACT('Page Titre'!LANGUE_FR_ENG,"Fr"),MatchTrad!A1072,MatchTrad!B1072)</f>
        <v>Collateral swaps - borrowed assets not re-used - Level 1 lent / Level 2A borrowed (transactions not using eligible HQLA) - market value of collateral lent</v>
      </c>
      <c r="C217" s="264" t="str">
        <f>IF(EXACT('Page Titre'!LANGUE_FR_ENG,"Fr"),MatchTrad!A1073,MatchTrad!B1073)</f>
        <v>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17" s="265" t="str">
        <f>IF(EXACT('Page Titre'!LANGUE_FR_ENG,"Fr"),MatchTrad!A1074,MatchTrad!B1074)</f>
        <v>48-48c, 113, 146</v>
      </c>
    </row>
    <row r="218" spans="1:4" s="326" customFormat="1" ht="92.4">
      <c r="A218" s="263">
        <v>30008</v>
      </c>
      <c r="B218" s="264" t="str">
        <f>IF(EXACT('Page Titre'!LANGUE_FR_ENG,"Fr"),MatchTrad!A1075,MatchTrad!B1075)</f>
        <v>Collateral swaps - borrowed assets not re-used - Level 1 lent / Level 2A borrowed (transactions not using eligible HQLA) - market value of collateral borrowed</v>
      </c>
      <c r="C218" s="264" t="str">
        <f>IF(EXACT('Page Titre'!LANGUE_FR_ENG,"Fr"),MatchTrad!A1076,MatchTrad!B1076)</f>
        <v>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18" s="265" t="str">
        <f>IF(EXACT('Page Titre'!LANGUE_FR_ENG,"Fr"),MatchTrad!A1077,MatchTrad!B1077)</f>
        <v>48-48c, 113, 146</v>
      </c>
    </row>
    <row r="219" spans="1:4" s="326" customFormat="1" ht="92.4">
      <c r="A219" s="263">
        <v>30009</v>
      </c>
      <c r="B219" s="264" t="str">
        <f>IF(EXACT('Page Titre'!LANGUE_FR_ENG,"Fr"),MatchTrad!A1078,MatchTrad!B1078)</f>
        <v>Collateral swaps - borrowed assets not re-used - Level 1 lent / Level 2B RMBS borrowed (transactions using eligible HQLA) - market value of collateral lent</v>
      </c>
      <c r="C219" s="264" t="str">
        <f>IF(EXACT('Page Titre'!LANGUE_FR_ENG,"Fr"),MatchTrad!A1079,MatchTrad!B1079)</f>
        <v>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19" s="265" t="str">
        <f>IF(EXACT('Page Titre'!LANGUE_FR_ENG,"Fr"),MatchTrad!A1080,MatchTrad!B1080)</f>
        <v>48-48c, 113, 146</v>
      </c>
    </row>
    <row r="220" spans="1:4" s="326" customFormat="1" ht="92.4">
      <c r="A220" s="263">
        <v>30010</v>
      </c>
      <c r="B220" s="264" t="str">
        <f>IF(EXACT('Page Titre'!LANGUE_FR_ENG,"Fr"),MatchTrad!A1081,MatchTrad!B1081)</f>
        <v>Collateral swaps - borrowed assets not re-used - Level 1 lent / Level 2B RMBS borrowed (transactions using eligible HQLA) - market value of collateral borrowed</v>
      </c>
      <c r="C220" s="264" t="str">
        <f>IF(EXACT('Page Titre'!LANGUE_FR_ENG,"Fr"),MatchTrad!A1082,MatchTrad!B1082)</f>
        <v>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20" s="265" t="str">
        <f>IF(EXACT('Page Titre'!LANGUE_FR_ENG,"Fr"),MatchTrad!A1083,MatchTrad!B1083)</f>
        <v>48-48c, 113, 146</v>
      </c>
    </row>
    <row r="221" spans="1:4" s="326" customFormat="1" ht="96.75" customHeight="1">
      <c r="A221" s="263">
        <v>30011</v>
      </c>
      <c r="B221" s="264" t="str">
        <f>IF(EXACT('Page Titre'!LANGUE_FR_ENG,"Fr"),MatchTrad!A1084,MatchTrad!B1084)</f>
        <v>Collateral swaps - borrowed assets not re-used - Level 1 lent / Level 2B RMBS borrowed (transactions not using eligible HQLA) - market value of collateral lent</v>
      </c>
      <c r="C221" s="264" t="str">
        <f>IF(EXACT('Page Titre'!LANGUE_FR_ENG,"Fr"),MatchTrad!A1085,MatchTrad!B1085)</f>
        <v>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21" s="265" t="str">
        <f>IF(EXACT('Page Titre'!LANGUE_FR_ENG,"Fr"),MatchTrad!A1086,MatchTrad!B1086)</f>
        <v>48-48c, 113, 146</v>
      </c>
    </row>
    <row r="222" spans="1:4" s="326" customFormat="1" ht="92.4">
      <c r="A222" s="263">
        <v>30012</v>
      </c>
      <c r="B222" s="264" t="str">
        <f>IF(EXACT('Page Titre'!LANGUE_FR_ENG,"Fr"),MatchTrad!A1087,MatchTrad!B1087)</f>
        <v>Collateral swaps - borrowed assets not re-used - Level 1 lent / Level 2B RMBS borrowed (transactions not using eligible HQLA) - market value of collateral borrowed</v>
      </c>
      <c r="C222" s="264" t="str">
        <f>IF(EXACT('Page Titre'!LANGUE_FR_ENG,"Fr"),MatchTrad!A1088,MatchTrad!B1088)</f>
        <v>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22" s="265" t="str">
        <f>IF(EXACT('Page Titre'!LANGUE_FR_ENG,"Fr"),MatchTrad!A1089,MatchTrad!B1089)</f>
        <v>48-48c, 113, 146</v>
      </c>
    </row>
    <row r="223" spans="1:4" s="326" customFormat="1" ht="92.4">
      <c r="A223" s="263">
        <v>30013</v>
      </c>
      <c r="B223" s="264" t="str">
        <f>IF(EXACT('Page Titre'!LANGUE_FR_ENG,"Fr"),MatchTrad!A1090,MatchTrad!B1090)</f>
        <v>Collateral swaps - borrowed assets not re-used - Level 1 lent / Level 2B non-RMBS borrowed (transactions using eligible HQLA) - market value of collateral lent</v>
      </c>
      <c r="C223" s="264" t="str">
        <f>IF(EXACT('Page Titre'!LANGUE_FR_ENG,"Fr"),MatchTrad!A1091,MatchTrad!B1091)</f>
        <v>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23" s="265" t="str">
        <f>IF(EXACT('Page Titre'!LANGUE_FR_ENG,"Fr"),MatchTrad!A1092,MatchTrad!B1092)</f>
        <v>48-48c, 113, 146</v>
      </c>
    </row>
    <row r="224" spans="1:4" s="326" customFormat="1" ht="92.4">
      <c r="A224" s="263">
        <v>30014</v>
      </c>
      <c r="B224" s="264" t="str">
        <f>IF(EXACT('Page Titre'!LANGUE_FR_ENG,"Fr"),MatchTrad!A1093,MatchTrad!B1093)</f>
        <v>Collateral swaps - borrowed assets not re-used - Level 1 lent / Level 2B non-RMBS borrowed (transactions using eligible HQLA) - market value of collateral borrowed</v>
      </c>
      <c r="C224" s="264" t="str">
        <f>IF(EXACT('Page Titre'!LANGUE_FR_ENG,"Fr"),MatchTrad!A1094,MatchTrad!B1094)</f>
        <v>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24" s="265" t="str">
        <f>IF(EXACT('Page Titre'!LANGUE_FR_ENG,"Fr"),MatchTrad!A1095,MatchTrad!B1095)</f>
        <v>48-48c, 113, 146</v>
      </c>
    </row>
    <row r="225" spans="1:4" s="326" customFormat="1" ht="105.6">
      <c r="A225" s="263">
        <v>30015</v>
      </c>
      <c r="B225" s="264" t="str">
        <f>IF(EXACT('Page Titre'!LANGUE_FR_ENG,"Fr"),MatchTrad!A1096,MatchTrad!B1096)</f>
        <v>Collateral swaps - borrowed assets not re-used - Level 1 lent / Level 2B non-RMBS borrowed (transactions not using eligible HQLA) - market value of collateral lent</v>
      </c>
      <c r="C225" s="264" t="str">
        <f>IF(EXACT('Page Titre'!LANGUE_FR_ENG,"Fr"),MatchTrad!A1097,MatchTrad!B1097)</f>
        <v>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D225" s="265" t="str">
        <f>IF(EXACT('Page Titre'!LANGUE_FR_ENG,"Fr"),MatchTrad!A1098,MatchTrad!B1098)</f>
        <v>48-48c, 113, 146</v>
      </c>
    </row>
    <row r="226" spans="1:4" s="326" customFormat="1" ht="92.4">
      <c r="A226" s="263">
        <v>30016</v>
      </c>
      <c r="B226" s="264" t="str">
        <f>IF(EXACT('Page Titre'!LANGUE_FR_ENG,"Fr"),MatchTrad!A1099,MatchTrad!B1099)</f>
        <v>Collateral swaps - borrowed assets not re-used - Level 1 lent / Level 2B non-RMBS borrowed (transactions not using eligible HQLA) - market value of collateral borrowed</v>
      </c>
      <c r="C226" s="264" t="str">
        <f>IF(EXACT('Page Titre'!LANGUE_FR_ENG,"Fr"),MatchTrad!A1100,MatchTrad!B1100)</f>
        <v>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D226" s="265" t="str">
        <f>IF(EXACT('Page Titre'!LANGUE_FR_ENG,"Fr"),MatchTrad!A1101,MatchTrad!B1101)</f>
        <v>48-48c, 113, 146</v>
      </c>
    </row>
    <row r="227" spans="1:4" s="326" customFormat="1" ht="92.4">
      <c r="A227" s="263">
        <v>30017</v>
      </c>
      <c r="B227" s="264" t="str">
        <f>IF(EXACT('Page Titre'!LANGUE_FR_ENG,"Fr"),MatchTrad!A1102,MatchTrad!B1102)</f>
        <v>Collateral swaps - borrowed assets not re-used - Level 1 lent / non-HQLA assets borrowed (transactions using eligible HQLA) - market value of collateral lent</v>
      </c>
      <c r="C227" s="264" t="str">
        <f>IF(EXACT('Page Titre'!LANGUE_FR_ENG,"Fr"),MatchTrad!A1103,MatchTrad!B1103)</f>
        <v>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v>
      </c>
      <c r="D227" s="265" t="str">
        <f>IF(EXACT('Page Titre'!LANGUE_FR_ENG,"Fr"),MatchTrad!A1104,MatchTrad!B1104)</f>
        <v>48-48c, 113, 146</v>
      </c>
    </row>
    <row r="228" spans="1:4" s="326" customFormat="1" ht="92.4">
      <c r="A228" s="263">
        <v>30018</v>
      </c>
      <c r="B228" s="264" t="str">
        <f>IF(EXACT('Page Titre'!LANGUE_FR_ENG,"Fr"),MatchTrad!A1105,MatchTrad!B1105)</f>
        <v>Collateral swaps - borrowed assets not re-used - Level 1 lent / non-HQLA assets borrowed (transactions using eligible HQLA) - market value of collateral borrowed</v>
      </c>
      <c r="C228" s="264" t="str">
        <f>IF(EXACT('Page Titre'!LANGUE_FR_ENG,"Fr"),MatchTrad!A1106,MatchTrad!B1106)</f>
        <v>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v>
      </c>
      <c r="D228" s="265" t="str">
        <f>IF(EXACT('Page Titre'!LANGUE_FR_ENG,"Fr"),MatchTrad!A1107,MatchTrad!B1107)</f>
        <v>48-48c, 113, 146</v>
      </c>
    </row>
    <row r="229" spans="1:4" s="326" customFormat="1" ht="92.4">
      <c r="A229" s="263">
        <v>30019</v>
      </c>
      <c r="B229" s="264" t="str">
        <f>IF(EXACT('Page Titre'!LANGUE_FR_ENG,"Fr"),MatchTrad!A1108,MatchTrad!B1108)</f>
        <v>Collateral swaps - borrowed assets not re-used - Level 1 lent / non-HQLA assets borrowed (transactions not using eligible HQLA) - market value of collateral lent</v>
      </c>
      <c r="C229" s="264" t="str">
        <f>IF(EXACT('Page Titre'!LANGUE_FR_ENG,"Fr"),MatchTrad!A1109,MatchTrad!B1109)</f>
        <v>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v>
      </c>
      <c r="D229" s="265" t="str">
        <f>IF(EXACT('Page Titre'!LANGUE_FR_ENG,"Fr"),MatchTrad!A1110,MatchTrad!B1110)</f>
        <v>48-48c, 113, 146</v>
      </c>
    </row>
    <row r="230" spans="1:4" s="326" customFormat="1" ht="92.4">
      <c r="A230" s="263">
        <v>30020</v>
      </c>
      <c r="B230" s="264" t="str">
        <f>IF(EXACT('Page Titre'!LANGUE_FR_ENG,"Fr"),MatchTrad!A1111,MatchTrad!B1111)</f>
        <v>Collateral swaps - borrowed assets not re-used - Level 1 lent / non-HQLA assets borrowed (transactions not using eligible HQLA) - market value of collateral borrowed</v>
      </c>
      <c r="C230" s="264" t="str">
        <f>IF(EXACT('Page Titre'!LANGUE_FR_ENG,"Fr"),MatchTrad!A1112,MatchTrad!B1112)</f>
        <v>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v>
      </c>
      <c r="D230" s="265" t="str">
        <f>IF(EXACT('Page Titre'!LANGUE_FR_ENG,"Fr"),MatchTrad!A1113,MatchTrad!B1113)</f>
        <v>48-48c, 113, 146</v>
      </c>
    </row>
    <row r="231" spans="1:4" s="326" customFormat="1" ht="92.4">
      <c r="A231" s="263">
        <v>30021</v>
      </c>
      <c r="B231" s="264" t="str">
        <f>IF(EXACT('Page Titre'!LANGUE_FR_ENG,"Fr"),MatchTrad!A1114,MatchTrad!B1114)</f>
        <v>Collateral swaps - borrowed assets not re-used - Level 2A lent / Level 1 borrowed (transactions using eligible HQLA) - market value of collateral lent</v>
      </c>
      <c r="C231" s="264" t="str">
        <f>IF(EXACT('Page Titre'!LANGUE_FR_ENG,"Fr"),MatchTrad!A1115,MatchTrad!B1115)</f>
        <v>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1" s="265" t="str">
        <f>IF(EXACT('Page Titre'!LANGUE_FR_ENG,"Fr"),MatchTrad!A1116,MatchTrad!B1116)</f>
        <v>48-48c, 113, 146</v>
      </c>
    </row>
    <row r="232" spans="1:4" s="326" customFormat="1" ht="92.4">
      <c r="A232" s="263">
        <v>30022</v>
      </c>
      <c r="B232" s="264" t="str">
        <f>IF(EXACT('Page Titre'!LANGUE_FR_ENG,"Fr"),MatchTrad!A1117,MatchTrad!B1117)</f>
        <v>Collateral swaps - borrowed assets not re-used - Level 2A lent / Level 1 borrowed (transactions using eligible HQLA) - market value of collateral borrowed</v>
      </c>
      <c r="C232" s="264" t="str">
        <f>IF(EXACT('Page Titre'!LANGUE_FR_ENG,"Fr"),MatchTrad!A1118,MatchTrad!B1118)</f>
        <v>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2" s="265" t="str">
        <f>IF(EXACT('Page Titre'!LANGUE_FR_ENG,"Fr"),MatchTrad!A1119,MatchTrad!B1119)</f>
        <v>48-48c, 113, 146</v>
      </c>
    </row>
    <row r="233" spans="1:4" s="326" customFormat="1" ht="92.4">
      <c r="A233" s="263">
        <v>30023</v>
      </c>
      <c r="B233" s="264" t="str">
        <f>IF(EXACT('Page Titre'!LANGUE_FR_ENG,"Fr"),MatchTrad!A1120,MatchTrad!B1120)</f>
        <v>Collateral swaps - borrowed assets not re-used - Level 2A lent / Level 1 borrowed (transactions not using eligible HQLA) - market value of collateral lent</v>
      </c>
      <c r="C233" s="264" t="str">
        <f>IF(EXACT('Page Titre'!LANGUE_FR_ENG,"Fr"),MatchTrad!A1121,MatchTrad!B1121)</f>
        <v>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33" s="265" t="str">
        <f>IF(EXACT('Page Titre'!LANGUE_FR_ENG,"Fr"),MatchTrad!A1122,MatchTrad!B1122)</f>
        <v>48-48c, 113, 146</v>
      </c>
    </row>
    <row r="234" spans="1:4" s="326" customFormat="1" ht="92.4">
      <c r="A234" s="263">
        <v>30024</v>
      </c>
      <c r="B234" s="264" t="str">
        <f>IF(EXACT('Page Titre'!LANGUE_FR_ENG,"Fr"),MatchTrad!A1123,MatchTrad!B1123)</f>
        <v>Collateral swaps - borrowed assets not re-used - Level 2A lent / Level 1 borrowed (transactions not using eligible HQLA) - market value of collateral borrowed</v>
      </c>
      <c r="C234" s="264" t="str">
        <f>IF(EXACT('Page Titre'!LANGUE_FR_ENG,"Fr"),MatchTrad!A1124,MatchTrad!B1124)</f>
        <v>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34" s="265" t="str">
        <f>IF(EXACT('Page Titre'!LANGUE_FR_ENG,"Fr"),MatchTrad!A1125,MatchTrad!B1125)</f>
        <v>48-48c, 113, 146</v>
      </c>
    </row>
    <row r="235" spans="1:4" s="326" customFormat="1" ht="93.75" customHeight="1">
      <c r="A235" s="263">
        <v>30025</v>
      </c>
      <c r="B235" s="264" t="str">
        <f>IF(EXACT('Page Titre'!LANGUE_FR_ENG,"Fr"),MatchTrad!A1126,MatchTrad!B1126)</f>
        <v>Collateral swaps - borrowed assets not re-used - Level 2A lent / Level 2A borrowed (transactions using eligible HQLA) - market value of collateral lent</v>
      </c>
      <c r="C235" s="264" t="str">
        <f>IF(EXACT('Page Titre'!LANGUE_FR_ENG,"Fr"),MatchTrad!A1127,MatchTrad!B1127)</f>
        <v>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5" s="265" t="str">
        <f>IF(EXACT('Page Titre'!LANGUE_FR_ENG,"Fr"),MatchTrad!A1128,MatchTrad!B1128)</f>
        <v>48-48c, 113, 146</v>
      </c>
    </row>
    <row r="236" spans="1:4" s="326" customFormat="1" ht="92.4">
      <c r="A236" s="263">
        <v>30026</v>
      </c>
      <c r="B236" s="264" t="str">
        <f>IF(EXACT('Page Titre'!LANGUE_FR_ENG,"Fr"),MatchTrad!A1129,MatchTrad!B1129)</f>
        <v>Collateral swaps - borrowed assets not re-used - Level 2A lent / Level 2A borrowed (transactions using eligible HQLA) - market value of collateral borrowed</v>
      </c>
      <c r="C236" s="264" t="str">
        <f>IF(EXACT('Page Titre'!LANGUE_FR_ENG,"Fr"),MatchTrad!A1130,MatchTrad!B1130)</f>
        <v>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6" s="265" t="str">
        <f>IF(EXACT('Page Titre'!LANGUE_FR_ENG,"Fr"),MatchTrad!A1131,MatchTrad!B1131)</f>
        <v>48-48c, 113, 146</v>
      </c>
    </row>
    <row r="237" spans="1:4" s="326" customFormat="1" ht="92.4">
      <c r="A237" s="263">
        <v>30027</v>
      </c>
      <c r="B237" s="264" t="str">
        <f>IF(EXACT('Page Titre'!LANGUE_FR_ENG,"Fr"),MatchTrad!A1132,MatchTrad!B1132)</f>
        <v>Collateral swaps - borrowed assets not re-used - Level 2A lent / Level 2A borrowed (transactions not using eligible HQLA) - market value of collateral lent</v>
      </c>
      <c r="C237" s="264" t="str">
        <f>IF(EXACT('Page Titre'!LANGUE_FR_ENG,"Fr"),MatchTrad!A1133,MatchTrad!B1133)</f>
        <v>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37" s="265" t="str">
        <f>IF(EXACT('Page Titre'!LANGUE_FR_ENG,"Fr"),MatchTrad!A1134,MatchTrad!B1134)</f>
        <v>48-48c, 113, 146</v>
      </c>
    </row>
    <row r="238" spans="1:4" s="326" customFormat="1" ht="92.4">
      <c r="A238" s="263">
        <v>30028</v>
      </c>
      <c r="B238" s="264" t="str">
        <f>IF(EXACT('Page Titre'!LANGUE_FR_ENG,"Fr"),MatchTrad!A1135,MatchTrad!B1135)</f>
        <v>Collateral swaps - borrowed assets not re-used - Level 2A lent / Level 2A borrowed (transactions not using eligible HQLA) - market value of collateral borrowed</v>
      </c>
      <c r="C238" s="264" t="str">
        <f>IF(EXACT('Page Titre'!LANGUE_FR_ENG,"Fr"),MatchTrad!A1136,MatchTrad!B1136)</f>
        <v>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38" s="265" t="str">
        <f>IF(EXACT('Page Titre'!LANGUE_FR_ENG,"Fr"),MatchTrad!A1137,MatchTrad!B1137)</f>
        <v>48-48c, 113, 146</v>
      </c>
    </row>
    <row r="239" spans="1:4" s="326" customFormat="1" ht="102" customHeight="1">
      <c r="A239" s="263">
        <v>30029</v>
      </c>
      <c r="B239" s="264" t="str">
        <f>IF(EXACT('Page Titre'!LANGUE_FR_ENG,"Fr"),MatchTrad!A1138,MatchTrad!B1138)</f>
        <v>Collateral swaps - borrowed assets not re-used - Level 2A lent / Level 2B RMBS borrowed (transactions using eligible HQLA) - market value of collateral lent</v>
      </c>
      <c r="C239" s="264" t="str">
        <f>IF(EXACT('Page Titre'!LANGUE_FR_ENG,"Fr"),MatchTrad!A1139,MatchTrad!B1139)</f>
        <v>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39" s="265" t="str">
        <f>IF(EXACT('Page Titre'!LANGUE_FR_ENG,"Fr"),MatchTrad!A1140,MatchTrad!B1140)</f>
        <v>48-48c, 113, 146</v>
      </c>
    </row>
    <row r="240" spans="1:4" s="326" customFormat="1" ht="98.4" customHeight="1">
      <c r="A240" s="263">
        <v>30030</v>
      </c>
      <c r="B240" s="264" t="str">
        <f>IF(EXACT('Page Titre'!LANGUE_FR_ENG,"Fr"),MatchTrad!A1141,MatchTrad!B1141)</f>
        <v>Collateral swaps - borrowed assets not re-used - Level 2A lent / Level 2B RMBS borrowed (transactions using eligible HQLA) - market value of collateral borrowed</v>
      </c>
      <c r="C240" s="264" t="str">
        <f>IF(EXACT('Page Titre'!LANGUE_FR_ENG,"Fr"),MatchTrad!A1142,MatchTrad!B1142)</f>
        <v>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40" s="265" t="str">
        <f>IF(EXACT('Page Titre'!LANGUE_FR_ENG,"Fr"),MatchTrad!A1143,MatchTrad!B1143)</f>
        <v>48-48c, 113, 146</v>
      </c>
    </row>
    <row r="241" spans="1:4" s="326" customFormat="1" ht="92.4">
      <c r="A241" s="266">
        <v>30031</v>
      </c>
      <c r="B241" s="267" t="str">
        <f>IF(EXACT('Page Titre'!LANGUE_FR_ENG,"Fr"),MatchTrad!A1144,MatchTrad!B1144)</f>
        <v>Collateral swaps - borrowed assets not re-used - Level 2A lent / Level 2B RMBS borrowed (transactions not using eligible HQLA) - market value of collateral lent</v>
      </c>
      <c r="C241" s="267" t="str">
        <f>IF(EXACT('Page Titre'!LANGUE_FR_ENG,"Fr"),MatchTrad!A1145,MatchTrad!B1145)</f>
        <v>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1" s="268" t="str">
        <f>IF(EXACT('Page Titre'!LANGUE_FR_ENG,"Fr"),MatchTrad!A1146,MatchTrad!B1146)</f>
        <v>48-48c, 113, 146</v>
      </c>
    </row>
    <row r="242" spans="1:4" s="326" customFormat="1" ht="92.4">
      <c r="A242" s="263">
        <v>30032</v>
      </c>
      <c r="B242" s="264" t="str">
        <f>IF(EXACT('Page Titre'!LANGUE_FR_ENG,"Fr"),MatchTrad!A1147,MatchTrad!B1147)</f>
        <v>Collateral swaps - borrowed assets not re-used - Level 2A lent / Level 2B RMBS borrowed (transactions not using eligible HQLA) - market value of collateral borrowed</v>
      </c>
      <c r="C242" s="264" t="str">
        <f>IF(EXACT('Page Titre'!LANGUE_FR_ENG,"Fr"),MatchTrad!A1148,MatchTrad!B1148)</f>
        <v>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2" s="265" t="str">
        <f>IF(EXACT('Page Titre'!LANGUE_FR_ENG,"Fr"),MatchTrad!A1149,MatchTrad!B1149)</f>
        <v>48-48c, 113, 146</v>
      </c>
    </row>
    <row r="243" spans="1:4" s="326" customFormat="1" ht="92.4">
      <c r="A243" s="263">
        <v>30033</v>
      </c>
      <c r="B243" s="264" t="str">
        <f>IF(EXACT('Page Titre'!LANGUE_FR_ENG,"Fr"),MatchTrad!A1150,MatchTrad!B1150)</f>
        <v>Collateral swaps - borrowed assets not re-used - Level 2A lent / Level 2B non-RMBS borrowed (transactions using eligible HQLA) - market value of collateral lent</v>
      </c>
      <c r="C243" s="264" t="str">
        <f>IF(EXACT('Page Titre'!LANGUE_FR_ENG,"Fr"),MatchTrad!A1151,MatchTrad!B1151)</f>
        <v>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43" s="265" t="str">
        <f>IF(EXACT('Page Titre'!LANGUE_FR_ENG,"Fr"),MatchTrad!A1152,MatchTrad!B1152)</f>
        <v>48-48c, 113, 146</v>
      </c>
    </row>
    <row r="244" spans="1:4" s="326" customFormat="1" ht="92.4">
      <c r="A244" s="263">
        <v>30034</v>
      </c>
      <c r="B244" s="264" t="str">
        <f>IF(EXACT('Page Titre'!LANGUE_FR_ENG,"Fr"),MatchTrad!A1153,MatchTrad!B1153)</f>
        <v>Collateral swaps - borrowed assets not re-used - Level 2A lent / Level 2B non-RMBS borrowed (transactions using eligible HQLA) - market value of collateral borrowed</v>
      </c>
      <c r="C244" s="264" t="str">
        <f>IF(EXACT('Page Titre'!LANGUE_FR_ENG,"Fr"),MatchTrad!A1154,MatchTrad!B1154)</f>
        <v>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44" s="265" t="str">
        <f>IF(EXACT('Page Titre'!LANGUE_FR_ENG,"Fr"),MatchTrad!A1155,MatchTrad!B1155)</f>
        <v>48-48c, 113, 146</v>
      </c>
    </row>
    <row r="245" spans="1:4" s="326" customFormat="1" ht="93.75" customHeight="1">
      <c r="A245" s="263">
        <v>30035</v>
      </c>
      <c r="B245" s="264" t="str">
        <f>IF(EXACT('Page Titre'!LANGUE_FR_ENG,"Fr"),MatchTrad!A1156,MatchTrad!B1156)</f>
        <v>Collateral swaps - borrowed assets not re-used - Level 2A lent / Level 2B non-RMBS borrowed (transactions not using eligible HQLA) - market value of collateral lent</v>
      </c>
      <c r="C245" s="264" t="str">
        <f>IF(EXACT('Page Titre'!LANGUE_FR_ENG,"Fr"),MatchTrad!A1157,MatchTrad!B1157)</f>
        <v>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5" s="265" t="str">
        <f>IF(EXACT('Page Titre'!LANGUE_FR_ENG,"Fr"),MatchTrad!A1158,MatchTrad!B1158)</f>
        <v>48-48c, 113, 146</v>
      </c>
    </row>
    <row r="246" spans="1:4" s="326" customFormat="1" ht="109.2" customHeight="1">
      <c r="A246" s="263">
        <v>30036</v>
      </c>
      <c r="B246" s="264" t="str">
        <f>IF(EXACT('Page Titre'!LANGUE_FR_ENG,"Fr"),MatchTrad!A1159,MatchTrad!B1159)</f>
        <v>Collateral swaps - borrowed assets not re-used - Level 2A lent / Level 2B non-RMBS borrowed (transactions not using eligible HQLA) - market value of collateral borrowed</v>
      </c>
      <c r="C246" s="264" t="str">
        <f>IF(EXACT('Page Titre'!LANGUE_FR_ENG,"Fr"),MatchTrad!A1160,MatchTrad!B1160)</f>
        <v>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6" s="265" t="str">
        <f>IF(EXACT('Page Titre'!LANGUE_FR_ENG,"Fr"),MatchTrad!A1161,MatchTrad!B1161)</f>
        <v>48-48c, 113, 146</v>
      </c>
    </row>
    <row r="247" spans="1:4" s="326" customFormat="1" ht="79.2">
      <c r="A247" s="263">
        <v>30037</v>
      </c>
      <c r="B247" s="264" t="str">
        <f>IF(EXACT('Page Titre'!LANGUE_FR_ENG,"Fr"),MatchTrad!A1162,MatchTrad!B1162)</f>
        <v>Collateral swaps - borrowed assets not re-used - Level 2A lent / non-HQLA assets borrowed (transactions using eligible HQLA) - market value of collateral lent</v>
      </c>
      <c r="C247" s="264" t="str">
        <f>IF(EXACT('Page Titre'!LANGUE_FR_ENG,"Fr"),MatchTrad!A1163,MatchTrad!B1163)</f>
        <v>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D247" s="265" t="str">
        <f>IF(EXACT('Page Titre'!LANGUE_FR_ENG,"Fr"),MatchTrad!A1164,MatchTrad!B1164)</f>
        <v>48-48c, 113, 146</v>
      </c>
    </row>
    <row r="248" spans="1:4" s="326" customFormat="1" ht="79.2">
      <c r="A248" s="263">
        <v>30038</v>
      </c>
      <c r="B248" s="264" t="str">
        <f>IF(EXACT('Page Titre'!LANGUE_FR_ENG,"Fr"),MatchTrad!A1165,MatchTrad!B1165)</f>
        <v>Collateral swaps - borrowed assets not re-used - Level 2A lent / non-HQLA assets borrowed (transactions using eligible HQLA) - market value of collateral borrowed</v>
      </c>
      <c r="C248" s="264" t="str">
        <f>IF(EXACT('Page Titre'!LANGUE_FR_ENG,"Fr"),MatchTrad!A1166,MatchTrad!B1166)</f>
        <v>The market value of collateral borrowed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D248" s="265" t="str">
        <f>IF(EXACT('Page Titre'!LANGUE_FR_ENG,"Fr"),MatchTrad!A1167,MatchTrad!B1167)</f>
        <v>48-48c, 113, 146</v>
      </c>
    </row>
    <row r="249" spans="1:4" s="326" customFormat="1" ht="92.4">
      <c r="A249" s="263">
        <v>30039</v>
      </c>
      <c r="B249" s="264" t="str">
        <f>IF(EXACT('Page Titre'!LANGUE_FR_ENG,"Fr"),MatchTrad!A1168,MatchTrad!B1168)</f>
        <v>Collateral swaps - borrowed assets not re-used - Level 2A lent / non-HQLA assets borrowed (transactions using eligible HQLA) - market value of collateral lent</v>
      </c>
      <c r="C249" s="264" t="str">
        <f>IF(EXACT('Page Titre'!LANGUE_FR_ENG,"Fr"),MatchTrad!A1169,MatchTrad!B1169)</f>
        <v>The market value of collateral lent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49" s="265" t="str">
        <f>IF(EXACT('Page Titre'!LANGUE_FR_ENG,"Fr"),MatchTrad!A1170,MatchTrad!B1170)</f>
        <v>48-48c, 113, 146</v>
      </c>
    </row>
    <row r="250" spans="1:4" s="326" customFormat="1" ht="92.4">
      <c r="A250" s="263">
        <v>30040</v>
      </c>
      <c r="B250" s="264" t="str">
        <f>IF(EXACT('Page Titre'!LANGUE_FR_ENG,"Fr"),MatchTrad!A1171,MatchTrad!B1171)</f>
        <v>Collateral swaps - borrowed assets not re-used - Level 2A lent / non-HQLA assets borrowed (transactions not using eligible HQLA) - market value of collateral borrowed</v>
      </c>
      <c r="C250" s="264" t="str">
        <f>IF(EXACT('Page Titre'!LANGUE_FR_ENG,"Fr"),MatchTrad!A1172,MatchTrad!B1172)</f>
        <v>The market value of collateral borrowed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D250" s="265" t="str">
        <f>IF(EXACT('Page Titre'!LANGUE_FR_ENG,"Fr"),MatchTrad!A1173,MatchTrad!B1173)</f>
        <v>48-48c, 113, 146</v>
      </c>
    </row>
    <row r="251" spans="1:4" s="326" customFormat="1" ht="92.4">
      <c r="A251" s="263">
        <v>30041</v>
      </c>
      <c r="B251" s="264" t="str">
        <f>IF(EXACT('Page Titre'!LANGUE_FR_ENG,"Fr"),MatchTrad!A1174,MatchTrad!B1174)</f>
        <v>Collateral swaps - borrowed assets not re-used - Level 2B RMBS lent / Level 1 borrowed (transactions using eligible HQLA) - market value of collateral lent</v>
      </c>
      <c r="C251" s="264" t="str">
        <f>IF(EXACT('Page Titre'!LANGUE_FR_ENG,"Fr"),MatchTrad!A1175,MatchTrad!B1175)</f>
        <v>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51" s="265" t="str">
        <f>IF(EXACT('Page Titre'!LANGUE_FR_ENG,"Fr"),MatchTrad!A1176,MatchTrad!B1176)</f>
        <v>48-48c, 113, 146</v>
      </c>
    </row>
    <row r="252" spans="1:4" s="326" customFormat="1" ht="92.4">
      <c r="A252" s="263">
        <v>30042</v>
      </c>
      <c r="B252" s="264" t="str">
        <f>IF(EXACT('Page Titre'!LANGUE_FR_ENG,"Fr"),MatchTrad!A1177,MatchTrad!B1177)</f>
        <v>Collateral swaps - borrowed assets not re-used - Level 2B RMBS lent / Level 1 borrowed (transactions using eligible HQLA) - market value of collateral borrowed</v>
      </c>
      <c r="C252" s="264" t="str">
        <f>IF(EXACT('Page Titre'!LANGUE_FR_ENG,"Fr"),MatchTrad!A1178,MatchTrad!B1178)</f>
        <v>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52" s="265" t="str">
        <f>IF(EXACT('Page Titre'!LANGUE_FR_ENG,"Fr"),MatchTrad!A1179,MatchTrad!B1179)</f>
        <v>48-48c, 113, 146</v>
      </c>
    </row>
    <row r="253" spans="1:4" s="326" customFormat="1" ht="114.6" customHeight="1">
      <c r="A253" s="263">
        <v>30043</v>
      </c>
      <c r="B253" s="264" t="str">
        <f>IF(EXACT('Page Titre'!LANGUE_FR_ENG,"Fr"),MatchTrad!A1180,MatchTrad!B1180)</f>
        <v>Collateral swaps - borrowed assets not re-used - Level 2B RMBS lent / Level 1 borrowed (transactions not using eligible HQLA) - market value of collateral lent</v>
      </c>
      <c r="C253" s="264" t="str">
        <f>IF(EXACT('Page Titre'!LANGUE_FR_ENG,"Fr"),MatchTrad!A1181,MatchTrad!B1181)</f>
        <v>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53" s="265" t="str">
        <f>IF(EXACT('Page Titre'!LANGUE_FR_ENG,"Fr"),MatchTrad!A1182,MatchTrad!B1182)</f>
        <v>48-48c, 113, 146</v>
      </c>
    </row>
    <row r="254" spans="1:4" s="326" customFormat="1" ht="105.6">
      <c r="A254" s="263">
        <v>30044</v>
      </c>
      <c r="B254" s="264" t="str">
        <f>IF(EXACT('Page Titre'!LANGUE_FR_ENG,"Fr"),MatchTrad!A1183,MatchTrad!B1183)</f>
        <v>Collateral swaps - borrowed assets not re-used - Level 2B RMBS lent / Level 1 borrowed (transactions not using eligible HQLA) - market value of collateral borrowed</v>
      </c>
      <c r="C254" s="264" t="str">
        <f>IF(EXACT('Page Titre'!LANGUE_FR_ENG,"Fr"),MatchTrad!A1184,MatchTrad!B1184)</f>
        <v>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54" s="265" t="str">
        <f>IF(EXACT('Page Titre'!LANGUE_FR_ENG,"Fr"),MatchTrad!A1185,MatchTrad!B1185)</f>
        <v>48-48c, 113, 146</v>
      </c>
    </row>
    <row r="255" spans="1:4" s="326" customFormat="1" ht="103.2" customHeight="1">
      <c r="A255" s="263">
        <v>30045</v>
      </c>
      <c r="B255" s="264" t="str">
        <f>IF(EXACT('Page Titre'!LANGUE_FR_ENG,"Fr"),MatchTrad!A1186,MatchTrad!B1186)</f>
        <v>Collateral swaps - borrowed assets not re-used - Level 2B RMBS lent / Level 2A borrowed (transactions using eligible HQLA) - market value of collateral lent</v>
      </c>
      <c r="C255" s="264" t="str">
        <f>IF(EXACT('Page Titre'!LANGUE_FR_ENG,"Fr"),MatchTrad!A1187,MatchTrad!B1187)</f>
        <v>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55" s="265" t="str">
        <f>IF(EXACT('Page Titre'!LANGUE_FR_ENG,"Fr"),MatchTrad!A1188,MatchTrad!B1188)</f>
        <v>48-48c, 113, 146</v>
      </c>
    </row>
    <row r="256" spans="1:4" s="326" customFormat="1" ht="100.2" customHeight="1">
      <c r="A256" s="263">
        <v>30046</v>
      </c>
      <c r="B256" s="264" t="str">
        <f>IF(EXACT('Page Titre'!LANGUE_FR_ENG,"Fr"),MatchTrad!A1189,MatchTrad!B1189)</f>
        <v>Collateral swaps - borrowed assets not re-used - Level 2B RMBS lent / Level 2A borrowed (transactions using eligible HQLA) - market value of collateral borrowed</v>
      </c>
      <c r="C256" s="264" t="str">
        <f>IF(EXACT('Page Titre'!LANGUE_FR_ENG,"Fr"),MatchTrad!A1190,MatchTrad!B1190)</f>
        <v>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D256" s="265" t="str">
        <f>IF(EXACT('Page Titre'!LANGUE_FR_ENG,"Fr"),MatchTrad!A1191,MatchTrad!B1191)</f>
        <v>48-48c, 113, 146</v>
      </c>
    </row>
    <row r="257" spans="1:4" s="326" customFormat="1" ht="92.4">
      <c r="A257" s="263">
        <v>30047</v>
      </c>
      <c r="B257" s="264" t="str">
        <f>IF(EXACT('Page Titre'!LANGUE_FR_ENG,"Fr"),MatchTrad!A1192,MatchTrad!B1192)</f>
        <v>Collateral swaps - borrowed assets not re-used - Level 2B RMBS lent / Level 2A borrowed (transactions not using eligible HQLA) - market value of collateral lent</v>
      </c>
      <c r="C257" s="264" t="str">
        <f>IF(EXACT('Page Titre'!LANGUE_FR_ENG,"Fr"),MatchTrad!A1193,MatchTrad!B1193)</f>
        <v>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57" s="265" t="str">
        <f>IF(EXACT('Page Titre'!LANGUE_FR_ENG,"Fr"),MatchTrad!A1194,MatchTrad!B1194)</f>
        <v>48-48c, 113, 146</v>
      </c>
    </row>
    <row r="258" spans="1:4" s="326" customFormat="1" ht="92.4">
      <c r="A258" s="263">
        <v>30048</v>
      </c>
      <c r="B258" s="264" t="str">
        <f>IF(EXACT('Page Titre'!LANGUE_FR_ENG,"Fr"),MatchTrad!A1195,MatchTrad!B1195)</f>
        <v>Collateral swaps - borrowed assets not re-used - Level 2B RMBS lent / Level 2A borrowed (transactions not using eligible HQLA) - market value of collateral borrowed</v>
      </c>
      <c r="C258" s="264" t="str">
        <f>IF(EXACT('Page Titre'!LANGUE_FR_ENG,"Fr"),MatchTrad!A1196,MatchTrad!B1196)</f>
        <v>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58" s="265" t="str">
        <f>IF(EXACT('Page Titre'!LANGUE_FR_ENG,"Fr"),MatchTrad!A1197,MatchTrad!B1197)</f>
        <v>48-48c, 113, 146</v>
      </c>
    </row>
    <row r="259" spans="1:4" s="326" customFormat="1" ht="92.4">
      <c r="A259" s="263">
        <v>30049</v>
      </c>
      <c r="B259" s="264" t="str">
        <f>IF(EXACT('Page Titre'!LANGUE_FR_ENG,"Fr"),MatchTrad!A1198,MatchTrad!B1198)</f>
        <v>Collateral swaps - borrowed assets not re-used - Level 2B RMBS lent / Level 2B RMBS borrowed (transactions using eligible HQLA) - market value of collateral lent</v>
      </c>
      <c r="C259" s="264" t="str">
        <f>IF(EXACT('Page Titre'!LANGUE_FR_ENG,"Fr"),MatchTrad!A1199,MatchTrad!B1199)</f>
        <v>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2Ab RMBS collateral lent would otherwise qualify to be reported as eligible HQLA if it were not already securing the particular transaction in question (i.e. would be unencumbered and would meet the operational requirements for HQLA).</v>
      </c>
      <c r="D259" s="265" t="str">
        <f>IF(EXACT('Page Titre'!LANGUE_FR_ENG,"Fr"),MatchTrad!A1200,MatchTrad!B1200)</f>
        <v>48-48c, 113, 146</v>
      </c>
    </row>
    <row r="260" spans="1:4" s="326" customFormat="1" ht="92.4">
      <c r="A260" s="263">
        <v>30050</v>
      </c>
      <c r="B260" s="264" t="str">
        <f>IF(EXACT('Page Titre'!LANGUE_FR_ENG,"Fr"),MatchTrad!A1201,MatchTrad!B1201)</f>
        <v>Collateral swaps - borrowed assets not re-used - Level 2B RMBS lent / Level 2B RMBS borrowed (transactions using eligible HQLA) - market value of collateral borrowed</v>
      </c>
      <c r="C260" s="264" t="str">
        <f>IF(EXACT('Page Titre'!LANGUE_FR_ENG,"Fr"),MatchTrad!A1202,MatchTrad!B1202)</f>
        <v>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60" s="265" t="str">
        <f>IF(EXACT('Page Titre'!LANGUE_FR_ENG,"Fr"),MatchTrad!A1203,MatchTrad!B1203)</f>
        <v>48-48c, 113, 146</v>
      </c>
    </row>
    <row r="261" spans="1:4" s="326" customFormat="1" ht="92.4">
      <c r="A261" s="263">
        <v>30051</v>
      </c>
      <c r="B261" s="264" t="str">
        <f>IF(EXACT('Page Titre'!LANGUE_FR_ENG,"Fr"),MatchTrad!A1204,MatchTrad!B1204)</f>
        <v>Collateral swaps - borrowed assets not re-used - Level 2B RMBS lent / Level 2B RMBS borrowed (transactions not using eligible HQLA) - market value of collateral lent</v>
      </c>
      <c r="C261" s="264" t="str">
        <f>IF(EXACT('Page Titre'!LANGUE_FR_ENG,"Fr"),MatchTrad!A1205,MatchTrad!B1205)</f>
        <v>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1" s="265" t="str">
        <f>IF(EXACT('Page Titre'!LANGUE_FR_ENG,"Fr"),MatchTrad!A1206,MatchTrad!B1206)</f>
        <v>48-48c, 113, 146</v>
      </c>
    </row>
    <row r="262" spans="1:4" s="326" customFormat="1" ht="117.6" customHeight="1">
      <c r="A262" s="263">
        <v>30052</v>
      </c>
      <c r="B262" s="264" t="str">
        <f>IF(EXACT('Page Titre'!LANGUE_FR_ENG,"Fr"),MatchTrad!A1207,MatchTrad!B1207)</f>
        <v>Collateral swaps - borrowed assets not re-used - Level 2B RMBS lent / Level 2B RMBS borrowed (transactions not using eligible HQLA) - market value of collateral borrowed</v>
      </c>
      <c r="C262" s="264" t="str">
        <f>IF(EXACT('Page Titre'!LANGUE_FR_ENG,"Fr"),MatchTrad!A1208,MatchTrad!B1208)</f>
        <v>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2" s="265" t="str">
        <f>IF(EXACT('Page Titre'!LANGUE_FR_ENG,"Fr"),MatchTrad!A1209,MatchTrad!B1209)</f>
        <v>48-48c, 113, 146</v>
      </c>
    </row>
    <row r="263" spans="1:4" s="326" customFormat="1" ht="92.4">
      <c r="A263" s="263">
        <v>30053</v>
      </c>
      <c r="B263" s="264" t="str">
        <f>IF(EXACT('Page Titre'!LANGUE_FR_ENG,"Fr"),MatchTrad!A1210,MatchTrad!B1210)</f>
        <v>Collateral swaps - borrowed assets not re-used - Level 2B RMBS lent / Level 2B non-RMBS borrowed (transactions using eligible HQLA) - market value of collateral lent</v>
      </c>
      <c r="C263" s="264" t="str">
        <f>IF(EXACT('Page Titre'!LANGUE_FR_ENG,"Fr"),MatchTrad!A1211,MatchTrad!B1211)</f>
        <v>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63" s="265" t="str">
        <f>IF(EXACT('Page Titre'!LANGUE_FR_ENG,"Fr"),MatchTrad!A1212,MatchTrad!B1212)</f>
        <v>48-48c, 113, 146</v>
      </c>
    </row>
    <row r="264" spans="1:4" s="326" customFormat="1" ht="92.4">
      <c r="A264" s="263">
        <v>30054</v>
      </c>
      <c r="B264" s="264" t="str">
        <f>IF(EXACT('Page Titre'!LANGUE_FR_ENG,"Fr"),MatchTrad!A1213,MatchTrad!B1213)</f>
        <v>Collateral swaps - borrowed assets not re-used - Level 2B RMBS lent / Level 2B non-RMBS borrowed (transactions using eligible HQLA) - market value of collateral borrowed</v>
      </c>
      <c r="C264" s="264" t="str">
        <f>IF(EXACT('Page Titre'!LANGUE_FR_ENG,"Fr"),MatchTrad!A1214,MatchTrad!B1214)</f>
        <v>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D264" s="265" t="str">
        <f>IF(EXACT('Page Titre'!LANGUE_FR_ENG,"Fr"),MatchTrad!A1215,MatchTrad!B1215)</f>
        <v>48-48c, 113, 146</v>
      </c>
    </row>
    <row r="265" spans="1:4" s="326" customFormat="1" ht="111.6" customHeight="1">
      <c r="A265" s="263">
        <v>30055</v>
      </c>
      <c r="B265" s="264" t="str">
        <f>IF(EXACT('Page Titre'!LANGUE_FR_ENG,"Fr"),MatchTrad!A1216,MatchTrad!B1216)</f>
        <v>Collateral swaps - borrowed assets not re-used - Level 2B RMBS lent / Level 2B non-RMBS borrowed (transactions not using eligible HQLA) - market value of collateral lent</v>
      </c>
      <c r="C265" s="264" t="str">
        <f>IF(EXACT('Page Titre'!LANGUE_FR_ENG,"Fr"),MatchTrad!A1217,MatchTrad!B1217)</f>
        <v>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5" s="265" t="str">
        <f>IF(EXACT('Page Titre'!LANGUE_FR_ENG,"Fr"),MatchTrad!A1218,MatchTrad!B1218)</f>
        <v>48-48c, 113, 146</v>
      </c>
    </row>
    <row r="266" spans="1:4" s="326" customFormat="1" ht="105.6">
      <c r="A266" s="263">
        <v>30056</v>
      </c>
      <c r="B266" s="264" t="str">
        <f>IF(EXACT('Page Titre'!LANGUE_FR_ENG,"Fr"),MatchTrad!A1219,MatchTrad!B1219)</f>
        <v>Collateral swaps - borrowed assets not re-used - Level 2B RMBS lent / Level 2B non-RMBS borrowed (transactions not using eligible HQLA) - market value of collateral borrowed</v>
      </c>
      <c r="C266" s="264" t="str">
        <f>IF(EXACT('Page Titre'!LANGUE_FR_ENG,"Fr"),MatchTrad!A1220,MatchTrad!B1220)</f>
        <v>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6" s="265" t="str">
        <f>IF(EXACT('Page Titre'!LANGUE_FR_ENG,"Fr"),MatchTrad!A1221,MatchTrad!B1221)</f>
        <v>48-48c, 113, 146</v>
      </c>
    </row>
    <row r="267" spans="1:4" s="326" customFormat="1" ht="92.4">
      <c r="A267" s="263">
        <v>30057</v>
      </c>
      <c r="B267" s="264" t="str">
        <f>IF(EXACT('Page Titre'!LANGUE_FR_ENG,"Fr"),MatchTrad!A1222,MatchTrad!B1222)</f>
        <v>Collateral swaps - borrowed assets not re-used - Level 2B RMBS lent / non-HQLA assets borrowed (transactions using eligible HQLA) - market value of collateral lent</v>
      </c>
      <c r="C267" s="264" t="str">
        <f>IF(EXACT('Page Titre'!LANGUE_FR_ENG,"Fr"),MatchTrad!A1223,MatchTrad!B1223)</f>
        <v>The market value of collateral lent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v>
      </c>
      <c r="D267" s="265" t="str">
        <f>IF(EXACT('Page Titre'!LANGUE_FR_ENG,"Fr"),MatchTrad!A1224,MatchTrad!B1224)</f>
        <v>48-48c, 113, 146</v>
      </c>
    </row>
    <row r="268" spans="1:4" s="326" customFormat="1" ht="92.4">
      <c r="A268" s="263">
        <v>30058</v>
      </c>
      <c r="B268" s="264" t="str">
        <f>IF(EXACT('Page Titre'!LANGUE_FR_ENG,"Fr"),MatchTrad!A1225,MatchTrad!B1225)</f>
        <v>Collateral swaps - borrowed assets not re-used - Level 2B RMBS lent / non-HQLA assets borrowed (transactions using eligible HQLA) - market value of collateral borrowed</v>
      </c>
      <c r="C268" s="264" t="str">
        <f>IF(EXACT('Page Titre'!LANGUE_FR_ENG,"Fr"),MatchTrad!A1226,MatchTrad!B1226)</f>
        <v>The market value of collateral borrowed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v>
      </c>
      <c r="D268" s="265" t="str">
        <f>IF(EXACT('Page Titre'!LANGUE_FR_ENG,"Fr"),MatchTrad!A1227,MatchTrad!B1227)</f>
        <v>48-48c, 113, 146</v>
      </c>
    </row>
    <row r="269" spans="1:4" s="326" customFormat="1" ht="92.4">
      <c r="A269" s="263">
        <v>30059</v>
      </c>
      <c r="B269" s="264" t="str">
        <f>IF(EXACT('Page Titre'!LANGUE_FR_ENG,"Fr"),MatchTrad!A1228,MatchTrad!B1228)</f>
        <v>Collateral swaps - borrowed assets not re-used - Level 2B RMBS lent / non-HQLA assets borrowed (transactions not using eligible HQLA) - market value of collateral lent</v>
      </c>
      <c r="C269" s="264" t="str">
        <f>IF(EXACT('Page Titre'!LANGUE_FR_ENG,"Fr"),MatchTrad!A1229,MatchTrad!B1229)</f>
        <v>The market value of collateral lent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69" s="265" t="str">
        <f>IF(EXACT('Page Titre'!LANGUE_FR_ENG,"Fr"),MatchTrad!A1230,MatchTrad!B1230)</f>
        <v>48-48c, 113, 146</v>
      </c>
    </row>
    <row r="270" spans="1:4" s="326" customFormat="1" ht="92.4">
      <c r="A270" s="263">
        <v>30060</v>
      </c>
      <c r="B270" s="264" t="str">
        <f>IF(EXACT('Page Titre'!LANGUE_FR_ENG,"Fr"),MatchTrad!A1231,MatchTrad!B1231)</f>
        <v>Collateral swaps - borrowed assets not re-used - Level 2B RMBS lent / non-HQLA assets borrowed (transactions not using eligible HQLA) - market value of collateral borrowed</v>
      </c>
      <c r="C270" s="264" t="str">
        <f>IF(EXACT('Page Titre'!LANGUE_FR_ENG,"Fr"),MatchTrad!A1232,MatchTrad!B1232)</f>
        <v>The market value of collateral borrowed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D270" s="265" t="str">
        <f>IF(EXACT('Page Titre'!LANGUE_FR_ENG,"Fr"),MatchTrad!A1233,MatchTrad!B1233)</f>
        <v>48-48c, 113, 146</v>
      </c>
    </row>
    <row r="271" spans="1:4" s="326" customFormat="1" ht="100.2" customHeight="1">
      <c r="A271" s="263">
        <v>30061</v>
      </c>
      <c r="B271" s="264" t="str">
        <f>IF(EXACT('Page Titre'!LANGUE_FR_ENG,"Fr"),MatchTrad!A1234,MatchTrad!B1234)</f>
        <v>Collateral swaps - borrowed assets not re-used - Level 2B non-RMBS lent / Level 1 borrowed (transactions using eligible HQLA) - market value of collateral lent</v>
      </c>
      <c r="C271" s="264" t="str">
        <f>IF(EXACT('Page Titre'!LANGUE_FR_ENG,"Fr"),MatchTrad!A1235,MatchTrad!B1235)</f>
        <v>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1" s="265" t="str">
        <f>IF(EXACT('Page Titre'!LANGUE_FR_ENG,"Fr"),MatchTrad!A1236,MatchTrad!B1236)</f>
        <v>48-48c, 113, 146</v>
      </c>
    </row>
    <row r="272" spans="1:4" s="326" customFormat="1" ht="98.4" customHeight="1">
      <c r="A272" s="263">
        <v>30062</v>
      </c>
      <c r="B272" s="264" t="str">
        <f>IF(EXACT('Page Titre'!LANGUE_FR_ENG,"Fr"),MatchTrad!A1237,MatchTrad!B1237)</f>
        <v>Collateral swaps - borrowed assets not re-used - Level 2B non-RMBS lent / Level 1 borrowed (transactions using eligible HQLA) - market value of collateral borrowed</v>
      </c>
      <c r="C272" s="264" t="str">
        <f>IF(EXACT('Page Titre'!LANGUE_FR_ENG,"Fr"),MatchTrad!A1238,MatchTrad!B1238)</f>
        <v>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2" s="265" t="str">
        <f>IF(EXACT('Page Titre'!LANGUE_FR_ENG,"Fr"),MatchTrad!A1239,MatchTrad!B1239)</f>
        <v>48-48c, 113, 146</v>
      </c>
    </row>
    <row r="273" spans="1:4" s="326" customFormat="1" ht="105.6">
      <c r="A273" s="263">
        <v>30063</v>
      </c>
      <c r="B273" s="264" t="str">
        <f>IF(EXACT('Page Titre'!LANGUE_FR_ENG,"Fr"),MatchTrad!A1240,MatchTrad!B1240)</f>
        <v>Collateral swaps - borrowed assets not re-used - Level 2B non-RMBS lent / Level 1 borrowed (transactions not using eligible HQLA) - market value of collateral lent</v>
      </c>
      <c r="C273" s="264" t="str">
        <f>IF(EXACT('Page Titre'!LANGUE_FR_ENG,"Fr"),MatchTrad!A1241,MatchTrad!B1241)</f>
        <v>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73" s="265" t="str">
        <f>IF(EXACT('Page Titre'!LANGUE_FR_ENG,"Fr"),MatchTrad!A1242,MatchTrad!B1242)</f>
        <v>48-48c, 113, 146</v>
      </c>
    </row>
    <row r="274" spans="1:4" s="326" customFormat="1" ht="108.6" customHeight="1">
      <c r="A274" s="263">
        <v>30064</v>
      </c>
      <c r="B274" s="264" t="str">
        <f>IF(EXACT('Page Titre'!LANGUE_FR_ENG,"Fr"),MatchTrad!A1243,MatchTrad!B1243)</f>
        <v>Collateral swaps - borrowed assets not re-used - Level 2B non-RMBS lent / Level 1 borrowed (transactions not using eligible HQLA) - market value of collateral borrowed</v>
      </c>
      <c r="C274" s="264" t="str">
        <f>IF(EXACT('Page Titre'!LANGUE_FR_ENG,"Fr"),MatchTrad!A1244,MatchTrad!B1244)</f>
        <v>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74" s="265" t="str">
        <f>IF(EXACT('Page Titre'!LANGUE_FR_ENG,"Fr"),MatchTrad!A1245,MatchTrad!B1245)</f>
        <v>48-48c, 113, 146</v>
      </c>
    </row>
    <row r="275" spans="1:4" s="326" customFormat="1" ht="100.95" customHeight="1">
      <c r="A275" s="263">
        <v>30065</v>
      </c>
      <c r="B275" s="264" t="str">
        <f>IF(EXACT('Page Titre'!LANGUE_FR_ENG,"Fr"),MatchTrad!A1246,MatchTrad!B1246)</f>
        <v>Collateral swaps - borrowed assets not re-used - Level 2B non-RMBS lent / Level 2A borrowed (transactions using eligible HQLA) - market value of collateral lent</v>
      </c>
      <c r="C275" s="264" t="str">
        <f>IF(EXACT('Page Titre'!LANGUE_FR_ENG,"Fr"),MatchTrad!A1247,MatchTrad!B1247)</f>
        <v>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5" s="265" t="str">
        <f>IF(EXACT('Page Titre'!LANGUE_FR_ENG,"Fr"),MatchTrad!A1248,MatchTrad!B1248)</f>
        <v>48-48c, 113, 146</v>
      </c>
    </row>
    <row r="276" spans="1:4" s="326" customFormat="1" ht="92.4">
      <c r="A276" s="263">
        <v>30066</v>
      </c>
      <c r="B276" s="264" t="str">
        <f>IF(EXACT('Page Titre'!LANGUE_FR_ENG,"Fr"),MatchTrad!A1249,MatchTrad!B1249)</f>
        <v>Collateral swaps - borrowed assets not re-used - Level 2B non-RMBS lent / Level 2A borrowed (transactions using eligible HQLA) - market value of collateral borrowed</v>
      </c>
      <c r="C276" s="264" t="str">
        <f>IF(EXACT('Page Titre'!LANGUE_FR_ENG,"Fr"),MatchTrad!A1250,MatchTrad!B1250)</f>
        <v>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6" s="265" t="str">
        <f>IF(EXACT('Page Titre'!LANGUE_FR_ENG,"Fr"),MatchTrad!A1251,MatchTrad!B1251)</f>
        <v>48-48c, 113, 146</v>
      </c>
    </row>
    <row r="277" spans="1:4" s="326" customFormat="1" ht="112.5" customHeight="1">
      <c r="A277" s="263">
        <v>30067</v>
      </c>
      <c r="B277" s="264" t="str">
        <f>IF(EXACT('Page Titre'!LANGUE_FR_ENG,"Fr"),MatchTrad!A1252,MatchTrad!B1252)</f>
        <v>Collateral swaps - borrowed assets not re-used - Level 2B non-RMBS lent / Level 2A borrowed (transactions not using eligible HQLA) - market value of collateral lent</v>
      </c>
      <c r="C277" s="264" t="str">
        <f>IF(EXACT('Page Titre'!LANGUE_FR_ENG,"Fr"),MatchTrad!A1253,MatchTrad!B1253)</f>
        <v>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77" s="265" t="str">
        <f>IF(EXACT('Page Titre'!LANGUE_FR_ENG,"Fr"),MatchTrad!A1254,MatchTrad!B1254)</f>
        <v>48-48c, 113, 146</v>
      </c>
    </row>
    <row r="278" spans="1:4" s="326" customFormat="1" ht="105" customHeight="1">
      <c r="A278" s="263">
        <v>30068</v>
      </c>
      <c r="B278" s="264" t="str">
        <f>IF(EXACT('Page Titre'!LANGUE_FR_ENG,"Fr"),MatchTrad!A1255,MatchTrad!B1255)</f>
        <v>Collateral swaps - borrowed assets not re-used - Level 2B non-RMBS lent / Level 2A borrowed (transactions not using eligible HQLA) - market value of collateral borrowed</v>
      </c>
      <c r="C278" s="264" t="str">
        <f>IF(EXACT('Page Titre'!LANGUE_FR_ENG,"Fr"),MatchTrad!A1256,MatchTrad!B1256)</f>
        <v>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78" s="265" t="str">
        <f>IF(EXACT('Page Titre'!LANGUE_FR_ENG,"Fr"),MatchTrad!A1257,MatchTrad!B1257)</f>
        <v>48-48c, 113, 146</v>
      </c>
    </row>
    <row r="279" spans="1:4" s="326" customFormat="1" ht="92.4">
      <c r="A279" s="263">
        <v>30069</v>
      </c>
      <c r="B279" s="264" t="str">
        <f>IF(EXACT('Page Titre'!LANGUE_FR_ENG,"Fr"),MatchTrad!A1258,MatchTrad!B1258)</f>
        <v>Collateral swaps - borrowed assets not re-used - Level 2B non-RMBS lent / Level 2B RMBS borrowed (transactions using eligible HQLA) - market value of collateral lent</v>
      </c>
      <c r="C279" s="264" t="str">
        <f>IF(EXACT('Page Titre'!LANGUE_FR_ENG,"Fr"),MatchTrad!A1259,MatchTrad!B1259)</f>
        <v>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79" s="265" t="str">
        <f>IF(EXACT('Page Titre'!LANGUE_FR_ENG,"Fr"),MatchTrad!A1260,MatchTrad!B1260)</f>
        <v>48-48c, 113, 146</v>
      </c>
    </row>
    <row r="280" spans="1:4" s="326" customFormat="1" ht="92.4">
      <c r="A280" s="263">
        <v>30070</v>
      </c>
      <c r="B280" s="264" t="str">
        <f>IF(EXACT('Page Titre'!LANGUE_FR_ENG,"Fr"),MatchTrad!A1261,MatchTrad!B1261)</f>
        <v>Collateral swaps - borrowed assets not re-used - Level 2B non-RMBS lent / Level 2B RMBS borrowed (transactions using eligible HQLA) - market value of collateral borrowed</v>
      </c>
      <c r="C280" s="264" t="str">
        <f>IF(EXACT('Page Titre'!LANGUE_FR_ENG,"Fr"),MatchTrad!A1262,MatchTrad!B1262)</f>
        <v>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80" s="265" t="str">
        <f>IF(EXACT('Page Titre'!LANGUE_FR_ENG,"Fr"),MatchTrad!A1263,MatchTrad!B1263)</f>
        <v>48-48c, 113, 146</v>
      </c>
    </row>
    <row r="281" spans="1:4" s="326" customFormat="1" ht="105.6">
      <c r="A281" s="263">
        <v>30071</v>
      </c>
      <c r="B281" s="264" t="str">
        <f>IF(EXACT('Page Titre'!LANGUE_FR_ENG,"Fr"),MatchTrad!A1264,MatchTrad!B1264)</f>
        <v>Collateral swaps - borrowed assets not re-used - Level 2B non-RMBS lent / Level 2B RMBS borrowed (transactions not using eligible HQLA) - market value of collateral lent</v>
      </c>
      <c r="C281" s="264" t="str">
        <f>IF(EXACT('Page Titre'!LANGUE_FR_ENG,"Fr"),MatchTrad!A1265,MatchTrad!B1265)</f>
        <v>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1" s="265" t="str">
        <f>IF(EXACT('Page Titre'!LANGUE_FR_ENG,"Fr"),MatchTrad!A1266,MatchTrad!B1266)</f>
        <v>48-48c, 113, 146</v>
      </c>
    </row>
    <row r="282" spans="1:4" s="326" customFormat="1" ht="111.75" customHeight="1">
      <c r="A282" s="263">
        <v>30072</v>
      </c>
      <c r="B282" s="264" t="str">
        <f>IF(EXACT('Page Titre'!LANGUE_FR_ENG,"Fr"),MatchTrad!A1267,MatchTrad!B1267)</f>
        <v>Collateral swaps - borrowed assets not re-used - Level 2B non-RMBS lent / Level 2B RMBS borrowed (transactions not using eligible HQLA) - market value of collateral borrowed</v>
      </c>
      <c r="C282" s="264" t="str">
        <f>IF(EXACT('Page Titre'!LANGUE_FR_ENG,"Fr"),MatchTrad!A1268,MatchTrad!B1268)</f>
        <v>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2" s="265" t="str">
        <f>IF(EXACT('Page Titre'!LANGUE_FR_ENG,"Fr"),MatchTrad!A1269,MatchTrad!B1269)</f>
        <v>48-48c, 113, 146</v>
      </c>
    </row>
    <row r="283" spans="1:4" s="326" customFormat="1" ht="92.4">
      <c r="A283" s="263">
        <v>30073</v>
      </c>
      <c r="B283" s="264" t="str">
        <f>IF(EXACT('Page Titre'!LANGUE_FR_ENG,"Fr"),MatchTrad!A1270,MatchTrad!B1270)</f>
        <v>Collateral swaps - borrowed assets not re-used - Level 2B non-RMBS lent / Level 2B non-RMBS borrowed (transactions using eligible HQLA) - market value of collateral lent</v>
      </c>
      <c r="C283" s="264" t="str">
        <f>IF(EXACT('Page Titre'!LANGUE_FR_ENG,"Fr"),MatchTrad!A1271,MatchTrad!B1271)</f>
        <v>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83" s="265" t="str">
        <f>IF(EXACT('Page Titre'!LANGUE_FR_ENG,"Fr"),MatchTrad!A1272,MatchTrad!B1272)</f>
        <v>48-48c, 113, 146</v>
      </c>
    </row>
    <row r="284" spans="1:4" s="326" customFormat="1" ht="92.4">
      <c r="A284" s="266">
        <v>30074</v>
      </c>
      <c r="B284" s="267" t="str">
        <f>IF(EXACT('Page Titre'!LANGUE_FR_ENG,"Fr"),MatchTrad!A1273,MatchTrad!B1273)</f>
        <v>Collateral swaps - borrowed assets not re-used - Level 2B non-RMBS lent / Level 2B non-RMBS borrowed (transactions using eligible HQLA) - market value of collateral borrowed</v>
      </c>
      <c r="C284" s="267" t="str">
        <f>IF(EXACT('Page Titre'!LANGUE_FR_ENG,"Fr"),MatchTrad!A1274,MatchTrad!B1274)</f>
        <v>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D284" s="268" t="str">
        <f>IF(EXACT('Page Titre'!LANGUE_FR_ENG,"Fr"),MatchTrad!A1275,MatchTrad!B1275)</f>
        <v>48-48c, 113, 146</v>
      </c>
    </row>
    <row r="285" spans="1:4" s="326" customFormat="1" ht="105" customHeight="1">
      <c r="A285" s="263">
        <v>30075</v>
      </c>
      <c r="B285" s="264" t="str">
        <f>IF(EXACT('Page Titre'!LANGUE_FR_ENG,"Fr"),MatchTrad!A1276,MatchTrad!B1276)</f>
        <v>Collateral swaps - borrowed assets not re-used - Level 2B non-RMBS lent / Level 2B non-RMBS borrowed (transactions not using eligible HQLA) - market value of collateral lent</v>
      </c>
      <c r="C285" s="264" t="str">
        <f>IF(EXACT('Page Titre'!LANGUE_FR_ENG,"Fr"),MatchTrad!A1277,MatchTrad!B1277)</f>
        <v>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5" s="265" t="str">
        <f>IF(EXACT('Page Titre'!LANGUE_FR_ENG,"Fr"),MatchTrad!A1278,MatchTrad!B1278)</f>
        <v>48-48c, 113, 146</v>
      </c>
    </row>
    <row r="286" spans="1:4" s="326" customFormat="1" ht="115.2" customHeight="1">
      <c r="A286" s="263">
        <v>30076</v>
      </c>
      <c r="B286" s="264" t="str">
        <f>IF(EXACT('Page Titre'!LANGUE_FR_ENG,"Fr"),MatchTrad!A1279,MatchTrad!B1279)</f>
        <v>Collateral swaps - borrowed assets not re-used - Level 2B non-RMBS lent / Level 2B non-RMBS borrowed (transactions not using eligible HQLA) - market value of collateral borrowed</v>
      </c>
      <c r="C286" s="264" t="str">
        <f>IF(EXACT('Page Titre'!LANGUE_FR_ENG,"Fr"),MatchTrad!A1280,MatchTrad!B1280)</f>
        <v>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6" s="265" t="str">
        <f>IF(EXACT('Page Titre'!LANGUE_FR_ENG,"Fr"),MatchTrad!A1281,MatchTrad!B1281)</f>
        <v>48-48c, 113, 146</v>
      </c>
    </row>
    <row r="287" spans="1:4" s="326" customFormat="1" ht="79.2">
      <c r="A287" s="263">
        <v>30077</v>
      </c>
      <c r="B287" s="264" t="str">
        <f>IF(EXACT('Page Titre'!LANGUE_FR_ENG,"Fr"),MatchTrad!A1282,MatchTrad!B1282)</f>
        <v>Collateral swaps - borrowed assets not re-used - Level 2B non-RMBS lent / non-HQLA assets borrowed (transactions using eligible HQLA) - market value of collateral lent</v>
      </c>
      <c r="C287" s="264" t="str">
        <f>IF(EXACT('Page Titre'!LANGUE_FR_ENG,"Fr"),MatchTrad!A1283,MatchTrad!B1283)</f>
        <v>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D287" s="265" t="str">
        <f>IF(EXACT('Page Titre'!LANGUE_FR_ENG,"Fr"),MatchTrad!A1284,MatchTrad!B1284)</f>
        <v>48-48c, 113, 146</v>
      </c>
    </row>
    <row r="288" spans="1:4" s="326" customFormat="1" ht="92.4">
      <c r="A288" s="263">
        <v>30078</v>
      </c>
      <c r="B288" s="264" t="str">
        <f>IF(EXACT('Page Titre'!LANGUE_FR_ENG,"Fr"),MatchTrad!A1285,MatchTrad!B1285)</f>
        <v>Collateral swaps - borrowed assets not re-used - Level 2B non-RMBS lent / non-HQLA assets borrowed (transactions using eligible HQLA) - market value of collateral borrowed</v>
      </c>
      <c r="C288" s="264" t="str">
        <f>IF(EXACT('Page Titre'!LANGUE_FR_ENG,"Fr"),MatchTrad!A1286,MatchTrad!B1286)</f>
        <v>The market value of collateral borrowed in only those transactions where Level 2B non-RMBS assets are lent and non-HQLA assets are borrowed, where the collateral borrowed is not re-used (not rehypothecated) to cover the institution's outright short positions and where: (i) the collateral borrowed does not qualify as eligible HQLA and (ii) the Level 2B non-RMBS collateral lent would otherwise qualify to be reported as eligible HQLA if it were not already securing the particular transaction in question (i.e. would be unencumbered and would meet the operational requirements for HQLA).</v>
      </c>
      <c r="D288" s="265" t="str">
        <f>IF(EXACT('Page Titre'!LANGUE_FR_ENG,"Fr"),MatchTrad!A1287,MatchTrad!B1287)</f>
        <v>48-48c, 113, 146</v>
      </c>
    </row>
    <row r="289" spans="1:4" s="326" customFormat="1" ht="112.2" customHeight="1">
      <c r="A289" s="263">
        <v>30079</v>
      </c>
      <c r="B289" s="264" t="str">
        <f>IF(EXACT('Page Titre'!LANGUE_FR_ENG,"Fr"),MatchTrad!A1288,MatchTrad!B1288)</f>
        <v>Collateral swaps - borrowed assets not re-used - Level 2B non-RMBS lent / non-HQLA assets borrowed (transactions not using eligible HQLA) - market value of collateral lent</v>
      </c>
      <c r="C289" s="264" t="str">
        <f>IF(EXACT('Page Titre'!LANGUE_FR_ENG,"Fr"),MatchTrad!A1289,MatchTrad!B1289)</f>
        <v>The market value of collateral lent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89" s="265" t="str">
        <f>IF(EXACT('Page Titre'!LANGUE_FR_ENG,"Fr"),MatchTrad!A1290,MatchTrad!B1290)</f>
        <v>48-48c, 113, 146</v>
      </c>
    </row>
    <row r="290" spans="1:4" s="326" customFormat="1" ht="105.6">
      <c r="A290" s="263">
        <v>30080</v>
      </c>
      <c r="B290" s="264" t="str">
        <f>IF(EXACT('Page Titre'!LANGUE_FR_ENG,"Fr"),MatchTrad!A1291,MatchTrad!B1291)</f>
        <v>Collateral swaps - borrowed assets not re-used - Level 2B non-RMBS lent / non-HQLA assets borrowed (transactions not using eligible HQLA) - market value of collateral borrowed</v>
      </c>
      <c r="C290" s="264" t="str">
        <f>IF(EXACT('Page Titre'!LANGUE_FR_ENG,"Fr"),MatchTrad!A1292,MatchTrad!B1292)</f>
        <v>The market value of collateral borrowed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D290" s="265" t="str">
        <f>IF(EXACT('Page Titre'!LANGUE_FR_ENG,"Fr"),MatchTrad!A1293,MatchTrad!B1293)</f>
        <v>48-48c, 113, 146</v>
      </c>
    </row>
    <row r="291" spans="1:4" s="326" customFormat="1" ht="92.4">
      <c r="A291" s="263">
        <v>30081</v>
      </c>
      <c r="B291" s="264" t="str">
        <f>IF(EXACT('Page Titre'!LANGUE_FR_ENG,"Fr"),MatchTrad!A1294,MatchTrad!B1294)</f>
        <v>Collateral swaps - borrowed assets not re-used - non-HQLA assets lent / Level 1 borrowed (transactions using eligible HQLA) - market value of collateral lent</v>
      </c>
      <c r="C291" s="264" t="str">
        <f>IF(EXACT('Page Titre'!LANGUE_FR_ENG,"Fr"),MatchTrad!A1295,MatchTrad!B1295)</f>
        <v>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1" s="265" t="str">
        <f>IF(EXACT('Page Titre'!LANGUE_FR_ENG,"Fr"),MatchTrad!A1296,MatchTrad!B1296)</f>
        <v>48-48c, 113, 146</v>
      </c>
    </row>
    <row r="292" spans="1:4" s="326" customFormat="1" ht="93.75" customHeight="1">
      <c r="A292" s="263">
        <v>30082</v>
      </c>
      <c r="B292" s="264" t="str">
        <f>IF(EXACT('Page Titre'!LANGUE_FR_ENG,"Fr"),MatchTrad!A1297,MatchTrad!B1297)</f>
        <v>Collateral swaps - borrowed assets not re-used - non-HQLA assets lent / Level 1 borrowed (transactions using eligible HQLA) - market value of collateral borrowed</v>
      </c>
      <c r="C292" s="264" t="str">
        <f>IF(EXACT('Page Titre'!LANGUE_FR_ENG,"Fr"),MatchTrad!A1298,MatchTrad!B1298)</f>
        <v>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2" s="265" t="str">
        <f>IF(EXACT('Page Titre'!LANGUE_FR_ENG,"Fr"),MatchTrad!A1299,MatchTrad!B1299)</f>
        <v>48-48c, 113, 146</v>
      </c>
    </row>
    <row r="293" spans="1:4" s="326" customFormat="1" ht="92.4">
      <c r="A293" s="263">
        <v>30083</v>
      </c>
      <c r="B293" s="264" t="str">
        <f>IF(EXACT('Page Titre'!LANGUE_FR_ENG,"Fr"),MatchTrad!A1300,MatchTrad!B1300)</f>
        <v>Collateral swaps - borrowed assets not re-used - non-HQLA assets lent / Level 1 borrowed (transactions not using eligible HQLA) - market value of collateral lent</v>
      </c>
      <c r="C293" s="264" t="str">
        <f>IF(EXACT('Page Titre'!LANGUE_FR_ENG,"Fr"),MatchTrad!A1301,MatchTrad!B1301)</f>
        <v>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293" s="265" t="str">
        <f>IF(EXACT('Page Titre'!LANGUE_FR_ENG,"Fr"),MatchTrad!A1302,MatchTrad!B1302)</f>
        <v>48-48c, 113, 146</v>
      </c>
    </row>
    <row r="294" spans="1:4" s="326" customFormat="1" ht="92.4">
      <c r="A294" s="263">
        <v>30084</v>
      </c>
      <c r="B294" s="264" t="str">
        <f>IF(EXACT('Page Titre'!LANGUE_FR_ENG,"Fr"),MatchTrad!A1303,MatchTrad!B1303)</f>
        <v>Collateral swaps - borrowed assets not re-used - non-HQLA assets lent / Level 1 borrowed (transactions not using eligible HQLA) - market value of collateral borrowed</v>
      </c>
      <c r="C294" s="264" t="str">
        <f>IF(EXACT('Page Titre'!LANGUE_FR_ENG,"Fr"),MatchTrad!A1304,MatchTrad!B1304)</f>
        <v>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294" s="265" t="str">
        <f>IF(EXACT('Page Titre'!LANGUE_FR_ENG,"Fr"),MatchTrad!A1305,MatchTrad!B1305)</f>
        <v>48-48c, 113, 146</v>
      </c>
    </row>
    <row r="295" spans="1:4" s="326" customFormat="1" ht="94.95" customHeight="1">
      <c r="A295" s="263">
        <v>30085</v>
      </c>
      <c r="B295" s="264" t="str">
        <f>IF(EXACT('Page Titre'!LANGUE_FR_ENG,"Fr"),MatchTrad!A1306,MatchTrad!B1306)</f>
        <v>Collateral swaps - borrowed assets not re-used - non-HQLA assets lent / Level 2A borrowed (transactions using eligible HQLA) - market value of collateral lent</v>
      </c>
      <c r="C295" s="264" t="str">
        <f>IF(EXACT('Page Titre'!LANGUE_FR_ENG,"Fr"),MatchTrad!A1307,MatchTrad!B1307)</f>
        <v>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5" s="265" t="str">
        <f>IF(EXACT('Page Titre'!LANGUE_FR_ENG,"Fr"),MatchTrad!A1308,MatchTrad!B1308)</f>
        <v>48-48c, 113, 146</v>
      </c>
    </row>
    <row r="296" spans="1:4" s="326" customFormat="1" ht="99.6" customHeight="1">
      <c r="A296" s="263">
        <v>30086</v>
      </c>
      <c r="B296" s="264" t="str">
        <f>IF(EXACT('Page Titre'!LANGUE_FR_ENG,"Fr"),MatchTrad!A1309,MatchTrad!B1309)</f>
        <v>Collateral swaps - borrowed assets not re-used - non-HQLA assets lent / Level 2A borrowed (transactions using eligible HQLA) - market value of collateral borrowed</v>
      </c>
      <c r="C296" s="264" t="str">
        <f>IF(EXACT('Page Titre'!LANGUE_FR_ENG,"Fr"),MatchTrad!A1310,MatchTrad!B1310)</f>
        <v>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6" s="265" t="str">
        <f>IF(EXACT('Page Titre'!LANGUE_FR_ENG,"Fr"),MatchTrad!A1311,MatchTrad!B1311)</f>
        <v>48-48c, 113, 146</v>
      </c>
    </row>
    <row r="297" spans="1:4" s="326" customFormat="1" ht="92.4">
      <c r="A297" s="263">
        <v>30087</v>
      </c>
      <c r="B297" s="264" t="str">
        <f>IF(EXACT('Page Titre'!LANGUE_FR_ENG,"Fr"),MatchTrad!A1312,MatchTrad!B1312)</f>
        <v>Collateral swaps - borrowed assets not re-used - non-HQLA assets lent / Level 2A borrowed (transactions not using eligible HQLA) - market value of collateral lent</v>
      </c>
      <c r="C297" s="264" t="str">
        <f>IF(EXACT('Page Titre'!LANGUE_FR_ENG,"Fr"),MatchTrad!A1313,MatchTrad!B1313)</f>
        <v>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297" s="265" t="str">
        <f>IF(EXACT('Page Titre'!LANGUE_FR_ENG,"Fr"),MatchTrad!A1314,MatchTrad!B1314)</f>
        <v>48-48c, 113, 146</v>
      </c>
    </row>
    <row r="298" spans="1:4" s="326" customFormat="1" ht="92.4">
      <c r="A298" s="263">
        <v>30088</v>
      </c>
      <c r="B298" s="264" t="str">
        <f>IF(EXACT('Page Titre'!LANGUE_FR_ENG,"Fr"),MatchTrad!A1315,MatchTrad!B1315)</f>
        <v>Collateral swaps - borrowed assets not re-used - non-HQLA assets lent / Level 2A borrowed (transactions not using eligible HQLA) - market value of collateral borrowed</v>
      </c>
      <c r="C298" s="264" t="str">
        <f>IF(EXACT('Page Titre'!LANGUE_FR_ENG,"Fr"),MatchTrad!A1316,MatchTrad!B1316)</f>
        <v>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298" s="265" t="str">
        <f>IF(EXACT('Page Titre'!LANGUE_FR_ENG,"Fr"),MatchTrad!A1317,MatchTrad!B1317)</f>
        <v>48-48c, 113, 146</v>
      </c>
    </row>
    <row r="299" spans="1:4" s="326" customFormat="1" ht="92.4">
      <c r="A299" s="263">
        <v>30089</v>
      </c>
      <c r="B299" s="264" t="str">
        <f>IF(EXACT('Page Titre'!LANGUE_FR_ENG,"Fr"),MatchTrad!A1318,MatchTrad!B1318)</f>
        <v>Collateral swaps - borrowed assets not re-used - non-HQLA assets lent / Level 2B RMBS borrowed (transactions using eligible HQLA) - market value of collateral lent</v>
      </c>
      <c r="C299" s="264" t="str">
        <f>IF(EXACT('Page Titre'!LANGUE_FR_ENG,"Fr"),MatchTrad!A1319,MatchTrad!B1319)</f>
        <v>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299" s="265" t="str">
        <f>IF(EXACT('Page Titre'!LANGUE_FR_ENG,"Fr"),MatchTrad!A1320,MatchTrad!B1320)</f>
        <v>48-48c, 113, 146</v>
      </c>
    </row>
    <row r="300" spans="1:4" s="326" customFormat="1" ht="92.4">
      <c r="A300" s="263">
        <v>30090</v>
      </c>
      <c r="B300" s="264" t="str">
        <f>IF(EXACT('Page Titre'!LANGUE_FR_ENG,"Fr"),MatchTrad!A1321,MatchTrad!B1321)</f>
        <v>Collateral swaps - borrowed assets not re-used - non-HQLA assets lent / Level 2B RMBS borrowed (transactions using eligible HQLA) - market value of collateral borrowed</v>
      </c>
      <c r="C300" s="264" t="str">
        <f>IF(EXACT('Page Titre'!LANGUE_FR_ENG,"Fr"),MatchTrad!A1322,MatchTrad!B1322)</f>
        <v>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300" s="265" t="str">
        <f>IF(EXACT('Page Titre'!LANGUE_FR_ENG,"Fr"),MatchTrad!A1323,MatchTrad!B1323)</f>
        <v>48-48c, 113, 146</v>
      </c>
    </row>
    <row r="301" spans="1:4" s="326" customFormat="1" ht="92.4">
      <c r="A301" s="263">
        <v>30091</v>
      </c>
      <c r="B301" s="264" t="str">
        <f>IF(EXACT('Page Titre'!LANGUE_FR_ENG,"Fr"),MatchTrad!A1324,MatchTrad!B1324)</f>
        <v>Collateral swaps - borrowed assets not re-used - non-HQLA assets lent / Level 2B RMBS borrowed (transactions not using eligible HQLA) - market value of collateral lent</v>
      </c>
      <c r="C301" s="264" t="str">
        <f>IF(EXACT('Page Titre'!LANGUE_FR_ENG,"Fr"),MatchTrad!A1325,MatchTrad!B1325)</f>
        <v>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301" s="265" t="str">
        <f>IF(EXACT('Page Titre'!LANGUE_FR_ENG,"Fr"),MatchTrad!A1326,MatchTrad!B1326)</f>
        <v>48-48c, 113, 146</v>
      </c>
    </row>
    <row r="302" spans="1:4" s="326" customFormat="1" ht="92.4">
      <c r="A302" s="263">
        <v>30092</v>
      </c>
      <c r="B302" s="264" t="str">
        <f>IF(EXACT('Page Titre'!LANGUE_FR_ENG,"Fr"),MatchTrad!A1327,MatchTrad!B1327)</f>
        <v>Collateral swaps - borrowed assets not re-used - non-HQLA assets lent / Level 2B RMBS borrowed (transactions not using eligible HQLA) - market value of collateral borrowed</v>
      </c>
      <c r="C302" s="264" t="str">
        <f>IF(EXACT('Page Titre'!LANGUE_FR_ENG,"Fr"),MatchTrad!A1328,MatchTrad!B1328)</f>
        <v>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302" s="265" t="str">
        <f>IF(EXACT('Page Titre'!LANGUE_FR_ENG,"Fr"),MatchTrad!A1329,MatchTrad!B1329)</f>
        <v>48-48c, 113, 146</v>
      </c>
    </row>
    <row r="303" spans="1:4" s="326" customFormat="1" ht="92.4">
      <c r="A303" s="263">
        <v>30093</v>
      </c>
      <c r="B303" s="264" t="str">
        <f>IF(EXACT('Page Titre'!LANGUE_FR_ENG,"Fr"),MatchTrad!A1330,MatchTrad!B1330)</f>
        <v>Collateral swaps - borrowed assets not re-used - non-HQLA assets lent / Level 2B non-RMBS borrowed (transactions using eligible HQLA) - market value of collateral lent</v>
      </c>
      <c r="C303" s="264" t="str">
        <f>IF(EXACT('Page Titre'!LANGUE_FR_ENG,"Fr"),MatchTrad!A1331,MatchTrad!B1331)</f>
        <v>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303" s="265" t="str">
        <f>IF(EXACT('Page Titre'!LANGUE_FR_ENG,"Fr"),MatchTrad!A1332,MatchTrad!B1332)</f>
        <v>48-48c, 113, 146</v>
      </c>
    </row>
    <row r="304" spans="1:4" s="326" customFormat="1" ht="92.4">
      <c r="A304" s="263">
        <v>30094</v>
      </c>
      <c r="B304" s="264" t="str">
        <f>IF(EXACT('Page Titre'!LANGUE_FR_ENG,"Fr"),MatchTrad!A1333,MatchTrad!B1333)</f>
        <v>Collateral swaps - borrowed assets not re-used - non-HQLA assets lent / Level 2B non-RMBS borrowed (transactions using eligible HQLA) - market value of collateral borrowed</v>
      </c>
      <c r="C304" s="264" t="str">
        <f>IF(EXACT('Page Titre'!LANGUE_FR_ENG,"Fr"),MatchTrad!A1334,MatchTrad!B1334)</f>
        <v>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D304" s="265" t="str">
        <f>IF(EXACT('Page Titre'!LANGUE_FR_ENG,"Fr"),MatchTrad!A1335,MatchTrad!B1335)</f>
        <v>48-48c, 113, 146</v>
      </c>
    </row>
    <row r="305" spans="1:4" s="326" customFormat="1" ht="105.6">
      <c r="A305" s="263">
        <v>30095</v>
      </c>
      <c r="B305" s="264" t="str">
        <f>IF(EXACT('Page Titre'!LANGUE_FR_ENG,"Fr"),MatchTrad!A1336,MatchTrad!B1336)</f>
        <v>Collateral swaps - borrowed assets not re-used - non-HQLA assets lent / Level 2B non-RMBS borrowed (transactions not using eligible HQLA) - market value of collateral lent</v>
      </c>
      <c r="C305" s="264" t="str">
        <f>IF(EXACT('Page Titre'!LANGUE_FR_ENG,"Fr"),MatchTrad!A1337,MatchTrad!B1337)</f>
        <v>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305" s="265" t="str">
        <f>IF(EXACT('Page Titre'!LANGUE_FR_ENG,"Fr"),MatchTrad!A1338,MatchTrad!B1338)</f>
        <v>48-48c, 113, 146</v>
      </c>
    </row>
    <row r="306" spans="1:4" s="326" customFormat="1" ht="105.6">
      <c r="A306" s="263">
        <v>30096</v>
      </c>
      <c r="B306" s="264" t="str">
        <f>IF(EXACT('Page Titre'!LANGUE_FR_ENG,"Fr"),MatchTrad!A1339,MatchTrad!B1339)</f>
        <v>Collateral swaps - borrowed assets not re-used - non-HQLA assets lent / Level 2B non-RMBS borrowed (transactions not using eligible HQLA) - market value of collateral borrowed</v>
      </c>
      <c r="C306" s="264" t="str">
        <f>IF(EXACT('Page Titre'!LANGUE_FR_ENG,"Fr"),MatchTrad!A1340,MatchTrad!B1340)</f>
        <v>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D306" s="265" t="str">
        <f>IF(EXACT('Page Titre'!LANGUE_FR_ENG,"Fr"),MatchTrad!A1341,MatchTrad!B1341)</f>
        <v>48-48c, 113, 146</v>
      </c>
    </row>
    <row r="307" spans="1:4" s="326" customFormat="1" ht="52.8">
      <c r="A307" s="263">
        <v>30097</v>
      </c>
      <c r="B307" s="264" t="str">
        <f>IF(EXACT('Page Titre'!LANGUE_FR_ENG,"Fr"),MatchTrad!A1342,MatchTrad!B1342)</f>
        <v>Collateral swaps - borrowed assets not re-used - non-HQLA assets lent / non-HQLA assets borrowed (all transactions) - market value of collateral lent</v>
      </c>
      <c r="C307" s="264" t="str">
        <f>IF(EXACT('Page Titre'!LANGUE_FR_ENG,"Fr"),MatchTrad!A1343,MatchTrad!B1343)</f>
        <v>The market value of collateral lent in all transactions where non-HQLA assets are lent and non-HQLA assets are borrowed, where the collateral borrowed is not re-used (not rehypothecated) to cover the institution's outright short positions.</v>
      </c>
      <c r="D307" s="265" t="str">
        <f>IF(EXACT('Page Titre'!LANGUE_FR_ENG,"Fr"),MatchTrad!A1344,MatchTrad!B1344)</f>
        <v>48-48c, 113, 146</v>
      </c>
    </row>
    <row r="308" spans="1:4" s="326" customFormat="1" ht="52.8">
      <c r="A308" s="263">
        <v>30098</v>
      </c>
      <c r="B308" s="264" t="str">
        <f>IF(EXACT('Page Titre'!LANGUE_FR_ENG,"Fr"),MatchTrad!A1345,MatchTrad!B1345)</f>
        <v>Collateral swaps - borrowed assets not re-used - non-HQLA assets lent / non-HQLA assets borrowed (all transactions) - market value of collateral borrowed</v>
      </c>
      <c r="C308" s="264" t="str">
        <f>IF(EXACT('Page Titre'!LANGUE_FR_ENG,"Fr"),MatchTrad!A1346,MatchTrad!B1346)</f>
        <v>The market value of collateral borrowed in all transactions where non-HQLA assets are lent and non-HQLA assets are borrowed, where the collateral borrowed is not re-used (not rehypothecated) to cover the institution's outright short positions.</v>
      </c>
      <c r="D308" s="265" t="str">
        <f>IF(EXACT('Page Titre'!LANGUE_FR_ENG,"Fr"),MatchTrad!A1347,MatchTrad!B1347)</f>
        <v>48-48c, 113, 146</v>
      </c>
    </row>
    <row r="309" spans="1:4" s="326" customFormat="1" ht="39.6">
      <c r="A309" s="263">
        <v>30099</v>
      </c>
      <c r="B309" s="264" t="str">
        <f>IF(EXACT('Page Titre'!LANGUE_FR_ENG,"Fr"),MatchTrad!A1348,MatchTrad!B1348)</f>
        <v>Collateral swaps - borrowed assets re-used - Level 1 lent / Level 1 borrowed (all transactions) - market value of collateral lent</v>
      </c>
      <c r="C309" s="264" t="str">
        <f>IF(EXACT('Page Titre'!LANGUE_FR_ENG,"Fr"),MatchTrad!A1349,MatchTrad!B1349)</f>
        <v>The market value of collateral lent in all transactions where non-cash Level 1 assets are lent and non-cash Level 1 assets are borrowed, where the collateral borrowed is re-used (rehypothecated) to cover the institution's outright short positions.</v>
      </c>
      <c r="D309" s="265" t="str">
        <f>IF(EXACT('Page Titre'!LANGUE_FR_ENG,"Fr"),MatchTrad!A1350,MatchTrad!B1350)</f>
        <v>48-48c, 113, 146</v>
      </c>
    </row>
    <row r="310" spans="1:4" s="326" customFormat="1" ht="52.8">
      <c r="A310" s="263">
        <v>30100</v>
      </c>
      <c r="B310" s="264" t="str">
        <f>IF(EXACT('Page Titre'!LANGUE_FR_ENG,"Fr"),MatchTrad!A1351,MatchTrad!B1351)</f>
        <v>Collateral swaps - borrowed assets re-used - Level 1 lent / Level 1 borrowed (all transactions) - market value of collateral borrowed</v>
      </c>
      <c r="C310" s="264" t="str">
        <f>IF(EXACT('Page Titre'!LANGUE_FR_ENG,"Fr"),MatchTrad!A1352,MatchTrad!B1352)</f>
        <v>The market value of collateral borrowed in all transactions where non-cash Level 1 assets are lent and non-cash Level 1 assets are borrowed, where the collateral borrowed is  re-used (rehypothecated) to cover the institution's outright short positions.</v>
      </c>
      <c r="D310" s="265" t="str">
        <f>IF(EXACT('Page Titre'!LANGUE_FR_ENG,"Fr"),MatchTrad!A1353,MatchTrad!B1353)</f>
        <v>48-48c, 113, 146</v>
      </c>
    </row>
    <row r="311" spans="1:4" s="326" customFormat="1" ht="39.6">
      <c r="A311" s="263">
        <v>30101</v>
      </c>
      <c r="B311" s="264" t="str">
        <f>IF(EXACT('Page Titre'!LANGUE_FR_ENG,"Fr"),MatchTrad!A1354,MatchTrad!B1354)</f>
        <v>Collateral swaps - borrowed assets re-used - Level 1 lent / Level 2A borrowed (all transactions) - market value of collateral lent</v>
      </c>
      <c r="C311" s="264" t="str">
        <f>IF(EXACT('Page Titre'!LANGUE_FR_ENG,"Fr"),MatchTrad!A1355,MatchTrad!B1355)</f>
        <v>The market value of collateral lent in all transactions where non-cash Level 1 assets are lent and Level 2A assets are borrowed, where the collateral borrowed is re-used (rehypothecated) to cover the institution's outright short positions.</v>
      </c>
      <c r="D311" s="265" t="str">
        <f>IF(EXACT('Page Titre'!LANGUE_FR_ENG,"Fr"),MatchTrad!A1356,MatchTrad!B1356)</f>
        <v>48-48c, 113, 146</v>
      </c>
    </row>
    <row r="312" spans="1:4" s="326" customFormat="1" ht="52.8">
      <c r="A312" s="263">
        <v>30102</v>
      </c>
      <c r="B312" s="264" t="str">
        <f>IF(EXACT('Page Titre'!LANGUE_FR_ENG,"Fr"),MatchTrad!A1357,MatchTrad!B1357)</f>
        <v>Collateral swaps - borrowed assets re-used - Level 1 lent / Level 2A borrowed (all transactions) - market value of collateral borrowed</v>
      </c>
      <c r="C312" s="264" t="str">
        <f>IF(EXACT('Page Titre'!LANGUE_FR_ENG,"Fr"),MatchTrad!A1358,MatchTrad!B1358)</f>
        <v>The market value of collateral borrowed in all transactions where non-cash Level 1 assets are lent and Level 2A assets are borrowed, where the collateral borrowed is  re-used (rehypothecated) to cover the institution's outright short positions.</v>
      </c>
      <c r="D312" s="265" t="str">
        <f>IF(EXACT('Page Titre'!LANGUE_FR_ENG,"Fr"),MatchTrad!A1359,MatchTrad!B1359)</f>
        <v>48-48c, 113, 146</v>
      </c>
    </row>
    <row r="313" spans="1:4" s="326" customFormat="1" ht="39.6">
      <c r="A313" s="263">
        <v>30103</v>
      </c>
      <c r="B313" s="264" t="str">
        <f>IF(EXACT('Page Titre'!LANGUE_FR_ENG,"Fr"),MatchTrad!A1360,MatchTrad!B1360)</f>
        <v>Collateral swaps - borrowed assets re-used - Level 1 lent / Level 2B RMBS borrowed (all transactions) - market value of collateral lent</v>
      </c>
      <c r="C313" s="264" t="str">
        <f>IF(EXACT('Page Titre'!LANGUE_FR_ENG,"Fr"),MatchTrad!A1361,MatchTrad!B1361)</f>
        <v>The market value of collateral lent in all transactions where non-cash Level 1 assets are lent and Level 2B RMBS assets are borrowed, where the collateral borrowed is re-used (rehypothecated) to cover the institution's outright short positions.</v>
      </c>
      <c r="D313" s="265" t="str">
        <f>IF(EXACT('Page Titre'!LANGUE_FR_ENG,"Fr"),MatchTrad!A1362,MatchTrad!B1362)</f>
        <v>48-48c, 113, 146</v>
      </c>
    </row>
    <row r="314" spans="1:4" s="326" customFormat="1" ht="52.8">
      <c r="A314" s="263">
        <v>30104</v>
      </c>
      <c r="B314" s="264" t="str">
        <f>IF(EXACT('Page Titre'!LANGUE_FR_ENG,"Fr"),MatchTrad!A1363,MatchTrad!B1363)</f>
        <v>Collateral swaps - borrowed assets re-used - Level 1 lent / Level 2B RMBS borrowed (all transactions) - market value of collateral borrowed</v>
      </c>
      <c r="C314" s="264" t="str">
        <f>IF(EXACT('Page Titre'!LANGUE_FR_ENG,"Fr"),MatchTrad!A1364,MatchTrad!B1364)</f>
        <v>The market value of collateral borrowed in all transactions where non-cash Level 1 assets are lent and Level 2B RMBS assets are borrowed, where the collateral borrowed is  re-used (rehypothecated) to cover the institution's outright short positions.</v>
      </c>
      <c r="D314" s="265" t="str">
        <f>IF(EXACT('Page Titre'!LANGUE_FR_ENG,"Fr"),MatchTrad!A1365,MatchTrad!B1365)</f>
        <v>48-48c, 113, 146</v>
      </c>
    </row>
    <row r="315" spans="1:4" s="326" customFormat="1" ht="52.8">
      <c r="A315" s="263">
        <v>30105</v>
      </c>
      <c r="B315" s="264" t="str">
        <f>IF(EXACT('Page Titre'!LANGUE_FR_ENG,"Fr"),MatchTrad!A1366,MatchTrad!B1366)</f>
        <v>Collateral swaps - borrowed assets re-used - Level 1 lent / Level 2B non-RMBS borrowed (all transactions) - market value of collateral lent</v>
      </c>
      <c r="C315" s="264" t="str">
        <f>IF(EXACT('Page Titre'!LANGUE_FR_ENG,"Fr"),MatchTrad!A1367,MatchTrad!B1367)</f>
        <v>The market value of collateral lent in all transactions where non-cash Level 1 assets are lent and Level 2B non-RMBS assets are borrowed, where the collateral borrowed is re-used (rehypothecated) to cover the institution's outright short positions.</v>
      </c>
      <c r="D315" s="265" t="str">
        <f>IF(EXACT('Page Titre'!LANGUE_FR_ENG,"Fr"),MatchTrad!A1368,MatchTrad!B1368)</f>
        <v>48-48c, 113, 146</v>
      </c>
    </row>
    <row r="316" spans="1:4" s="326" customFormat="1" ht="52.8">
      <c r="A316" s="263">
        <v>30106</v>
      </c>
      <c r="B316" s="264" t="str">
        <f>IF(EXACT('Page Titre'!LANGUE_FR_ENG,"Fr"),MatchTrad!A1369,MatchTrad!B1369)</f>
        <v>Collateral swaps - borrowed assets re-used - Level 1 lent / Level 2B non-RMBS borrowed (all transactions) - market value of collateral borrowed</v>
      </c>
      <c r="C316" s="264" t="str">
        <f>IF(EXACT('Page Titre'!LANGUE_FR_ENG,"Fr"),MatchTrad!A1370,MatchTrad!B1370)</f>
        <v>The market value of collateral borrowed in all transactions where non-cash Level 1 assets are lent and Level 2B non-RMBS assets are borrowed, where the collateral borrowed is  re-used (rehypothecated) to cover the institution's outright short positions.</v>
      </c>
      <c r="D316" s="265" t="str">
        <f>IF(EXACT('Page Titre'!LANGUE_FR_ENG,"Fr"),MatchTrad!A1371,MatchTrad!B1371)</f>
        <v>48-48c, 113, 146</v>
      </c>
    </row>
    <row r="317" spans="1:4" s="326" customFormat="1" ht="39.6">
      <c r="A317" s="263">
        <v>30107</v>
      </c>
      <c r="B317" s="264" t="str">
        <f>IF(EXACT('Page Titre'!LANGUE_FR_ENG,"Fr"),MatchTrad!A1372,MatchTrad!B1372)</f>
        <v>Collateral swaps - borrowed assets re-used - Level 1 lent / non-HQLA assets borrowed (all transactions) - market value of collateral lent</v>
      </c>
      <c r="C317" s="264" t="str">
        <f>IF(EXACT('Page Titre'!LANGUE_FR_ENG,"Fr"),MatchTrad!A1373,MatchTrad!B1373)</f>
        <v>The market value of collateral lent in all transactions where non-cash Level 1 assets are lent and non-HQLA assets are borrowed, where the collateral borrowed is re-used (rehypothecated) to cover the institution's outright short positions.</v>
      </c>
      <c r="D317" s="265" t="str">
        <f>IF(EXACT('Page Titre'!LANGUE_FR_ENG,"Fr"),MatchTrad!A1374,MatchTrad!B1374)</f>
        <v>48-48c, 113, 146</v>
      </c>
    </row>
    <row r="318" spans="1:4" s="326" customFormat="1" ht="52.8">
      <c r="A318" s="263">
        <v>30108</v>
      </c>
      <c r="B318" s="264" t="str">
        <f>IF(EXACT('Page Titre'!LANGUE_FR_ENG,"Fr"),MatchTrad!A1375,MatchTrad!B1375)</f>
        <v>Collateral swaps - borrowed assets re-used - Level 1 lent / non-HQLA assets borrowed (all transactions) - market value of collateral borrowed</v>
      </c>
      <c r="C318" s="264" t="str">
        <f>IF(EXACT('Page Titre'!LANGUE_FR_ENG,"Fr"),MatchTrad!A1376,MatchTrad!B1376)</f>
        <v>The market value of collateral borrowed in all transactions where non-cash Level 1 assets are lent and non-HQLA assets are borrowed, where the collateral borrowed is  re-used (rehypothecated) to cover the institution's outright short positions.</v>
      </c>
      <c r="D318" s="265" t="str">
        <f>IF(EXACT('Page Titre'!LANGUE_FR_ENG,"Fr"),MatchTrad!A1377,MatchTrad!B1377)</f>
        <v>48-48c, 113, 146</v>
      </c>
    </row>
    <row r="319" spans="1:4" s="326" customFormat="1" ht="39.6">
      <c r="A319" s="263">
        <v>30109</v>
      </c>
      <c r="B319" s="264" t="str">
        <f>IF(EXACT('Page Titre'!LANGUE_FR_ENG,"Fr"),MatchTrad!A1378,MatchTrad!B1378)</f>
        <v>Collateral swaps - borrowed assets re-used - Level 2A lent / Level 1 borrowed (all transactions) - market value of collateral lent</v>
      </c>
      <c r="C319" s="264" t="str">
        <f>IF(EXACT('Page Titre'!LANGUE_FR_ENG,"Fr"),MatchTrad!A1379,MatchTrad!B1379)</f>
        <v>The market value of collateral lent in all transactions where Level 2A assets are lent and non-cash Level 1 assets are borrowed, where the collateral borrowed is re-used (rehypothecated) to cover the institution's outright short positions.</v>
      </c>
      <c r="D319" s="265" t="str">
        <f>IF(EXACT('Page Titre'!LANGUE_FR_ENG,"Fr"),MatchTrad!A1380,MatchTrad!B1380)</f>
        <v>48-48c, 113, 146</v>
      </c>
    </row>
    <row r="320" spans="1:4" s="326" customFormat="1" ht="52.8">
      <c r="A320" s="263">
        <v>30110</v>
      </c>
      <c r="B320" s="264" t="str">
        <f>IF(EXACT('Page Titre'!LANGUE_FR_ENG,"Fr"),MatchTrad!A1381,MatchTrad!B1381)</f>
        <v>Collateral swaps - borrowed assets re-used - Level 2A lent / Level 1 borrowed (all transactions) - market value of collateral borrowed</v>
      </c>
      <c r="C320" s="264" t="str">
        <f>IF(EXACT('Page Titre'!LANGUE_FR_ENG,"Fr"),MatchTrad!A1382,MatchTrad!B1382)</f>
        <v>The market value of collateral borrowed in all transactions where Level 2A assets are lent and non-cash Level 1 assets are borrowed, where the collateral borrowed is  re-used (rehypothecated) to cover the institution's outright short positions.</v>
      </c>
      <c r="D320" s="265" t="str">
        <f>IF(EXACT('Page Titre'!LANGUE_FR_ENG,"Fr"),MatchTrad!A1383,MatchTrad!B1383)</f>
        <v>48-48c, 113, 146</v>
      </c>
    </row>
    <row r="321" spans="1:4" s="326" customFormat="1" ht="39.6">
      <c r="A321" s="263">
        <v>30111</v>
      </c>
      <c r="B321" s="264" t="str">
        <f>IF(EXACT('Page Titre'!LANGUE_FR_ENG,"Fr"),MatchTrad!A1384,MatchTrad!B1384)</f>
        <v>Collateral swaps - borrowed assets re-used - Level 2A lent / Level 2A borrowed (all transactions) - market value of collateral lent</v>
      </c>
      <c r="C321" s="264" t="str">
        <f>IF(EXACT('Page Titre'!LANGUE_FR_ENG,"Fr"),MatchTrad!A1385,MatchTrad!B1385)</f>
        <v>The market value of collateral lent in all transactions where Level 2A assets are lent and Level 2A assets are borrowed, where the collateral borrowed is re-used (rehypothecated) to cover the institution's outright short positions.</v>
      </c>
      <c r="D321" s="265" t="str">
        <f>IF(EXACT('Page Titre'!LANGUE_FR_ENG,"Fr"),MatchTrad!A1386,MatchTrad!B1386)</f>
        <v>48-48c, 113, 146</v>
      </c>
    </row>
    <row r="322" spans="1:4" s="326" customFormat="1" ht="52.8">
      <c r="A322" s="263">
        <v>30112</v>
      </c>
      <c r="B322" s="264" t="str">
        <f>IF(EXACT('Page Titre'!LANGUE_FR_ENG,"Fr"),MatchTrad!A1387,MatchTrad!B1387)</f>
        <v>Collateral swaps - borrowed assets re-used - Level 2A lent / Level 2A borrowed (all transactions) - market value of collateral borrowed</v>
      </c>
      <c r="C322" s="264" t="str">
        <f>IF(EXACT('Page Titre'!LANGUE_FR_ENG,"Fr"),MatchTrad!A1388,MatchTrad!B1388)</f>
        <v>The market value of collateral borrowed in all transactions where Level 2A assets are lent and Level 2A assets are borrowed, where the collateral borrowed is  re-used (rehypothecated) to cover the institution's outright short positions.</v>
      </c>
      <c r="D322" s="265" t="str">
        <f>IF(EXACT('Page Titre'!LANGUE_FR_ENG,"Fr"),MatchTrad!A1389,MatchTrad!B1389)</f>
        <v>48-48c, 113, 146</v>
      </c>
    </row>
    <row r="323" spans="1:4" s="326" customFormat="1" ht="39.6">
      <c r="A323" s="263">
        <v>30113</v>
      </c>
      <c r="B323" s="264" t="str">
        <f>IF(EXACT('Page Titre'!LANGUE_FR_ENG,"Fr"),MatchTrad!A1390,MatchTrad!B1390)</f>
        <v>Collateral swaps - borrowed assets re-used - Level 2A lent / Level 2B RMBS borrowed (all transactions) - market value of collateral lent</v>
      </c>
      <c r="C323" s="264" t="str">
        <f>IF(EXACT('Page Titre'!LANGUE_FR_ENG,"Fr"),MatchTrad!A1391,MatchTrad!B1391)</f>
        <v>The market value of collateral lent in all transactions where Level 2A assets are lent and Level 2B RMBS assets are borrowed, where the collateral borrowed is re-used (rehypothecated) to cover the institution's outright short positions.</v>
      </c>
      <c r="D323" s="265" t="str">
        <f>IF(EXACT('Page Titre'!LANGUE_FR_ENG,"Fr"),MatchTrad!A1392,MatchTrad!B1392)</f>
        <v>48-48c, 113, 146</v>
      </c>
    </row>
    <row r="324" spans="1:4" s="326" customFormat="1" ht="52.8">
      <c r="A324" s="263">
        <v>30114</v>
      </c>
      <c r="B324" s="264" t="str">
        <f>IF(EXACT('Page Titre'!LANGUE_FR_ENG,"Fr"),MatchTrad!A1393,MatchTrad!B1393)</f>
        <v>Collateral swaps - borrowed assets re-used - Level 2A lent / Level 2B RMBS borrowed (all transactions) - market value of collateral borrowed</v>
      </c>
      <c r="C324" s="264" t="str">
        <f>IF(EXACT('Page Titre'!LANGUE_FR_ENG,"Fr"),MatchTrad!A1394,MatchTrad!B1394)</f>
        <v>The market value of collateral borrowed in all transactions where Level 2A assets are lent and Level 2B RMBS assets are borrowed, where the collateral borrowed is  re-used (rehypothecated) to cover the institution's outright short positions.</v>
      </c>
      <c r="D324" s="265" t="str">
        <f>IF(EXACT('Page Titre'!LANGUE_FR_ENG,"Fr"),MatchTrad!A1395,MatchTrad!B1395)</f>
        <v>48-48c, 113, 146</v>
      </c>
    </row>
    <row r="325" spans="1:4" s="326" customFormat="1" ht="52.8">
      <c r="A325" s="266">
        <v>30115</v>
      </c>
      <c r="B325" s="267" t="str">
        <f>IF(EXACT('Page Titre'!LANGUE_FR_ENG,"Fr"),MatchTrad!A1396,MatchTrad!B1396)</f>
        <v>Collateral swaps - borrowed assets re-used - Level 2A lent / Level 2B non-RMBS borrowed (all transactions) - market value of collateral lent</v>
      </c>
      <c r="C325" s="267" t="str">
        <f>IF(EXACT('Page Titre'!LANGUE_FR_ENG,"Fr"),MatchTrad!A1397,MatchTrad!B1397)</f>
        <v>The market value of collateral lent in all transactions where Level 2A assets are lent and Level 2B non-RMBS assets are borrowed, where the collateral borrowed is re-used (rehypothecated) to cover the institution's outright short positions.</v>
      </c>
      <c r="D325" s="268" t="str">
        <f>IF(EXACT('Page Titre'!LANGUE_FR_ENG,"Fr"),MatchTrad!A1398,MatchTrad!B1398)</f>
        <v>48-48c, 113, 146</v>
      </c>
    </row>
    <row r="326" spans="1:4" s="326" customFormat="1" ht="52.8">
      <c r="A326" s="263">
        <v>30116</v>
      </c>
      <c r="B326" s="264" t="str">
        <f>IF(EXACT('Page Titre'!LANGUE_FR_ENG,"Fr"),MatchTrad!A1399,MatchTrad!B1399)</f>
        <v>Collateral swaps - borrowed assets re-used - Level 2A lent / Level 2B non-RMBS borrowed (all transactions) - market value of collateral borrowed</v>
      </c>
      <c r="C326" s="264" t="str">
        <f>IF(EXACT('Page Titre'!LANGUE_FR_ENG,"Fr"),MatchTrad!A1400,MatchTrad!B1400)</f>
        <v>The market value of collateral borrowed in all transactions where Level 2A assets are lent and Level 2B non-RMBS assets are borrowed, where the collateral borrowed is  re-used (rehypothecated) to cover the institution's outright short positions.</v>
      </c>
      <c r="D326" s="265" t="str">
        <f>IF(EXACT('Page Titre'!LANGUE_FR_ENG,"Fr"),MatchTrad!A1401,MatchTrad!B1401)</f>
        <v>48-48c, 113, 146</v>
      </c>
    </row>
    <row r="327" spans="1:4" s="326" customFormat="1" ht="39.6">
      <c r="A327" s="263">
        <v>30117</v>
      </c>
      <c r="B327" s="264" t="str">
        <f>IF(EXACT('Page Titre'!LANGUE_FR_ENG,"Fr"),MatchTrad!A1402,MatchTrad!B1402)</f>
        <v>Collateral swaps - borrowed assets re-used - Level 2A lent / non-HQLA assets borrowed (all transactions) - market value of collateral lent</v>
      </c>
      <c r="C327" s="264" t="str">
        <f>IF(EXACT('Page Titre'!LANGUE_FR_ENG,"Fr"),MatchTrad!A1403,MatchTrad!B1403)</f>
        <v>The market value of collateral lent in all transactions where Level 2A assets are lent and non-HQLA assets are borrowed, where the collateral borrowed is re-used (rehypothecated) to cover the institution's outright short positions.</v>
      </c>
      <c r="D327" s="265" t="str">
        <f>IF(EXACT('Page Titre'!LANGUE_FR_ENG,"Fr"),MatchTrad!A1404,MatchTrad!B1404)</f>
        <v>48-48c, 113, 146</v>
      </c>
    </row>
    <row r="328" spans="1:4" s="326" customFormat="1" ht="52.8">
      <c r="A328" s="263">
        <v>30118</v>
      </c>
      <c r="B328" s="264" t="str">
        <f>IF(EXACT('Page Titre'!LANGUE_FR_ENG,"Fr"),MatchTrad!A1405,MatchTrad!B1405)</f>
        <v>Collateral swaps - borrowed assets re-used - Level 2A lent / non-HQLA assets borrowed (all transactions) - market value of collateral borrowed</v>
      </c>
      <c r="C328" s="264" t="str">
        <f>IF(EXACT('Page Titre'!LANGUE_FR_ENG,"Fr"),MatchTrad!A1406,MatchTrad!B1406)</f>
        <v>The market value of collateral borrowed in all transactions where Level 2A assets are lent and non-HQLA assets are borrowed, where the collateral borrowed is  re-used (rehypothecated) to cover the institution's outright short positions.</v>
      </c>
      <c r="D328" s="265" t="str">
        <f>IF(EXACT('Page Titre'!LANGUE_FR_ENG,"Fr"),MatchTrad!A1407,MatchTrad!B1407)</f>
        <v>48-48c, 113, 146</v>
      </c>
    </row>
    <row r="329" spans="1:4" s="326" customFormat="1" ht="39.6">
      <c r="A329" s="263">
        <v>30119</v>
      </c>
      <c r="B329" s="264" t="str">
        <f>IF(EXACT('Page Titre'!LANGUE_FR_ENG,"Fr"),MatchTrad!A1408,MatchTrad!B1408)</f>
        <v>Collateral swaps - borrowed assets re-used - Level 2B RMBS lent / Level 1 borrowed (all transactions) - market value of collateral lent</v>
      </c>
      <c r="C329" s="264" t="str">
        <f>IF(EXACT('Page Titre'!LANGUE_FR_ENG,"Fr"),MatchTrad!A1409,MatchTrad!B1409)</f>
        <v>The market value of collateral lent in all transactions where Level 2B RMBS assets are lent and non-cash Level 1 assets are borrowed, where the collateral borrowed is re-used (rehypothecated) to cover the institution's outright short positions.</v>
      </c>
      <c r="D329" s="265" t="str">
        <f>IF(EXACT('Page Titre'!LANGUE_FR_ENG,"Fr"),MatchTrad!A1410,MatchTrad!B1410)</f>
        <v>48-48c, 113, 146</v>
      </c>
    </row>
    <row r="330" spans="1:4" s="326" customFormat="1" ht="52.8">
      <c r="A330" s="263">
        <v>30120</v>
      </c>
      <c r="B330" s="264" t="str">
        <f>IF(EXACT('Page Titre'!LANGUE_FR_ENG,"Fr"),MatchTrad!A1411,MatchTrad!B1411)</f>
        <v>Collateral swaps - borrowed assets re-used - Level 2B RMBS lent / Level 1 borrowed (all transactions) - market value of collateral borrowed</v>
      </c>
      <c r="C330" s="264" t="str">
        <f>IF(EXACT('Page Titre'!LANGUE_FR_ENG,"Fr"),MatchTrad!A1412,MatchTrad!B1412)</f>
        <v>The market value of collateral borrowed in all transactions where Level 2B RMBS assets are lent and non-cash Level 1 assets are borrowed, where the collateral borrowed is  re-used (rehypothecated) to cover the institution's outright short positions.</v>
      </c>
      <c r="D330" s="265" t="str">
        <f>IF(EXACT('Page Titre'!LANGUE_FR_ENG,"Fr"),MatchTrad!A1413,MatchTrad!B1413)</f>
        <v>48-48c, 113, 146</v>
      </c>
    </row>
    <row r="331" spans="1:4" s="326" customFormat="1" ht="39.6">
      <c r="A331" s="263">
        <v>30121</v>
      </c>
      <c r="B331" s="264" t="str">
        <f>IF(EXACT('Page Titre'!LANGUE_FR_ENG,"Fr"),MatchTrad!A1414,MatchTrad!B1414)</f>
        <v>Collateral swaps - borrowed assets re-used - Level 2B RMBS lent / Level 2A borrowed (all transactions) - market value of collateral lent</v>
      </c>
      <c r="C331" s="264" t="str">
        <f>IF(EXACT('Page Titre'!LANGUE_FR_ENG,"Fr"),MatchTrad!A1415,MatchTrad!B1415)</f>
        <v>The market value of collateral lent in all transactions where Level 2B RMBS assets are lent and Level 2A assets are borrowed, where the collateral borrowed is re-used (rehypothecated) to cover the institution's outright short positions.</v>
      </c>
      <c r="D331" s="265" t="str">
        <f>IF(EXACT('Page Titre'!LANGUE_FR_ENG,"Fr"),MatchTrad!A1416,MatchTrad!B1416)</f>
        <v>48-48c, 113, 146</v>
      </c>
    </row>
    <row r="332" spans="1:4" s="326" customFormat="1" ht="52.8">
      <c r="A332" s="263">
        <v>30122</v>
      </c>
      <c r="B332" s="264" t="str">
        <f>IF(EXACT('Page Titre'!LANGUE_FR_ENG,"Fr"),MatchTrad!A1417,MatchTrad!B1417)</f>
        <v>Collateral swaps - borrowed assets re-used - Level 2B RMBS lent / Level 2A borrowed (all transactions) - market value of collateral borrowed</v>
      </c>
      <c r="C332" s="264" t="str">
        <f>IF(EXACT('Page Titre'!LANGUE_FR_ENG,"Fr"),MatchTrad!A1418,MatchTrad!B1418)</f>
        <v>The market value of collateral borrowed in all transactions where Level 2B RMBS assets are lent and Level 2A assets are borrowed, where the collateral borrowed is  re-used (rehypothecated) to cover the institution's outright short positions.</v>
      </c>
      <c r="D332" s="265" t="str">
        <f>IF(EXACT('Page Titre'!LANGUE_FR_ENG,"Fr"),MatchTrad!A1419,MatchTrad!B1419)</f>
        <v>48-48c, 113, 146</v>
      </c>
    </row>
    <row r="333" spans="1:4" s="326" customFormat="1" ht="52.8">
      <c r="A333" s="263">
        <v>30123</v>
      </c>
      <c r="B333" s="264" t="str">
        <f>IF(EXACT('Page Titre'!LANGUE_FR_ENG,"Fr"),MatchTrad!A1420,MatchTrad!B1420)</f>
        <v>Collateral swaps - borrowed assets re-used - Level 2B RMBS lent / Level 2B RMBS borrowed (all transactions) - market value of collateral lent</v>
      </c>
      <c r="C333" s="264" t="str">
        <f>IF(EXACT('Page Titre'!LANGUE_FR_ENG,"Fr"),MatchTrad!A1421,MatchTrad!B1421)</f>
        <v>The market value of collateral lent in all transactions where Level 2B RMBS assets are lent and Level 2B RMBS assets are borrowed, where the collateral borrowed is re-used (rehypothecated) to cover the institution's outright short positions.</v>
      </c>
      <c r="D333" s="265" t="str">
        <f>IF(EXACT('Page Titre'!LANGUE_FR_ENG,"Fr"),MatchTrad!A1422,MatchTrad!B1422)</f>
        <v>48-48c, 113, 146</v>
      </c>
    </row>
    <row r="334" spans="1:4" s="326" customFormat="1" ht="52.8">
      <c r="A334" s="263">
        <v>30124</v>
      </c>
      <c r="B334" s="264" t="str">
        <f>IF(EXACT('Page Titre'!LANGUE_FR_ENG,"Fr"),MatchTrad!A1423,MatchTrad!B1423)</f>
        <v>Collateral swaps - borrowed assets re-used - Level 2B RMBS lent / Level 2B RMBS borrowed (all transactions) - market value of collateral borrowed</v>
      </c>
      <c r="C334" s="264" t="str">
        <f>IF(EXACT('Page Titre'!LANGUE_FR_ENG,"Fr"),MatchTrad!A1424,MatchTrad!B1424)</f>
        <v>The market value of collateral borrowed in all transactions where Level 2B RMBS assets are lent and Level 2B RMBS assets are borrowed, where the collateral borrowed is  re-used (rehypothecated) to cover the institution's outright short positions.</v>
      </c>
      <c r="D334" s="265" t="str">
        <f>IF(EXACT('Page Titre'!LANGUE_FR_ENG,"Fr"),MatchTrad!A1425,MatchTrad!B1425)</f>
        <v>48-48c, 113, 146</v>
      </c>
    </row>
    <row r="335" spans="1:4" s="326" customFormat="1" ht="52.8">
      <c r="A335" s="263">
        <v>30125</v>
      </c>
      <c r="B335" s="264" t="str">
        <f>IF(EXACT('Page Titre'!LANGUE_FR_ENG,"Fr"),MatchTrad!A1426,MatchTrad!B1426)</f>
        <v>Collateral swaps - borrowed assets re-used - Level 2B RMBS lent / Level 2B non-RMBS borrowed (all transactions) - market value of collateral lent</v>
      </c>
      <c r="C335" s="264" t="str">
        <f>IF(EXACT('Page Titre'!LANGUE_FR_ENG,"Fr"),MatchTrad!A1427,MatchTrad!B1427)</f>
        <v>The market value of collateral lent in all transactions where Level 2B RMBS assets are lent and Level 2B non-RMBS assets are borrowed, where the collateral borrowed is re-used (rehypothecated) to cover the institution's outright short positions.</v>
      </c>
      <c r="D335" s="265" t="str">
        <f>IF(EXACT('Page Titre'!LANGUE_FR_ENG,"Fr"),MatchTrad!A1428,MatchTrad!B1428)</f>
        <v>48-48c, 113, 146</v>
      </c>
    </row>
    <row r="336" spans="1:4" s="326" customFormat="1" ht="52.8">
      <c r="A336" s="263">
        <v>30126</v>
      </c>
      <c r="B336" s="264" t="str">
        <f>IF(EXACT('Page Titre'!LANGUE_FR_ENG,"Fr"),MatchTrad!A1429,MatchTrad!B1429)</f>
        <v>Collateral swaps - borrowed assets re-used - Level 2B RMBS lent / Level 2B non-RMBS borrowed (all transactions) - market value of collateral borrowed</v>
      </c>
      <c r="C336" s="264" t="str">
        <f>IF(EXACT('Page Titre'!LANGUE_FR_ENG,"Fr"),MatchTrad!A1430,MatchTrad!B1430)</f>
        <v>The market value of collateral borrowed in all transactions where Level 2B RMBS assets are lent and Level 2B non-RMBS assets are borrowed, where the collateral borrowed is  re-used (rehypothecated) to cover the institution's outright short positions.</v>
      </c>
      <c r="D336" s="265" t="str">
        <f>IF(EXACT('Page Titre'!LANGUE_FR_ENG,"Fr"),MatchTrad!A1431,MatchTrad!B1431)</f>
        <v>48-48c, 113, 146</v>
      </c>
    </row>
    <row r="337" spans="1:4" s="326" customFormat="1" ht="52.8">
      <c r="A337" s="263">
        <v>30127</v>
      </c>
      <c r="B337" s="264" t="str">
        <f>IF(EXACT('Page Titre'!LANGUE_FR_ENG,"Fr"),MatchTrad!A1432,MatchTrad!B1432)</f>
        <v>Collateral swaps - borrowed assets re-used - Level 2B RMBS lent / non-HQLA assets borrowed (all transactions) - market value of collateral lent</v>
      </c>
      <c r="C337" s="264" t="str">
        <f>IF(EXACT('Page Titre'!LANGUE_FR_ENG,"Fr"),MatchTrad!A1433,MatchTrad!B1433)</f>
        <v>The market value of collateral lent in all transactions where Level 2B RMBS assets are lent and non-HQLA assets are borrowed, where the collateral borrowed is re-used (rehypothecated) to cover the institution's outright short positions.</v>
      </c>
      <c r="D337" s="265" t="str">
        <f>IF(EXACT('Page Titre'!LANGUE_FR_ENG,"Fr"),MatchTrad!A1434,MatchTrad!B1434)</f>
        <v>48-48c, 113, 146</v>
      </c>
    </row>
    <row r="338" spans="1:4" s="326" customFormat="1" ht="52.8">
      <c r="A338" s="263">
        <v>30128</v>
      </c>
      <c r="B338" s="264" t="str">
        <f>IF(EXACT('Page Titre'!LANGUE_FR_ENG,"Fr"),MatchTrad!A1435,MatchTrad!B1435)</f>
        <v>Collateral swaps - borrowed assets re-used - Level 2B RMBS lent / non-HQLA assets borrowed (all transactions) - market value of collateral borrowed</v>
      </c>
      <c r="C338" s="264" t="str">
        <f>IF(EXACT('Page Titre'!LANGUE_FR_ENG,"Fr"),MatchTrad!A1436,MatchTrad!B1436)</f>
        <v>The market value of collateral borrowed in all transactions where Level 2B RMBS assets are lent and non-HQLA assets are borrowed, where the collateral borrowed is  re-used (rehypothecated) to cover the institution's outright short positions.</v>
      </c>
      <c r="D338" s="265" t="str">
        <f>IF(EXACT('Page Titre'!LANGUE_FR_ENG,"Fr"),MatchTrad!A1437,MatchTrad!B1437)</f>
        <v>48-48c, 113, 146</v>
      </c>
    </row>
    <row r="339" spans="1:4" s="326" customFormat="1" ht="52.8">
      <c r="A339" s="263">
        <v>30129</v>
      </c>
      <c r="B339" s="264" t="str">
        <f>IF(EXACT('Page Titre'!LANGUE_FR_ENG,"Fr"),MatchTrad!A1438,MatchTrad!B1438)</f>
        <v>Collateral swaps - borrowed assets re-used - Level 2B non-RMBS lent / Level 1 borrowed (all transactions) - market value of collateral lent</v>
      </c>
      <c r="C339" s="264" t="str">
        <f>IF(EXACT('Page Titre'!LANGUE_FR_ENG,"Fr"),MatchTrad!A1439,MatchTrad!B1439)</f>
        <v>The market value of collateral lent in all transactions where Level 2B RMBS assets are lent and non-cash Level 1 assets are borrowed, where the collateral borrowed is re-used (rehypothecated) to cover the institution's outright short positions.</v>
      </c>
      <c r="D339" s="265" t="str">
        <f>IF(EXACT('Page Titre'!LANGUE_FR_ENG,"Fr"),MatchTrad!A1440,MatchTrad!B1440)</f>
        <v>48-48c, 113, 146</v>
      </c>
    </row>
    <row r="340" spans="1:4" s="326" customFormat="1" ht="52.8">
      <c r="A340" s="263">
        <v>30130</v>
      </c>
      <c r="B340" s="264" t="str">
        <f>IF(EXACT('Page Titre'!LANGUE_FR_ENG,"Fr"),MatchTrad!A1441,MatchTrad!B1441)</f>
        <v>Collateral swaps - borrowed assets re-used - Level 2B non-RMBS lent / Level 1 borrowed (all transactions) - market value of collateral borrowed</v>
      </c>
      <c r="C340" s="264" t="str">
        <f>IF(EXACT('Page Titre'!LANGUE_FR_ENG,"Fr"),MatchTrad!A1442,MatchTrad!B1442)</f>
        <v>The market value of collateral borrowed in all transactions where Level 2B non-RMBS assets are lent and non-cash Level 1 assets are borrowed, where the collateral borrowed is  re-used (rehypothecated) to cover the institution's outright short positions.</v>
      </c>
      <c r="D340" s="265" t="str">
        <f>IF(EXACT('Page Titre'!LANGUE_FR_ENG,"Fr"),MatchTrad!A1443,MatchTrad!B1443)</f>
        <v>48-48c, 113, 146</v>
      </c>
    </row>
    <row r="341" spans="1:4" s="326" customFormat="1" ht="52.8">
      <c r="A341" s="263">
        <v>30131</v>
      </c>
      <c r="B341" s="264" t="str">
        <f>IF(EXACT('Page Titre'!LANGUE_FR_ENG,"Fr"),MatchTrad!A1444,MatchTrad!B1444)</f>
        <v>Collateral swaps - borrowed assets re-used - Level 2B non-RMBS lent / Level 2A borrowed (all transactions) - market value of collateral lent</v>
      </c>
      <c r="C341" s="264" t="str">
        <f>IF(EXACT('Page Titre'!LANGUE_FR_ENG,"Fr"),MatchTrad!A1445,MatchTrad!B1445)</f>
        <v>The market value of collateral lent in all transactions where Level 2B non-RMBS assets are lent and Level 2A assets are borrowed, where the collateral borrowed is re-used (rehypothecated) to cover the institution's outright short positions.</v>
      </c>
      <c r="D341" s="265" t="str">
        <f>IF(EXACT('Page Titre'!LANGUE_FR_ENG,"Fr"),MatchTrad!A1446,MatchTrad!B1446)</f>
        <v>48-48c, 113, 146</v>
      </c>
    </row>
    <row r="342" spans="1:4" s="326" customFormat="1" ht="52.8">
      <c r="A342" s="263">
        <v>30132</v>
      </c>
      <c r="B342" s="264" t="str">
        <f>IF(EXACT('Page Titre'!LANGUE_FR_ENG,"Fr"),MatchTrad!A1447,MatchTrad!B1447)</f>
        <v>Collateral swaps - borrowed assets re-used - Level 2B non-RMBS lent / Level 2A borrowed (all transactions) - market value of collateral borrowed</v>
      </c>
      <c r="C342" s="264" t="str">
        <f>IF(EXACT('Page Titre'!LANGUE_FR_ENG,"Fr"),MatchTrad!A1448,MatchTrad!B1448)</f>
        <v>The market value of collateral borrowed in all transactions where Level 2B non-RMBS assets are lent and Level 2A assets are borrowed, where the collateral borrowed is  re-used (rehypothecated) to cover the institution's outright short positions.</v>
      </c>
      <c r="D342" s="265" t="str">
        <f>IF(EXACT('Page Titre'!LANGUE_FR_ENG,"Fr"),MatchTrad!A1449,MatchTrad!B1449)</f>
        <v>48-48c, 113, 146</v>
      </c>
    </row>
    <row r="343" spans="1:4" s="326" customFormat="1" ht="52.8">
      <c r="A343" s="263">
        <v>30133</v>
      </c>
      <c r="B343" s="264" t="str">
        <f>IF(EXACT('Page Titre'!LANGUE_FR_ENG,"Fr"),MatchTrad!A1450,MatchTrad!B1450)</f>
        <v>Collateral swaps - borrowed assets re-used - Level 2B non-RMBS lent / Level 2B RMBS borrowed (all transactions) - market value of collateral lent</v>
      </c>
      <c r="C343" s="264" t="str">
        <f>IF(EXACT('Page Titre'!LANGUE_FR_ENG,"Fr"),MatchTrad!A1451,MatchTrad!B1451)</f>
        <v>The market value of collateral lent in all transactions where Level 2B non-RMBS assets are lent and Level 2B RMBS assets are borrowed, where the collateral borrowed is re-used (rehypothecated) to cover the institution's outright short positions.</v>
      </c>
      <c r="D343" s="265" t="str">
        <f>IF(EXACT('Page Titre'!LANGUE_FR_ENG,"Fr"),MatchTrad!A1452,MatchTrad!B1452)</f>
        <v>48-48c, 113, 146</v>
      </c>
    </row>
    <row r="344" spans="1:4" s="326" customFormat="1" ht="52.8">
      <c r="A344" s="263">
        <v>30134</v>
      </c>
      <c r="B344" s="264" t="str">
        <f>IF(EXACT('Page Titre'!LANGUE_FR_ENG,"Fr"),MatchTrad!A1453,MatchTrad!B1453)</f>
        <v>Collateral swaps - borrowed assets re-used - Level 2B non-RMBS lent / Level 2B RMBS borrowed (all transactions) - market value of collateral borrowed</v>
      </c>
      <c r="C344" s="264" t="str">
        <f>IF(EXACT('Page Titre'!LANGUE_FR_ENG,"Fr"),MatchTrad!A1454,MatchTrad!B1454)</f>
        <v>The market value of collateral borrowed in all transactions where Level 2B non-RMBS assets are lent and Level 2B RMBS assets are borrowed, where the collateral borrowed is  re-used (rehypothecated) to cover the institution's outright short positions.</v>
      </c>
      <c r="D344" s="265" t="str">
        <f>IF(EXACT('Page Titre'!LANGUE_FR_ENG,"Fr"),MatchTrad!A1455,MatchTrad!B1455)</f>
        <v>48-48c, 113, 146</v>
      </c>
    </row>
    <row r="345" spans="1:4" s="326" customFormat="1" ht="52.8">
      <c r="A345" s="263">
        <v>30135</v>
      </c>
      <c r="B345" s="264" t="str">
        <f>IF(EXACT('Page Titre'!LANGUE_FR_ENG,"Fr"),MatchTrad!A1456,MatchTrad!B1456)</f>
        <v>Collateral swaps - borrowed assets re-used - Level 2B non-RMBS lent / Level 2B non-RMBS borrowed (all transactions) - market value of collateral lent</v>
      </c>
      <c r="C345" s="264" t="str">
        <f>IF(EXACT('Page Titre'!LANGUE_FR_ENG,"Fr"),MatchTrad!A1457,MatchTrad!B1457)</f>
        <v>The market value of collateral lent in all transactions where Level 2B non-RMBS assets are lent and Level 2B non-RMBS assets are borrowed, where the collateral borrowed is re-used (rehypothecated) to cover the institution's outright short positions.</v>
      </c>
      <c r="D345" s="265" t="str">
        <f>IF(EXACT('Page Titre'!LANGUE_FR_ENG,"Fr"),MatchTrad!A1458,MatchTrad!B1458)</f>
        <v>48-48c, 113, 146</v>
      </c>
    </row>
    <row r="346" spans="1:4" s="326" customFormat="1" ht="52.8">
      <c r="A346" s="263">
        <v>30136</v>
      </c>
      <c r="B346" s="264" t="str">
        <f>IF(EXACT('Page Titre'!LANGUE_FR_ENG,"Fr"),MatchTrad!A1459,MatchTrad!B1459)</f>
        <v>Collateral swaps - borrowed assets re-used - Level 2B non-RMBS lent / Level 2B non-RMBS borrowed (all transactions) - market value of collateral borrowed</v>
      </c>
      <c r="C346" s="264" t="str">
        <f>IF(EXACT('Page Titre'!LANGUE_FR_ENG,"Fr"),MatchTrad!A1460,MatchTrad!B1460)</f>
        <v>The market value of collateral borrowed in all transactions where Level 2B non-RMBS assets are lent and Level 2B non-RMBS assets are borrowed, where the collateral borrowed is  re-used (rehypothecated) to cover the institution's outright short positions.</v>
      </c>
      <c r="D346" s="265" t="str">
        <f>IF(EXACT('Page Titre'!LANGUE_FR_ENG,"Fr"),MatchTrad!A1461,MatchTrad!B1461)</f>
        <v>48-48c, 113, 146</v>
      </c>
    </row>
    <row r="347" spans="1:4" s="326" customFormat="1" ht="52.8">
      <c r="A347" s="263">
        <v>30137</v>
      </c>
      <c r="B347" s="264" t="str">
        <f>IF(EXACT('Page Titre'!LANGUE_FR_ENG,"Fr"),MatchTrad!A1462,MatchTrad!B1462)</f>
        <v>Collateral swaps - borrowed assets re-used - Level 2B non-RMBS lent / non-HQLA assets borrowed (all transactions) - market value of collateral lent</v>
      </c>
      <c r="C347" s="264" t="str">
        <f>IF(EXACT('Page Titre'!LANGUE_FR_ENG,"Fr"),MatchTrad!A1463,MatchTrad!B1463)</f>
        <v>The market value of collateral lent in all transactions where Level 2B non-RMBS assets are lent and non-HQLA assets are borrowed, where the collateral borrowed is re-used (rehypothecated) to cover the institution's outright short positions.</v>
      </c>
      <c r="D347" s="265" t="str">
        <f>IF(EXACT('Page Titre'!LANGUE_FR_ENG,"Fr"),MatchTrad!A1464,MatchTrad!B1464)</f>
        <v>48-48c, 113, 146</v>
      </c>
    </row>
    <row r="348" spans="1:4" s="326" customFormat="1" ht="52.8">
      <c r="A348" s="263">
        <v>30138</v>
      </c>
      <c r="B348" s="264" t="str">
        <f>IF(EXACT('Page Titre'!LANGUE_FR_ENG,"Fr"),MatchTrad!A1465,MatchTrad!B1465)</f>
        <v>Collateral swaps - borrowed assets re-used - Level 2B non-RMBS lent / non-HQLA assets borrowed (all transactions) - market value of collateral borrowed</v>
      </c>
      <c r="C348" s="264" t="str">
        <f>IF(EXACT('Page Titre'!LANGUE_FR_ENG,"Fr"),MatchTrad!A1466,MatchTrad!B1466)</f>
        <v>The market value of collateral borrowed in all transactions where Level 2B non-RMBS assets are lent and non-HQLA assets are borrowed, where the collateral borrowed is  re-used (rehypothecated) to cover the institution's outright short positions.</v>
      </c>
      <c r="D348" s="265" t="str">
        <f>IF(EXACT('Page Titre'!LANGUE_FR_ENG,"Fr"),MatchTrad!A1467,MatchTrad!B1467)</f>
        <v>48-48c, 113, 146</v>
      </c>
    </row>
    <row r="349" spans="1:4" s="326" customFormat="1" ht="39.6">
      <c r="A349" s="263">
        <v>30139</v>
      </c>
      <c r="B349" s="264" t="str">
        <f>IF(EXACT('Page Titre'!LANGUE_FR_ENG,"Fr"),MatchTrad!A1468,MatchTrad!B1468)</f>
        <v>Collateral swaps - borrowed assets re-used - non-HQLA assets lent / Level 1 borrowed (all transactions) - market value of collateral lent</v>
      </c>
      <c r="C349" s="264" t="str">
        <f>IF(EXACT('Page Titre'!LANGUE_FR_ENG,"Fr"),MatchTrad!A1469,MatchTrad!B1469)</f>
        <v>The market value of collateral lent in all transactions where non-HQLA assets are lent and non-cash Level 1 assets are borrowed, where the collateral borrowed is re-used (rehypothecated) to cover the institution's outright short positions.</v>
      </c>
      <c r="D349" s="265" t="str">
        <f>IF(EXACT('Page Titre'!LANGUE_FR_ENG,"Fr"),MatchTrad!A1470,MatchTrad!B1470)</f>
        <v>48-48c, 113, 146</v>
      </c>
    </row>
    <row r="350" spans="1:4" s="326" customFormat="1" ht="52.8">
      <c r="A350" s="263">
        <v>30140</v>
      </c>
      <c r="B350" s="264" t="str">
        <f>IF(EXACT('Page Titre'!LANGUE_FR_ENG,"Fr"),MatchTrad!A1471,MatchTrad!B1471)</f>
        <v>Collateral swaps - borrowed assets re-used - non-HQLA assets lent / Level 1 borrowed (all transactions) - market value of collateral borrowed</v>
      </c>
      <c r="C350" s="264" t="str">
        <f>IF(EXACT('Page Titre'!LANGUE_FR_ENG,"Fr"),MatchTrad!A1472,MatchTrad!B1472)</f>
        <v>The market value of collateral borrowed in all transactions where non-HQLA assets are lent and non-cash Level 1 assets are borrowed, where the collateral borrowed is  re-used (rehypothecated) to cover the institution's outright short positions.</v>
      </c>
      <c r="D350" s="265" t="str">
        <f>IF(EXACT('Page Titre'!LANGUE_FR_ENG,"Fr"),MatchTrad!A1473,MatchTrad!B1473)</f>
        <v>48-48c, 113, 146</v>
      </c>
    </row>
    <row r="351" spans="1:4" s="326" customFormat="1" ht="39.6">
      <c r="A351" s="263">
        <v>30141</v>
      </c>
      <c r="B351" s="264" t="str">
        <f>IF(EXACT('Page Titre'!LANGUE_FR_ENG,"Fr"),MatchTrad!A1474,MatchTrad!B1474)</f>
        <v>Collateral swaps - borrowed assets re-used - non-HQLA assets lent / Level 2A borrowed (all transactions) - market value of collateral lent</v>
      </c>
      <c r="C351" s="264" t="str">
        <f>IF(EXACT('Page Titre'!LANGUE_FR_ENG,"Fr"),MatchTrad!A1475,MatchTrad!B1475)</f>
        <v>The market value of collateral lent in all transactions where non-HQLA assets are lent and Level 2A assets are borrowed, where the collateral borrowed is re-used (rehypothecated) to cover the institution's outright short positions.</v>
      </c>
      <c r="D351" s="265" t="str">
        <f>IF(EXACT('Page Titre'!LANGUE_FR_ENG,"Fr"),MatchTrad!A1476,MatchTrad!B1476)</f>
        <v>48-48c, 113, 146</v>
      </c>
    </row>
    <row r="352" spans="1:4" s="326" customFormat="1" ht="52.8">
      <c r="A352" s="263">
        <v>30142</v>
      </c>
      <c r="B352" s="264" t="str">
        <f>IF(EXACT('Page Titre'!LANGUE_FR_ENG,"Fr"),MatchTrad!A1477,MatchTrad!B1477)</f>
        <v>Collateral swaps - borrowed assets re-used - non-HQLA assets lent / Level 2A borrowed (all transactions) - market value of collateral borrowed</v>
      </c>
      <c r="C352" s="264" t="str">
        <f>IF(EXACT('Page Titre'!LANGUE_FR_ENG,"Fr"),MatchTrad!A1478,MatchTrad!B1478)</f>
        <v>The market value of collateral borrowed in all transactions where non-HQLA assets are lent and Level 2A assets are borrowed, where the collateral borrowed is  re-used (rehypothecated) to cover the institution's outright short positions.</v>
      </c>
      <c r="D352" s="265" t="str">
        <f>IF(EXACT('Page Titre'!LANGUE_FR_ENG,"Fr"),MatchTrad!A1479,MatchTrad!B1479)</f>
        <v>48-48c, 113, 146</v>
      </c>
    </row>
    <row r="353" spans="1:4" s="326" customFormat="1" ht="52.8">
      <c r="A353" s="263">
        <v>30143</v>
      </c>
      <c r="B353" s="264" t="str">
        <f>IF(EXACT('Page Titre'!LANGUE_FR_ENG,"Fr"),MatchTrad!A1480,MatchTrad!B1480)</f>
        <v>Collateral swaps - borrowed assets re-used - non-HQLA assets lent / Level 2B RMBS borrowed (all transactions) - market value of collateral lent</v>
      </c>
      <c r="C353" s="264" t="str">
        <f>IF(EXACT('Page Titre'!LANGUE_FR_ENG,"Fr"),MatchTrad!A1481,MatchTrad!B1481)</f>
        <v>The market value of collateral lent in all transactions where non-HQLA assets are lent and Level 2B RMBS assets are borrowed, where the collateral borrowed is re-used (rehypothecated) to cover the institution's outright short positions.</v>
      </c>
      <c r="D353" s="265" t="str">
        <f>IF(EXACT('Page Titre'!LANGUE_FR_ENG,"Fr"),MatchTrad!A1482,MatchTrad!B1482)</f>
        <v>48-48c, 113, 146</v>
      </c>
    </row>
    <row r="354" spans="1:4" s="326" customFormat="1" ht="52.8">
      <c r="A354" s="263">
        <v>30144</v>
      </c>
      <c r="B354" s="264" t="str">
        <f>IF(EXACT('Page Titre'!LANGUE_FR_ENG,"Fr"),MatchTrad!A1483,MatchTrad!B1483)</f>
        <v>Collateral swaps - borrowed assets re-used - non-HQLA assets lent / Level 2B RMBS borrowed (all transactions) - market value of collateral borrowed</v>
      </c>
      <c r="C354" s="264" t="str">
        <f>IF(EXACT('Page Titre'!LANGUE_FR_ENG,"Fr"),MatchTrad!A1484,MatchTrad!B1484)</f>
        <v>The market value of collateral borrowed in all transactions where non-HQLA assets are lent and Level 2B RMBS assets are borrowed, where the collateral borrowed is  re-used (rehypothecated) to cover the institution's outright short positions.</v>
      </c>
      <c r="D354" s="265" t="str">
        <f>IF(EXACT('Page Titre'!LANGUE_FR_ENG,"Fr"),MatchTrad!A1485,MatchTrad!B1485)</f>
        <v>48-48c, 113, 146</v>
      </c>
    </row>
    <row r="355" spans="1:4" s="326" customFormat="1" ht="52.8">
      <c r="A355" s="263">
        <v>30145</v>
      </c>
      <c r="B355" s="264" t="str">
        <f>IF(EXACT('Page Titre'!LANGUE_FR_ENG,"Fr"),MatchTrad!A1486,MatchTrad!B1486)</f>
        <v>Collateral swaps - borrowed assets re-used - non-HQLA assets lent / Level 2B non-RMBS borrowed (all transactions) - market value of collateral lent</v>
      </c>
      <c r="C355" s="264" t="str">
        <f>IF(EXACT('Page Titre'!LANGUE_FR_ENG,"Fr"),MatchTrad!A1487,MatchTrad!B1487)</f>
        <v>The market value of collateral lent in all transactions where non-HQLA assets are lent and Level 2B RMBS assets are borrowed, where the collateral borrowed is re-used (rehypothecated) to cover the institution's outright short positions.</v>
      </c>
      <c r="D355" s="265" t="str">
        <f>IF(EXACT('Page Titre'!LANGUE_FR_ENG,"Fr"),MatchTrad!A1488,MatchTrad!B1488)</f>
        <v>48-48c, 113, 146</v>
      </c>
    </row>
    <row r="356" spans="1:4" s="326" customFormat="1" ht="52.8">
      <c r="A356" s="263">
        <v>30146</v>
      </c>
      <c r="B356" s="264" t="str">
        <f>IF(EXACT('Page Titre'!LANGUE_FR_ENG,"Fr"),MatchTrad!A1489,MatchTrad!B1489)</f>
        <v>Collateral swaps - borrowed assets re-used - non-HQLA assets lent / Level 2B non-RMBS borrowed (all transactions) - market value of collateral borrowed</v>
      </c>
      <c r="C356" s="264" t="str">
        <f>IF(EXACT('Page Titre'!LANGUE_FR_ENG,"Fr"),MatchTrad!A1490,MatchTrad!B1490)</f>
        <v>The market value of collateral borrowed in all transactions where non-HQLA assets are lent and Level 2B RMBS assets are borrowed, where the collateral borrowed is  re-used (rehypothecated) to cover the institution's outright short positions.</v>
      </c>
      <c r="D356" s="265" t="str">
        <f>IF(EXACT('Page Titre'!LANGUE_FR_ENG,"Fr"),MatchTrad!A1491,MatchTrad!B1491)</f>
        <v>48-48c, 113, 146</v>
      </c>
    </row>
    <row r="357" spans="1:4" s="326" customFormat="1" ht="52.8">
      <c r="A357" s="263">
        <v>30147</v>
      </c>
      <c r="B357" s="264" t="str">
        <f>IF(EXACT('Page Titre'!LANGUE_FR_ENG,"Fr"),MatchTrad!A1492,MatchTrad!B1492)</f>
        <v>Collateral swaps - borrowed assets re-used - non-HQLA assets lent / non-HQLA assets borrowed (all transactions) - market value of collateral lent</v>
      </c>
      <c r="C357" s="264" t="str">
        <f>IF(EXACT('Page Titre'!LANGUE_FR_ENG,"Fr"),MatchTrad!A1493,MatchTrad!B1493)</f>
        <v>The market value of collateral lent in all transactions where non-HQLA assets are lent and non-HQLA assets are borrowed, where the collateral borrowed is re-used (rehypothecated) to cover the institution's outright short positions.</v>
      </c>
      <c r="D357" s="265" t="str">
        <f>IF(EXACT('Page Titre'!LANGUE_FR_ENG,"Fr"),MatchTrad!A1494,MatchTrad!B1494)</f>
        <v>48-48c, 113, 146</v>
      </c>
    </row>
    <row r="358" spans="1:4" s="326" customFormat="1" ht="52.8">
      <c r="A358" s="263">
        <v>30148</v>
      </c>
      <c r="B358" s="264" t="str">
        <f>IF(EXACT('Page Titre'!LANGUE_FR_ENG,"Fr"),MatchTrad!A1495,MatchTrad!B1495)</f>
        <v>Collateral swaps - borrowed assets re-used - non-HQLA assets lent / non-HQLA assets borrowed (all transactions) - market value of collateral borrowed</v>
      </c>
      <c r="C358" s="264" t="str">
        <f>IF(EXACT('Page Titre'!LANGUE_FR_ENG,"Fr"),MatchTrad!A1496,MatchTrad!B1496)</f>
        <v>The market value of collateral borrowed in all transactions where non-HQLA assets are lent and non-HQLA assets are borrowed, where the collateral borrowed is  re-used (rehypothecated) to cover the institution's outright short positions.</v>
      </c>
      <c r="D358" s="265" t="str">
        <f>IF(EXACT('Page Titre'!LANGUE_FR_ENG,"Fr"),MatchTrad!A1497,MatchTrad!B1497)</f>
        <v>48-48c, 113, 146</v>
      </c>
    </row>
    <row r="359" spans="1:4" s="327" customFormat="1" ht="26.4">
      <c r="A359" s="296">
        <v>50001</v>
      </c>
      <c r="B359" s="269" t="str">
        <f>IF(EXACT('Page Titre'!LANGUE_FR_ENG,"Fr"),MatchTrad!A1498,MatchTrad!B1498)</f>
        <v>Level 1 assets - third-party issued NHA-MBS</v>
      </c>
      <c r="C359" s="269" t="str">
        <f>IF(EXACT('Page Titre'!LANGUE_FR_ENG,"Fr"),MatchTrad!A1499,MatchTrad!B1499)</f>
        <v>The market value (pre-haircut) of qualifying third-party issued National Housing Act mortgage-backed securities (NHA-MBS) included as Level 1 assets in LCR worksheet Section 1.1.</v>
      </c>
      <c r="D359" s="268" t="str">
        <f>IF(EXACT('Page Titre'!LANGUE_FR_ENG,"Fr"),MatchTrad!A1500,MatchTrad!B1500)</f>
        <v>50 (c)</v>
      </c>
    </row>
    <row r="360" spans="1:4" s="327" customFormat="1" ht="26.4">
      <c r="A360" s="296">
        <v>50002</v>
      </c>
      <c r="B360" s="269" t="str">
        <f>IF(EXACT('Page Titre'!LANGUE_FR_ENG,"Fr"),MatchTrad!A1501,MatchTrad!B1501)</f>
        <v>Level 1 assets - pooled and unsold NHA-MBS</v>
      </c>
      <c r="C360" s="269" t="str">
        <f>IF(EXACT('Page Titre'!LANGUE_FR_ENG,"Fr"),MatchTrad!A1502,MatchTrad!B1502)</f>
        <v>The market value (pre-haircut) of qualifying pooled and unsold National Housing Act mortgage-backed securities (NHA-MBS) included as Level 1 assets in LCR worksheet Section 1.1.</v>
      </c>
      <c r="D360" s="268" t="str">
        <f>IF(EXACT('Page Titre'!LANGUE_FR_ENG,"Fr"),MatchTrad!A1503,MatchTrad!B1503)</f>
        <v>50 (c)</v>
      </c>
    </row>
    <row r="361" spans="1:4" s="327" customFormat="1" ht="26.4">
      <c r="A361" s="296">
        <v>50003</v>
      </c>
      <c r="B361" s="269" t="str">
        <f>IF(EXACT('Page Titre'!LANGUE_FR_ENG,"Fr"),MatchTrad!A1504,MatchTrad!B1504)</f>
        <v>Level 1 assets - Canada mortgage bonds</v>
      </c>
      <c r="C361" s="269" t="str">
        <f>IF(EXACT('Page Titre'!LANGUE_FR_ENG,"Fr"),MatchTrad!A1505,MatchTrad!B1505)</f>
        <v>The market value (pre-haircut) of qualifying Canada mortgage bonds included as Level 1 assets in LCR worksheet Section 1.1.</v>
      </c>
      <c r="D361" s="268" t="str">
        <f>IF(EXACT('Page Titre'!LANGUE_FR_ENG,"Fr"),MatchTrad!A1506,MatchTrad!B1506)</f>
        <v>50 (c)</v>
      </c>
    </row>
    <row r="362" spans="1:4" s="327" customFormat="1" ht="118.8">
      <c r="A362" s="296" t="str">
        <f>IF(EXACT('Page Titre'!LANGUE_FR_ENG,"Fr"),MatchTrad!A1507,MatchTrad!B1507)</f>
        <v>52001 to 52008</v>
      </c>
      <c r="B362" s="269" t="str">
        <f>IF(EXACT('Page Titre'!LANGUE_FR_ENG,"Fr"),MatchTrad!A1508,MatchTrad!B1508)</f>
        <v>Retail deposits (natural persons) - Host jurisdiction requirement outflows</v>
      </c>
      <c r="C362" s="269" t="str">
        <f>IF(EXACT('Page Titre'!LANGUE_FR_ENG,"Fr"),MatchTrad!A1509,MatchTrad!B1509)</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2.1. Retail deposit run-offs as Deposits in host jurisdictions.</v>
      </c>
      <c r="D362" s="268">
        <v>169</v>
      </c>
    </row>
    <row r="363" spans="1:4" s="327" customFormat="1" ht="118.8">
      <c r="A363" s="296" t="str">
        <f>IF(EXACT('Page Titre'!LANGUE_FR_ENG,"Fr"),MatchTrad!A1510,MatchTrad!B1510)</f>
        <v>52009 to 52016</v>
      </c>
      <c r="B363" s="269" t="str">
        <f>IF(EXACT('Page Titre'!LANGUE_FR_ENG,"Fr"),MatchTrad!A1511,MatchTrad!B1511)</f>
        <v>Small business customers deposits - Host jurisdiction requirement outflows</v>
      </c>
      <c r="C363" s="269" t="str">
        <f>IF(EXACT('Page Titre'!LANGUE_FR_ENG,"Fr"),MatchTrad!A1512,MatchTrad!B1512)</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2.2. Retail deposit run-offs as Deposits in host jurisdictions.</v>
      </c>
      <c r="D363" s="268">
        <v>169</v>
      </c>
    </row>
    <row r="364" spans="1:4" s="327" customFormat="1" ht="52.8">
      <c r="A364" s="296">
        <v>53001</v>
      </c>
      <c r="B364" s="269" t="str">
        <f>IF(EXACT('Page Titre'!LANGUE_FR_ENG,"Fr"),MatchTrad!A1513,MatchTrad!B1513)</f>
        <v>Insured deposits that are sourced from an affiliated party - retail deposits, transactional account, eligible for 3% run-off rate, in Canada</v>
      </c>
      <c r="C364" s="269" t="str">
        <f>IF(EXACT('Page Titre'!LANGUE_FR_ENG,"Fr"),MatchTrad!A1514,MatchTrad!B1514)</f>
        <v>Amounts included in the LCR classification identifier 21101 that are sourced from an affiliated party. Placeholder - do not populate.</v>
      </c>
      <c r="D364" s="268">
        <v>78</v>
      </c>
    </row>
    <row r="365" spans="1:4" s="327" customFormat="1" ht="52.8">
      <c r="A365" s="296">
        <v>53002</v>
      </c>
      <c r="B365" s="269" t="str">
        <f>IF(EXACT('Page Titre'!LANGUE_FR_ENG,"Fr"),MatchTrad!A1515,MatchTrad!B1515)</f>
        <v>Insured deposits that are sourced from an affiliated party - retail deposits, non-transactional account, eligible for 3% run-off rate, in Canada</v>
      </c>
      <c r="C365" s="269" t="str">
        <f>IF(EXACT('Page Titre'!LANGUE_FR_ENG,"Fr"),MatchTrad!A1516,MatchTrad!B1516)</f>
        <v>Amounts included in the LCR classification identifier 21104 that are sourced from an affiliated party. Placeholder - do not populate.</v>
      </c>
      <c r="D365" s="268">
        <v>78</v>
      </c>
    </row>
    <row r="366" spans="1:4" s="327" customFormat="1" ht="52.8">
      <c r="A366" s="296">
        <v>53003</v>
      </c>
      <c r="B366" s="269" t="str">
        <f>IF(EXACT('Page Titre'!LANGUE_FR_ENG,"Fr"),MatchTrad!A1517,MatchTrad!B1517)</f>
        <v>Insured deposits that are sourced from an affiliated party - small business, transactional account, eligible for 3% run-off rate, in Canada</v>
      </c>
      <c r="C366" s="269" t="str">
        <f>IF(EXACT('Page Titre'!LANGUE_FR_ENG,"Fr"),MatchTrad!A1518,MatchTrad!B1518)</f>
        <v>Amounts included in the LCR classification identifier 21201 that are sourced from an affiliated party. Placeholder - do not populate.</v>
      </c>
      <c r="D366" s="268">
        <v>78</v>
      </c>
    </row>
    <row r="367" spans="1:4" s="327" customFormat="1" ht="52.8">
      <c r="A367" s="296">
        <v>53004</v>
      </c>
      <c r="B367" s="269" t="str">
        <f>IF(EXACT('Page Titre'!LANGUE_FR_ENG,"Fr"),MatchTrad!A1519,MatchTrad!B1519)</f>
        <v>Insured deposits that are sourced from an affiliated party - small business, non-transactional account, eligible for 3% run-off rate, in Canada</v>
      </c>
      <c r="C367" s="269" t="str">
        <f>IF(EXACT('Page Titre'!LANGUE_FR_ENG,"Fr"),MatchTrad!A1520,MatchTrad!B1520)</f>
        <v>Amounts included in the LCR classification identifier 21204 that are sourced from an affiliated party. Placeholder - do not populate.</v>
      </c>
      <c r="D367" s="268">
        <v>78</v>
      </c>
    </row>
    <row r="368" spans="1:4" s="326" customFormat="1">
      <c r="A368" s="263"/>
      <c r="B368" s="264"/>
      <c r="C368" s="264"/>
      <c r="D368" s="265"/>
    </row>
    <row r="369" spans="1:4" s="326" customFormat="1">
      <c r="A369" s="329"/>
      <c r="B369" s="330"/>
      <c r="C369" s="330"/>
      <c r="D369" s="330"/>
    </row>
    <row r="370" spans="1:4">
      <c r="B370" s="330"/>
      <c r="C370" s="330"/>
    </row>
  </sheetData>
  <sheetProtection algorithmName="SHA-512" hashValue="C4EJwgR9sqMOrn5AxVRHoTEvN4BnDFIAyUb/V6inkrYPcUiIDi44LqD5iS4e34Wqjt0AmH8UY+F+OvuxUYExRg==" saltValue="KWMB6wY52jIARUD7NnP72A==" spinCount="100000" sheet="1" objects="1" scenarios="1" formatColumns="0" formatRows="0" selectLockedCells="1" selectUnlockedCells="1"/>
  <mergeCells count="1">
    <mergeCell ref="A1:D1"/>
  </mergeCells>
  <printOptions horizontalCentered="1" gridLines="1"/>
  <pageMargins left="0" right="0" top="0" bottom="0" header="0" footer="0"/>
  <pageSetup paperSize="5" scale="56" orientation="portrait" r:id="rId1"/>
  <headerFooter>
    <oddFooter>&amp;L&amp;"Arial,Normal"&amp;8Autorité des marchés financiers
Divulgation du ratio de liquidité à court terme (LCR)
&amp;R&amp;"Arial,Normal"&amp;8Page &amp;P de &amp;N</oddFooter>
  </headerFooter>
  <rowBreaks count="11" manualBreakCount="11">
    <brk id="33" max="3" man="1"/>
    <brk id="74" max="3" man="1"/>
    <brk id="130" max="3" man="1"/>
    <brk id="158" max="3" man="1"/>
    <brk id="185" max="3" man="1"/>
    <brk id="246" max="3" man="1"/>
    <brk id="260" max="3" man="1"/>
    <brk id="284" max="3" man="1"/>
    <brk id="300" max="3" man="1"/>
    <brk id="316" max="3" man="1"/>
    <brk id="340"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DepotsOperationnels">
    <tabColor rgb="FFFFC000"/>
  </sheetPr>
  <dimension ref="A1:H48"/>
  <sheetViews>
    <sheetView view="pageBreakPreview" zoomScaleNormal="100" zoomScaleSheetLayoutView="100" workbookViewId="0">
      <selection activeCell="L18" sqref="L18"/>
    </sheetView>
  </sheetViews>
  <sheetFormatPr baseColWidth="10" defaultColWidth="9.109375" defaultRowHeight="14.4"/>
  <cols>
    <col min="1" max="1" width="3.6640625" style="34" customWidth="1"/>
    <col min="2" max="2" width="8.6640625" style="34" customWidth="1"/>
    <col min="3" max="3" width="25.6640625" style="43" customWidth="1"/>
    <col min="4" max="4" width="17.6640625" style="43" customWidth="1"/>
    <col min="5" max="7" width="17.6640625" style="34" customWidth="1"/>
    <col min="8" max="8" width="4.6640625" style="34" customWidth="1"/>
    <col min="9" max="16384" width="9.109375" style="34"/>
  </cols>
  <sheetData>
    <row r="1" spans="1:8" ht="67.5" customHeight="1">
      <c r="A1" s="866" t="str">
        <f>IF(EXACT('Page Titre'!LANGUE_FR_ENG,"Fr"),MatchTrad!A1521,MatchTrad!B1521)</f>
        <v>Determination of operational versus non-operational deposit balances</v>
      </c>
      <c r="B1" s="867"/>
      <c r="C1" s="867"/>
      <c r="D1" s="867"/>
      <c r="E1" s="867"/>
      <c r="F1" s="867"/>
      <c r="G1" s="867"/>
      <c r="H1" s="868"/>
    </row>
    <row r="2" spans="1:8" ht="15" customHeight="1">
      <c r="A2" s="37"/>
      <c r="B2" s="38"/>
      <c r="C2" s="38"/>
      <c r="D2" s="38"/>
      <c r="E2" s="38"/>
      <c r="F2" s="38"/>
      <c r="G2" s="38"/>
      <c r="H2" s="39"/>
    </row>
    <row r="3" spans="1:8" ht="15" customHeight="1">
      <c r="A3" s="592" t="str">
        <f>IF(EXACT('Page Titre'!LANGUE_FR_ENG,"Fr"),MatchTrad!A1522,MatchTrad!B1522)</f>
        <v>1. Operational deposits</v>
      </c>
      <c r="B3" s="593"/>
      <c r="C3" s="593"/>
      <c r="D3" s="593"/>
      <c r="E3" s="593"/>
      <c r="F3" s="593"/>
      <c r="G3" s="593"/>
      <c r="H3" s="594"/>
    </row>
    <row r="4" spans="1:8" s="43" customFormat="1" ht="93.75" customHeight="1">
      <c r="A4" s="40"/>
      <c r="B4" s="869" t="str">
        <f>IF(EXACT('Page Titre'!LANGUE_FR_ENG,"Fr"),MatchTrad!A1523,MatchTrad!B1523)</f>
        <v>The following outlines additional guidance to assist institutions with distinguishing between operating and non-operating deposit balances under the LAR Guideline.  This guidance will form the basis of AMF's review of institutions' methodologies for identifying operational deposit balances.  Institutions that choose to deviate from this guidance must prove to AMF that their methodologies are also consistent with the intent of the requirements outlined in the LAR Guideline.</v>
      </c>
      <c r="C4" s="869"/>
      <c r="D4" s="869"/>
      <c r="E4" s="869"/>
      <c r="F4" s="869"/>
      <c r="G4" s="869"/>
      <c r="H4" s="41"/>
    </row>
    <row r="5" spans="1:8" s="333" customFormat="1">
      <c r="A5" s="42"/>
      <c r="B5" s="43"/>
      <c r="C5" s="43"/>
      <c r="D5" s="43"/>
      <c r="E5" s="43"/>
      <c r="F5" s="43"/>
      <c r="G5" s="43"/>
      <c r="H5" s="44"/>
    </row>
    <row r="6" spans="1:8" s="333" customFormat="1" ht="78.75" customHeight="1">
      <c r="A6" s="42"/>
      <c r="B6" s="869" t="str">
        <f>IF(EXACT('Page Titre'!LANGUE_FR_ENG,"Fr"),MatchTrad!A1524,MatchTrad!B1524)</f>
        <v>Chapter 2 of the LAR Guideline defines operational balances using three primary criteria:
- whether the deposits are used for qualifying activities (paragraphs 93-94);
- whether the deposits are priced not to give economic incentive to the customer to leave excess balances (paragraph 95); and,
- whether the balance is proven required to serve a customer's operational needs (paragraph 96).</v>
      </c>
      <c r="C6" s="869"/>
      <c r="D6" s="869"/>
      <c r="E6" s="869"/>
      <c r="F6" s="869"/>
      <c r="G6" s="869"/>
      <c r="H6" s="44"/>
    </row>
    <row r="7" spans="1:8" s="333" customFormat="1">
      <c r="A7" s="42"/>
      <c r="B7" s="43"/>
      <c r="C7" s="43"/>
      <c r="D7" s="43"/>
      <c r="E7" s="43"/>
      <c r="F7" s="43"/>
      <c r="G7" s="43"/>
      <c r="H7" s="44"/>
    </row>
    <row r="8" spans="1:8" s="333" customFormat="1" ht="27.75" customHeight="1">
      <c r="A8" s="42"/>
      <c r="B8" s="869" t="str">
        <f>IF(EXACT('Page Titre'!LANGUE_FR_ENG,"Fr"),MatchTrad!A1525,MatchTrad!B1525)</f>
        <v>Once operational and non-operational balances are identified, LCR run-off factors are assigned based on insurance and counterparty profiles per the following table:</v>
      </c>
      <c r="C8" s="869"/>
      <c r="D8" s="869"/>
      <c r="E8" s="869"/>
      <c r="F8" s="869"/>
      <c r="G8" s="869"/>
      <c r="H8" s="44"/>
    </row>
    <row r="9" spans="1:8" s="333" customFormat="1" ht="15" customHeight="1">
      <c r="A9" s="42"/>
      <c r="B9" s="528"/>
      <c r="C9" s="528"/>
      <c r="D9" s="528"/>
      <c r="E9" s="528"/>
      <c r="F9" s="528"/>
      <c r="G9" s="528"/>
      <c r="H9" s="44"/>
    </row>
    <row r="10" spans="1:8" s="333" customFormat="1" ht="15" customHeight="1">
      <c r="A10" s="42"/>
      <c r="B10" s="870"/>
      <c r="C10" s="871"/>
      <c r="D10" s="874" t="str">
        <f>IF(EXACT('Page Titre'!LANGUE_FR_ENG,"Fr"),MatchTrad!A1526,MatchTrad!B1526)</f>
        <v>Operational</v>
      </c>
      <c r="E10" s="875"/>
      <c r="F10" s="874" t="str">
        <f>IF(EXACT('Page Titre'!LANGUE_FR_ENG,"Fr"),MatchTrad!A1527,MatchTrad!B1527)</f>
        <v>Non-operational</v>
      </c>
      <c r="G10" s="875"/>
      <c r="H10" s="44"/>
    </row>
    <row r="11" spans="1:8" s="43" customFormat="1">
      <c r="A11" s="40"/>
      <c r="B11" s="872"/>
      <c r="C11" s="873"/>
      <c r="D11" s="28" t="str">
        <f>IF(EXACT('Page Titre'!LANGUE_FR_ENG,"Fr"),MatchTrad!A1528,MatchTrad!B1528)</f>
        <v>Fully insured</v>
      </c>
      <c r="E11" s="28" t="str">
        <f>IF(EXACT('Page Titre'!LANGUE_FR_ENG,"Fr"),MatchTrad!A1529,MatchTrad!B1529)</f>
        <v>Other</v>
      </c>
      <c r="F11" s="28" t="str">
        <f>IF(EXACT('Page Titre'!LANGUE_FR_ENG,"Fr"),MatchTrad!A1530,MatchTrad!B1530)</f>
        <v>Fully insured</v>
      </c>
      <c r="G11" s="28" t="str">
        <f>IF(EXACT('Page Titre'!LANGUE_FR_ENG,"Fr"),MatchTrad!A1531,MatchTrad!B1531)</f>
        <v>Other</v>
      </c>
      <c r="H11" s="41"/>
    </row>
    <row r="12" spans="1:8" s="43" customFormat="1" ht="14.1" customHeight="1">
      <c r="A12" s="40"/>
      <c r="B12" s="876" t="str">
        <f>IF(EXACT('Page Titre'!LANGUE_FR_ENG,"Fr"),MatchTrad!A1532,MatchTrad!B1532)</f>
        <v>Deposit provided by:</v>
      </c>
      <c r="C12" s="877"/>
      <c r="D12" s="29"/>
      <c r="E12" s="30"/>
      <c r="F12" s="30"/>
      <c r="G12" s="30"/>
      <c r="H12" s="41"/>
    </row>
    <row r="13" spans="1:8" s="43" customFormat="1" ht="14.1" customHeight="1">
      <c r="A13" s="40"/>
      <c r="B13" s="878" t="str">
        <f>IF(EXACT('Page Titre'!LANGUE_FR_ENG,"Fr"),MatchTrad!A1533,MatchTrad!B1533)</f>
        <v>Non-financial corporate</v>
      </c>
      <c r="C13" s="879"/>
      <c r="D13" s="31">
        <v>0.03</v>
      </c>
      <c r="E13" s="31">
        <v>0.25</v>
      </c>
      <c r="F13" s="31">
        <v>0.2</v>
      </c>
      <c r="G13" s="31">
        <v>0.4</v>
      </c>
      <c r="H13" s="41"/>
    </row>
    <row r="14" spans="1:8" s="43" customFormat="1" ht="14.1" customHeight="1">
      <c r="A14" s="40"/>
      <c r="B14" s="878" t="str">
        <f>IF(EXACT('Page Titre'!LANGUE_FR_ENG,"Fr"),MatchTrad!A1534,MatchTrad!B1534)</f>
        <v>Sovereigns, central banks, PSEs, MDBs</v>
      </c>
      <c r="C14" s="879"/>
      <c r="D14" s="31">
        <v>0.03</v>
      </c>
      <c r="E14" s="31">
        <v>0.25</v>
      </c>
      <c r="F14" s="31">
        <v>0.2</v>
      </c>
      <c r="G14" s="31">
        <v>0.4</v>
      </c>
      <c r="H14" s="41"/>
    </row>
    <row r="15" spans="1:8" s="43" customFormat="1" ht="30.6" customHeight="1">
      <c r="A15" s="40"/>
      <c r="B15" s="878" t="str">
        <f>IF(EXACT('Page Titre'!LANGUE_FR_ENG,"Fr"),MatchTrad!A1535,MatchTrad!B1535)</f>
        <v>Banks, other FIs and other legal entities</v>
      </c>
      <c r="C15" s="879"/>
      <c r="D15" s="31">
        <v>0.03</v>
      </c>
      <c r="E15" s="31">
        <v>0.25</v>
      </c>
      <c r="F15" s="31">
        <v>1</v>
      </c>
      <c r="G15" s="31">
        <v>1</v>
      </c>
      <c r="H15" s="41"/>
    </row>
    <row r="16" spans="1:8" s="43" customFormat="1">
      <c r="A16" s="40"/>
      <c r="H16" s="41"/>
    </row>
    <row r="17" spans="1:8" s="43" customFormat="1" ht="15" customHeight="1">
      <c r="A17" s="592" t="str">
        <f>IF(EXACT('Page Titre'!LANGUE_FR_ENG,"Fr"),MatchTrad!A1536,MatchTrad!B1536)</f>
        <v>2. Operational balances</v>
      </c>
      <c r="B17" s="593"/>
      <c r="C17" s="593"/>
      <c r="D17" s="593"/>
      <c r="E17" s="593"/>
      <c r="F17" s="593"/>
      <c r="G17" s="593"/>
      <c r="H17" s="594"/>
    </row>
    <row r="18" spans="1:8" s="43" customFormat="1">
      <c r="A18" s="40"/>
      <c r="H18" s="41"/>
    </row>
    <row r="19" spans="1:8" s="43" customFormat="1" ht="108.75" customHeight="1">
      <c r="A19" s="40"/>
      <c r="B19" s="869" t="str">
        <f>IF(EXACT('Page Titre'!LANGUE_FR_ENG,"Fr"),MatchTrad!A1537,MatchTrad!B1537)</f>
        <v>The following deposit types are subject to analysis to determine operational balances: (a) demand deposits (interest bearing and non-interest bearing) and (b) term deposits with original term-to-maturity of less than or equal to 30 days. AMF recognizes that in the Canadian deposit market, less than or equal to 30 day wholesale term deposits are priced and managed as an alternative to demand deposits and are generally used as a cash management tool by wholesale customers. Additional criteria, outlined below and in chapter 2 of the LAR Guideline must also be met for deposit balances to be considered operational.</v>
      </c>
      <c r="C19" s="869"/>
      <c r="D19" s="869"/>
      <c r="E19" s="869"/>
      <c r="F19" s="869"/>
      <c r="G19" s="869"/>
      <c r="H19" s="41"/>
    </row>
    <row r="20" spans="1:8" s="43" customFormat="1">
      <c r="A20" s="40"/>
      <c r="H20" s="41"/>
    </row>
    <row r="21" spans="1:8" s="43" customFormat="1" ht="76.5" customHeight="1">
      <c r="A21" s="40"/>
      <c r="B21" s="869" t="str">
        <f>IF(EXACT('Page Titre'!LANGUE_FR_ENG,"Fr"),MatchTrad!A1538,MatchTrad!B1538)</f>
        <v>Potential operational deposit balances are determined from deposit accounts with "qualifying activities", of which:
- balances that are priced to pay at or below market rate, and are held for operational uses; and, 
- balances that are priced to pay above market rate, but are "actively" used for qualifying activities (i.e. not excess balances).</v>
      </c>
      <c r="C21" s="869"/>
      <c r="D21" s="869"/>
      <c r="E21" s="869"/>
      <c r="F21" s="869"/>
      <c r="G21" s="869"/>
      <c r="H21" s="41"/>
    </row>
    <row r="22" spans="1:8" s="43" customFormat="1">
      <c r="A22" s="40"/>
      <c r="H22" s="41"/>
    </row>
    <row r="23" spans="1:8" s="43" customFormat="1" ht="45" customHeight="1">
      <c r="A23" s="40"/>
      <c r="B23" s="869" t="str">
        <f>IF(EXACT('Page Titre'!LANGUE_FR_ENG,"Fr"),MatchTrad!A1539,MatchTrad!B1539)</f>
        <v>The criteria related to "qualifying activities" (chapter 2, paragraphs 93-94) is the starting point for determination of operational balances - i.e. only accounts with cash management, clearing, custody service arrangement are selected for further analysis in the subsequent steps.</v>
      </c>
      <c r="C23" s="869"/>
      <c r="D23" s="869"/>
      <c r="E23" s="869"/>
      <c r="F23" s="869"/>
      <c r="G23" s="869"/>
      <c r="H23" s="41"/>
    </row>
    <row r="24" spans="1:8" s="43" customFormat="1">
      <c r="A24" s="40"/>
      <c r="H24" s="41"/>
    </row>
    <row r="25" spans="1:8" s="43" customFormat="1" ht="45" customHeight="1">
      <c r="A25" s="40"/>
      <c r="B25" s="869" t="str">
        <f>IF(EXACT('Page Titre'!LANGUE_FR_ENG,"Fr"),MatchTrad!A1540,MatchTrad!B1540)</f>
        <v>The criteria related to "economic incentive" (chapter 2, paragraph 95) is represented in the assessment process as account pricing compared to the market rate.   in Canada, the appropriate market rate would be the Bank of Canada overnight rate.</v>
      </c>
      <c r="C25" s="869"/>
      <c r="D25" s="869"/>
      <c r="E25" s="869"/>
      <c r="F25" s="869"/>
      <c r="G25" s="869"/>
      <c r="H25" s="41"/>
    </row>
    <row r="26" spans="1:8" s="43" customFormat="1">
      <c r="A26" s="40"/>
      <c r="H26" s="41"/>
    </row>
    <row r="27" spans="1:8" s="43" customFormat="1" ht="153.75" customHeight="1">
      <c r="A27" s="40"/>
      <c r="B27" s="869" t="str">
        <f>IF(EXACT('Page Titre'!LANGUE_FR_ENG,"Fr"),MatchTrad!A1541,MatchTrad!B1541)</f>
        <v xml:space="preserve">By definition, accounts priced at or below market rate offer minimum incentive to wholesale customers to hold balances in these accounts for yield purpose. in addition, AMF recognizes that Canadian banks typically offer bundled accounts to wholesale customers for maximum value proposition (e.g. a customer can have both non- or low-interest bearing and high-interest bearing accounts and freely transfer funds between them depending on account features they need to access at any given point). There is little barrier for a wholesale customer to transfer funds out of non- or low-interest bearing accounts unless he/she has to leave funds there to conduct operational activities.  It would thus be reasonable to assume that deposit balances in accounts paying at or below market rate should have a very high "operational" component and practically "nil" excess balance by default. </v>
      </c>
      <c r="C27" s="869"/>
      <c r="D27" s="869"/>
      <c r="E27" s="869"/>
      <c r="F27" s="869"/>
      <c r="G27" s="869"/>
      <c r="H27" s="41"/>
    </row>
    <row r="28" spans="1:8" s="43" customFormat="1">
      <c r="A28" s="40"/>
      <c r="H28" s="41"/>
    </row>
    <row r="29" spans="1:8" s="43" customFormat="1" ht="168.75" customHeight="1">
      <c r="A29" s="40"/>
      <c r="B29" s="869" t="str">
        <f>IF(EXACT('Page Titre'!LANGUE_FR_ENG,"Fr"),MatchTrad!A1542,MatchTrad!B1542)</f>
        <v>The criteria related to account usage (Chapter 2, paragraph 96), is captured in the analysis of (a) operational use for accounts paying at- or below-market rate; and (b) operational use for accounts paying above-market rate, whereby excess balances are 'carved out'.
- For (a), a simplified FI assessment should be sufficient due to highly operational nature of the accounts. One approach could be to examine whether a client has the ability to transfer balances from at-or below-market rate paying accounts to above-market rating paying accounts. If he/she does, it is logical to assume that he/she has already swept all excess balances to the above market rate-paying alternative and the balances remaining in the at- or below-market rate paying accounts are held only for operational purposes. 
- For (b), approach to assessing "excess balance" is outlined below.</v>
      </c>
      <c r="C29" s="869"/>
      <c r="D29" s="869"/>
      <c r="E29" s="869"/>
      <c r="F29" s="869"/>
      <c r="G29" s="869"/>
      <c r="H29" s="41"/>
    </row>
    <row r="30" spans="1:8" s="43" customFormat="1">
      <c r="A30" s="40"/>
      <c r="H30" s="41"/>
    </row>
    <row r="31" spans="1:8" s="334" customFormat="1" ht="14.1" customHeight="1">
      <c r="A31" s="592" t="str">
        <f>IF(EXACT('Page Titre'!LANGUE_FR_ENG,"Fr"),MatchTrad!A1543,MatchTrad!B1543)</f>
        <v>3. Non-operational balances</v>
      </c>
      <c r="B31" s="593"/>
      <c r="C31" s="593"/>
      <c r="D31" s="593"/>
      <c r="E31" s="593"/>
      <c r="F31" s="593"/>
      <c r="G31" s="593"/>
      <c r="H31" s="594"/>
    </row>
    <row r="32" spans="1:8" s="43" customFormat="1">
      <c r="A32" s="40"/>
      <c r="H32" s="41"/>
    </row>
    <row r="33" spans="1:8" s="43" customFormat="1" ht="152.1" customHeight="1">
      <c r="A33" s="40"/>
      <c r="B33" s="880" t="str">
        <f>IF(EXACT('Page Titre'!LANGUE_FR_ENG,"Fr"),MatchTrad!A1544,MatchTrad!B1544)</f>
        <v>Accounts and balances that fall out of the determination steps outlined above will be considered "non-operational" including:
- demand and term (with original term-to-maturity of less than or equal to 30 days) deposit accounts with "qualifying activities" but accounts are priced above-market rate, with a portion of balance that is not actively used for qualifying activities ("excess balance" - see proposed approach below)
- deposit accounts without "qualifying activities" which are:
i) remaining demand and term (with original term-to-maturity of less than or equal to 30 days) deposit balances; and
ii) term deposits with original term-to-maturity of greater than 30 days.
Note that longer-term deposits are investment vehicles and would not be considered as qualifying activities because they are used to manage excess funds.</v>
      </c>
      <c r="C33" s="880"/>
      <c r="D33" s="880"/>
      <c r="E33" s="880"/>
      <c r="F33" s="880"/>
      <c r="G33" s="880"/>
      <c r="H33" s="41"/>
    </row>
    <row r="34" spans="1:8" s="43" customFormat="1">
      <c r="A34" s="40"/>
      <c r="H34" s="41"/>
    </row>
    <row r="35" spans="1:8" s="334" customFormat="1" ht="15" customHeight="1">
      <c r="A35" s="592" t="str">
        <f>IF(EXACT('Page Titre'!LANGUE_FR_ENG,"Fr"),MatchTrad!A1545,MatchTrad!B1545)</f>
        <v>4. Possible approach to assessing "Excess Balance"</v>
      </c>
      <c r="B35" s="593"/>
      <c r="C35" s="593"/>
      <c r="D35" s="593"/>
      <c r="E35" s="593"/>
      <c r="F35" s="593"/>
      <c r="G35" s="593"/>
      <c r="H35" s="594"/>
    </row>
    <row r="36" spans="1:8" s="43" customFormat="1">
      <c r="A36" s="40"/>
      <c r="H36" s="41"/>
    </row>
    <row r="37" spans="1:8" s="43" customFormat="1" ht="30" customHeight="1">
      <c r="A37" s="40"/>
      <c r="B37" s="881" t="str">
        <f>IF(EXACT('Page Titre'!LANGUE_FR_ENG,"Fr"),MatchTrad!A1546,MatchTrad!B1546)</f>
        <v xml:space="preserve">As chapter 2, paragraph 96, if FIs are unable to determine excess balance, the entire deposits will be assumed excess and thus non-operational. </v>
      </c>
      <c r="C37" s="881"/>
      <c r="D37" s="881"/>
      <c r="E37" s="881"/>
      <c r="F37" s="881"/>
      <c r="G37" s="881"/>
      <c r="H37" s="41"/>
    </row>
    <row r="38" spans="1:8" s="43" customFormat="1">
      <c r="A38" s="40"/>
      <c r="H38" s="41"/>
    </row>
    <row r="39" spans="1:8" s="43" customFormat="1" ht="48.75" customHeight="1">
      <c r="A39" s="40"/>
      <c r="B39" s="869" t="str">
        <f>IF(EXACT('Page Titre'!LANGUE_FR_ENG,"Fr"),MatchTrad!A1547,MatchTrad!B1547)</f>
        <v>The excess balance is, by definition, balances that are not required for qualifying activities - i.e. it can be assumed that the non-volatile portion of the account balance, due to lack of use, should be considered excess.</v>
      </c>
      <c r="C39" s="869"/>
      <c r="D39" s="869"/>
      <c r="E39" s="869"/>
      <c r="F39" s="869"/>
      <c r="G39" s="869"/>
      <c r="H39" s="41"/>
    </row>
    <row r="40" spans="1:8" s="43" customFormat="1">
      <c r="A40" s="40"/>
      <c r="H40" s="41"/>
    </row>
    <row r="41" spans="1:8" s="43" customFormat="1" ht="150" customHeight="1">
      <c r="A41" s="40"/>
      <c r="B41" s="869" t="str">
        <f>IF(EXACT('Page Titre'!LANGUE_FR_ENG,"Fr"),MatchTrad!A1548,MatchTrad!B1548)</f>
        <v>Thus, to estimate excess balance, FI could establish a minimum threshold either based on a notional amount, or a percentage based on average / minimum balance.  To calculate a percentage, FI could:
1) Observe at the client / account Level, the minimum and average balance in the month (e.g. 12 months'  history could be used to account for balance account seasonality and usage patterns).  The minimum balance will be interpreted as excess balance, such that the difference between the minimum and average balances represents the balance actively engaged in qualifying activities used to determine the ratio. 
2) Take the ratio of minimum to average balance and apply it to the current-month demand balance with qualifying activities that pay above market rates for LCR reporting.
Note that this assessment should be refreshed at least annually.</v>
      </c>
      <c r="C41" s="869"/>
      <c r="D41" s="869"/>
      <c r="E41" s="869"/>
      <c r="F41" s="869"/>
      <c r="G41" s="869"/>
      <c r="H41" s="41"/>
    </row>
    <row r="42" spans="1:8" s="43" customFormat="1">
      <c r="A42" s="40"/>
      <c r="H42" s="41"/>
    </row>
    <row r="43" spans="1:8" s="43" customFormat="1" ht="45" customHeight="1">
      <c r="A43" s="40"/>
      <c r="B43" s="869" t="str">
        <f>IF(EXACT('Page Titre'!LANGUE_FR_ENG,"Fr"),MatchTrad!A1549,MatchTrad!B1549)</f>
        <v>FIs are permitted flexibility to customize the assessment to reflect their data and business configurations; however, per chapter 2, paragraph 93, this assessment will be reviewed by AMF.</v>
      </c>
      <c r="C43" s="869"/>
      <c r="D43" s="869"/>
      <c r="E43" s="869"/>
      <c r="F43" s="869"/>
      <c r="G43" s="869"/>
      <c r="H43" s="41"/>
    </row>
    <row r="44" spans="1:8" s="43" customFormat="1">
      <c r="A44" s="40"/>
      <c r="H44" s="41"/>
    </row>
    <row r="45" spans="1:8">
      <c r="A45" s="45"/>
      <c r="H45" s="35"/>
    </row>
    <row r="46" spans="1:8">
      <c r="A46" s="45"/>
      <c r="H46" s="35"/>
    </row>
    <row r="47" spans="1:8">
      <c r="A47" s="45"/>
      <c r="H47" s="35"/>
    </row>
    <row r="48" spans="1:8">
      <c r="A48" s="46"/>
      <c r="B48" s="47"/>
      <c r="C48" s="48"/>
      <c r="D48" s="48"/>
      <c r="E48" s="47"/>
      <c r="F48" s="47"/>
      <c r="G48" s="47"/>
      <c r="H48" s="49"/>
    </row>
  </sheetData>
  <sheetProtection algorithmName="SHA-512" hashValue="fUMSX7PKKyjGbdTixrDk0Snn+nICJOAc+ssc31sb1RU+vhidjXAWdVvzz/7p4zmtGFObnd9ARo2LRO5+nTgaxA==" saltValue="T1q9pRxPyyxo01E3jzathg==" spinCount="100000" sheet="1" objects="1" scenarios="1" formatColumns="0" formatRows="0" selectLockedCells="1" selectUnlockedCells="1"/>
  <mergeCells count="26">
    <mergeCell ref="B43:G43"/>
    <mergeCell ref="B21:G21"/>
    <mergeCell ref="B23:G23"/>
    <mergeCell ref="B25:G25"/>
    <mergeCell ref="B27:G27"/>
    <mergeCell ref="B29:G29"/>
    <mergeCell ref="B33:G33"/>
    <mergeCell ref="B37:G37"/>
    <mergeCell ref="B39:G39"/>
    <mergeCell ref="B41:G41"/>
    <mergeCell ref="A35:H35"/>
    <mergeCell ref="A1:H1"/>
    <mergeCell ref="A31:H31"/>
    <mergeCell ref="A3:H3"/>
    <mergeCell ref="A17:H17"/>
    <mergeCell ref="B19:G19"/>
    <mergeCell ref="B4:G4"/>
    <mergeCell ref="B6:G6"/>
    <mergeCell ref="B8:G8"/>
    <mergeCell ref="B10:C11"/>
    <mergeCell ref="D10:E10"/>
    <mergeCell ref="F10:G10"/>
    <mergeCell ref="B12:C12"/>
    <mergeCell ref="B13:C13"/>
    <mergeCell ref="B14:C14"/>
    <mergeCell ref="B15:C15"/>
  </mergeCells>
  <printOptions horizontalCentered="1" gridLines="1"/>
  <pageMargins left="0" right="0" top="0" bottom="0" header="0" footer="0.196850393700787"/>
  <pageSetup paperSize="5" scale="80" orientation="portrait" r:id="rId1"/>
  <headerFooter>
    <oddFooter>&amp;L&amp;"Arial,Normal"&amp;8
Autorité des marchés financiers
Divulgation du ratio de liquidité à court terme (LCR)&amp;R&amp;"Arial,Normal"&amp;8
Page &amp;P de &amp;N</oddFoot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A8DD-0329-4A4B-9BB9-672714AC8A8E}">
  <sheetPr codeName="SO1"/>
  <dimension ref="A1"/>
  <sheetViews>
    <sheetView workbookViewId="0">
      <selection activeCell="J24" sqref="J24"/>
    </sheetView>
  </sheetViews>
  <sheetFormatPr baseColWidth="10" defaultColWidth="11.5546875" defaultRowHeight="13.8"/>
  <cols>
    <col min="1" max="16384" width="11.5546875" style="318"/>
  </cols>
  <sheetData/>
  <sheetProtection formatColumns="0" formatRows="0"/>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6FF7-7591-4C69-A696-9C73FC743668}">
  <sheetPr codeName="SO2"/>
  <dimension ref="A1"/>
  <sheetViews>
    <sheetView workbookViewId="0">
      <selection activeCell="K18" sqref="K18"/>
    </sheetView>
  </sheetViews>
  <sheetFormatPr baseColWidth="10" defaultColWidth="11.5546875" defaultRowHeight="13.8"/>
  <cols>
    <col min="1" max="16384" width="11.5546875" style="318"/>
  </cols>
  <sheetData/>
  <sheetProtection formatColumns="0" formatRows="0" selectLockedCells="1"/>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1375-6C1E-44FF-AE97-3178F1356A97}">
  <sheetPr codeName="MatchTrad"/>
  <dimension ref="A1:F1575"/>
  <sheetViews>
    <sheetView topLeftCell="A10" workbookViewId="0">
      <selection activeCell="B19" sqref="B19"/>
    </sheetView>
  </sheetViews>
  <sheetFormatPr baseColWidth="10" defaultColWidth="11.44140625" defaultRowHeight="13.8"/>
  <cols>
    <col min="1" max="1" width="120.44140625" style="338" bestFit="1" customWidth="1"/>
    <col min="2" max="2" width="93.33203125" style="338" bestFit="1" customWidth="1"/>
    <col min="3" max="3" width="22.6640625" style="338" bestFit="1" customWidth="1"/>
    <col min="4" max="4" width="82" style="338" bestFit="1" customWidth="1"/>
    <col min="5" max="5" width="17.5546875" style="338" bestFit="1" customWidth="1"/>
    <col min="6" max="6" width="16.88671875" style="338" bestFit="1" customWidth="1"/>
    <col min="7" max="16384" width="11.44140625" style="338"/>
  </cols>
  <sheetData>
    <row r="1" spans="1:6" s="336" customFormat="1">
      <c r="A1" s="335" t="s">
        <v>1018</v>
      </c>
      <c r="B1" s="335" t="s">
        <v>1019</v>
      </c>
      <c r="C1" s="336" t="s">
        <v>2408</v>
      </c>
      <c r="D1" s="336" t="s">
        <v>2405</v>
      </c>
      <c r="E1" s="336" t="s">
        <v>2406</v>
      </c>
      <c r="F1" s="336" t="s">
        <v>2407</v>
      </c>
    </row>
    <row r="2" spans="1:6" s="336" customFormat="1">
      <c r="A2" s="480" t="s">
        <v>2261</v>
      </c>
      <c r="B2" s="480" t="s">
        <v>2264</v>
      </c>
      <c r="C2" s="336" t="s">
        <v>2409</v>
      </c>
      <c r="D2" s="335" t="str">
        <f>'Page Titre'!A34</f>
        <v>Reporting</v>
      </c>
      <c r="E2" s="338" t="b">
        <f t="shared" ref="E2:E65" si="0">A2=D2</f>
        <v>0</v>
      </c>
      <c r="F2" s="338" t="b">
        <f t="shared" ref="F2:F65" si="1">B2=D2</f>
        <v>1</v>
      </c>
    </row>
    <row r="3" spans="1:6" s="336" customFormat="1">
      <c r="A3" s="480" t="s">
        <v>2231</v>
      </c>
      <c r="B3" s="480" t="s">
        <v>2262</v>
      </c>
      <c r="C3" s="336" t="s">
        <v>2410</v>
      </c>
      <c r="D3" s="335" t="str">
        <f>'Page Titre'!A38</f>
        <v>Liquidity Coverage Ratio (LCR)</v>
      </c>
      <c r="E3" s="338" t="b">
        <f t="shared" si="0"/>
        <v>0</v>
      </c>
      <c r="F3" s="338" t="b">
        <f t="shared" si="1"/>
        <v>1</v>
      </c>
    </row>
    <row r="4" spans="1:6">
      <c r="A4" s="337" t="s">
        <v>665</v>
      </c>
      <c r="B4" s="337" t="s">
        <v>1028</v>
      </c>
      <c r="C4" s="338" t="s">
        <v>2386</v>
      </c>
      <c r="D4" s="338" t="str">
        <f>Présentation!A1</f>
        <v>PRESENTATION</v>
      </c>
      <c r="E4" s="338" t="b">
        <f t="shared" si="0"/>
        <v>0</v>
      </c>
      <c r="F4" s="338" t="b">
        <f t="shared" si="1"/>
        <v>1</v>
      </c>
    </row>
    <row r="5" spans="1:6">
      <c r="A5" s="337" t="s">
        <v>558</v>
      </c>
      <c r="B5" s="337" t="s">
        <v>780</v>
      </c>
      <c r="C5" s="338" t="s">
        <v>2387</v>
      </c>
      <c r="D5" s="338" t="str">
        <f>Présentation!A3</f>
        <v>1. Structure of Document</v>
      </c>
      <c r="E5" s="338" t="b">
        <f t="shared" si="0"/>
        <v>0</v>
      </c>
      <c r="F5" s="338" t="b">
        <f t="shared" si="1"/>
        <v>1</v>
      </c>
    </row>
    <row r="6" spans="1:6">
      <c r="A6" s="337" t="s">
        <v>554</v>
      </c>
      <c r="B6" s="337" t="s">
        <v>2176</v>
      </c>
      <c r="C6" s="338" t="s">
        <v>2388</v>
      </c>
      <c r="D6" s="338" t="str">
        <f>Présentation!A5</f>
        <v>Blue tab: LCR-Disclosure (form)</v>
      </c>
      <c r="E6" s="338" t="b">
        <f t="shared" si="0"/>
        <v>0</v>
      </c>
      <c r="F6" s="338" t="b">
        <f t="shared" si="1"/>
        <v>1</v>
      </c>
    </row>
    <row r="7" spans="1:6" ht="73.5" customHeight="1">
      <c r="A7" s="337" t="s">
        <v>1067</v>
      </c>
      <c r="B7" s="337" t="s">
        <v>2175</v>
      </c>
      <c r="C7" s="338" t="s">
        <v>2389</v>
      </c>
      <c r="D7" s="338" t="str">
        <f>Présentation!G5</f>
        <v>Complete this form in Canadian Dollars (CAD) as well as a separate form for each significant currency. 
The data must be consolidated.
The references needed to complete the input fields on this form can be found in the Instruction-LCR tab.</v>
      </c>
      <c r="E7" s="338" t="b">
        <f t="shared" si="0"/>
        <v>0</v>
      </c>
      <c r="F7" s="338" t="b">
        <f t="shared" si="1"/>
        <v>1</v>
      </c>
    </row>
    <row r="8" spans="1:6">
      <c r="A8" s="337" t="s">
        <v>1314</v>
      </c>
      <c r="B8" s="337" t="s">
        <v>2177</v>
      </c>
      <c r="C8" s="338" t="s">
        <v>2390</v>
      </c>
      <c r="D8" s="338" t="str">
        <f>Présentation!A8</f>
        <v>Pink tab: LCR-Instructions</v>
      </c>
      <c r="E8" s="338" t="b">
        <f t="shared" si="0"/>
        <v>0</v>
      </c>
      <c r="F8" s="338" t="b">
        <f t="shared" si="1"/>
        <v>1</v>
      </c>
    </row>
    <row r="9" spans="1:6" ht="27.6">
      <c r="A9" s="337" t="s">
        <v>555</v>
      </c>
      <c r="B9" s="337" t="s">
        <v>1064</v>
      </c>
      <c r="C9" s="338" t="s">
        <v>2391</v>
      </c>
      <c r="D9" s="338" t="str">
        <f>Présentation!G8</f>
        <v xml:space="preserve">LCR categories that are questioned in the Submission guideline related to the Liquidity Adequacy Guideline (LAR). </v>
      </c>
      <c r="E9" s="338" t="b">
        <f t="shared" si="0"/>
        <v>0</v>
      </c>
      <c r="F9" s="338" t="b">
        <f t="shared" si="1"/>
        <v>1</v>
      </c>
    </row>
    <row r="10" spans="1:6" ht="26.4">
      <c r="A10" s="337" t="s">
        <v>556</v>
      </c>
      <c r="B10" s="337" t="s">
        <v>1065</v>
      </c>
      <c r="C10" s="338" t="s">
        <v>2392</v>
      </c>
      <c r="D10" s="338" t="str">
        <f>Présentation!A11</f>
        <v>Orange tab: Operational deposits (in transactional accounts)</v>
      </c>
      <c r="E10" s="338" t="b">
        <f t="shared" si="0"/>
        <v>0</v>
      </c>
      <c r="F10" s="338" t="b">
        <f t="shared" si="1"/>
        <v>1</v>
      </c>
    </row>
    <row r="11" spans="1:6" ht="26.4">
      <c r="A11" s="337" t="s">
        <v>557</v>
      </c>
      <c r="B11" s="337" t="s">
        <v>1066</v>
      </c>
      <c r="C11" s="338" t="s">
        <v>2393</v>
      </c>
      <c r="D11" s="338" t="str">
        <f>Présentation!G11</f>
        <v>Additional guidance to distinguish between operating and non-operating deposit balances.</v>
      </c>
      <c r="E11" s="338" t="b">
        <f t="shared" si="0"/>
        <v>0</v>
      </c>
      <c r="F11" s="338" t="b">
        <f t="shared" si="1"/>
        <v>1</v>
      </c>
    </row>
    <row r="12" spans="1:6">
      <c r="A12" s="337" t="s">
        <v>654</v>
      </c>
      <c r="B12" s="337" t="s">
        <v>2178</v>
      </c>
      <c r="C12" s="338" t="s">
        <v>2394</v>
      </c>
      <c r="D12" s="338" t="str">
        <f>Présentation!A14</f>
        <v>Yellow tab: LCR-Validation rule</v>
      </c>
      <c r="E12" s="338" t="b">
        <f t="shared" si="0"/>
        <v>0</v>
      </c>
      <c r="F12" s="338" t="b">
        <f t="shared" si="1"/>
        <v>1</v>
      </c>
    </row>
    <row r="13" spans="1:6">
      <c r="A13" s="337" t="s">
        <v>662</v>
      </c>
      <c r="B13" s="337" t="s">
        <v>1068</v>
      </c>
      <c r="C13" s="338" t="s">
        <v>2395</v>
      </c>
      <c r="D13" s="338" t="str">
        <f>Présentation!G14</f>
        <v>Calculation method for each data point.</v>
      </c>
      <c r="E13" s="338" t="b">
        <f t="shared" si="0"/>
        <v>0</v>
      </c>
      <c r="F13" s="338" t="b">
        <f t="shared" si="1"/>
        <v>1</v>
      </c>
    </row>
    <row r="14" spans="1:6">
      <c r="A14" s="337" t="s">
        <v>559</v>
      </c>
      <c r="B14" s="337" t="s">
        <v>1035</v>
      </c>
      <c r="C14" s="338" t="s">
        <v>2396</v>
      </c>
      <c r="D14" s="338" t="str">
        <f>Présentation!A17</f>
        <v>2. Legend</v>
      </c>
      <c r="E14" s="338" t="b">
        <f t="shared" si="0"/>
        <v>0</v>
      </c>
      <c r="F14" s="338" t="b">
        <f t="shared" si="1"/>
        <v>1</v>
      </c>
    </row>
    <row r="15" spans="1:6">
      <c r="A15" s="337" t="s">
        <v>681</v>
      </c>
      <c r="B15" s="337" t="s">
        <v>781</v>
      </c>
      <c r="C15" s="338" t="s">
        <v>2397</v>
      </c>
      <c r="D15" s="338" t="str">
        <f>Présentation!A19</f>
        <v>Blank cell:</v>
      </c>
      <c r="E15" s="338" t="b">
        <f t="shared" si="0"/>
        <v>0</v>
      </c>
      <c r="F15" s="338" t="b">
        <f t="shared" si="1"/>
        <v>1</v>
      </c>
    </row>
    <row r="16" spans="1:6">
      <c r="A16" s="337" t="s">
        <v>664</v>
      </c>
      <c r="B16" s="337" t="s">
        <v>782</v>
      </c>
      <c r="C16" s="338" t="s">
        <v>2398</v>
      </c>
      <c r="D16" s="338" t="str">
        <f>Présentation!A20</f>
        <v>Cell containing a formula:</v>
      </c>
      <c r="E16" s="338" t="b">
        <f t="shared" si="0"/>
        <v>0</v>
      </c>
      <c r="F16" s="338" t="b">
        <f t="shared" si="1"/>
        <v>1</v>
      </c>
    </row>
    <row r="17" spans="1:6">
      <c r="A17" s="337" t="s">
        <v>663</v>
      </c>
      <c r="B17" s="337" t="s">
        <v>783</v>
      </c>
      <c r="C17" s="338" t="s">
        <v>2399</v>
      </c>
      <c r="D17" s="338" t="str">
        <f>Présentation!A21</f>
        <v>Input cell:</v>
      </c>
      <c r="E17" s="338" t="b">
        <f t="shared" si="0"/>
        <v>0</v>
      </c>
      <c r="F17" s="338" t="b">
        <f t="shared" si="1"/>
        <v>1</v>
      </c>
    </row>
    <row r="18" spans="1:6">
      <c r="A18" s="337" t="s">
        <v>682</v>
      </c>
      <c r="B18" s="337" t="s">
        <v>1145</v>
      </c>
      <c r="C18" s="338" t="s">
        <v>2400</v>
      </c>
      <c r="D18" s="338" t="str">
        <f>Présentation!A22</f>
        <v>Field containing a result:</v>
      </c>
      <c r="E18" s="338" t="b">
        <f t="shared" si="0"/>
        <v>0</v>
      </c>
      <c r="F18" s="338" t="b">
        <f t="shared" si="1"/>
        <v>1</v>
      </c>
    </row>
    <row r="19" spans="1:6" ht="26.4">
      <c r="A19" s="337" t="s">
        <v>3841</v>
      </c>
      <c r="B19" s="337" t="s">
        <v>3842</v>
      </c>
      <c r="C19" s="338" t="s">
        <v>2269</v>
      </c>
      <c r="D19" s="338" t="str">
        <f>LCR!A1</f>
        <v>DISCLOSURE - LIQUIDITY COVERAGE RATIO (LCR)</v>
      </c>
      <c r="E19" s="338" t="b">
        <f t="shared" si="0"/>
        <v>0</v>
      </c>
      <c r="F19" s="338" t="b">
        <f t="shared" si="1"/>
        <v>1</v>
      </c>
    </row>
    <row r="20" spans="1:6">
      <c r="A20" s="337" t="s">
        <v>2265</v>
      </c>
      <c r="B20" s="337" t="s">
        <v>2266</v>
      </c>
      <c r="C20" s="338" t="s">
        <v>2273</v>
      </c>
      <c r="D20" s="338" t="str">
        <f>LCR!A2</f>
        <v>Reporting date (yyyy-mm-dd):</v>
      </c>
      <c r="E20" s="338" t="b">
        <f t="shared" si="0"/>
        <v>0</v>
      </c>
      <c r="F20" s="338" t="b">
        <f t="shared" si="1"/>
        <v>1</v>
      </c>
    </row>
    <row r="21" spans="1:6">
      <c r="A21" s="337" t="s">
        <v>553</v>
      </c>
      <c r="B21" s="337" t="s">
        <v>784</v>
      </c>
      <c r="C21" s="338" t="s">
        <v>2270</v>
      </c>
      <c r="D21" s="338" t="str">
        <f>LCR!A3</f>
        <v>Financial institution :</v>
      </c>
      <c r="E21" s="338" t="b">
        <f t="shared" si="0"/>
        <v>0</v>
      </c>
      <c r="F21" s="338" t="b">
        <f t="shared" si="1"/>
        <v>1</v>
      </c>
    </row>
    <row r="22" spans="1:6">
      <c r="A22" s="337" t="s">
        <v>552</v>
      </c>
      <c r="B22" s="337" t="s">
        <v>1029</v>
      </c>
      <c r="C22" s="338" t="s">
        <v>2274</v>
      </c>
      <c r="D22" s="338" t="str">
        <f>LCR!A4</f>
        <v>LCR:</v>
      </c>
      <c r="E22" s="338" t="b">
        <f t="shared" si="0"/>
        <v>0</v>
      </c>
      <c r="F22" s="338" t="b">
        <f t="shared" si="1"/>
        <v>1</v>
      </c>
    </row>
    <row r="23" spans="1:6">
      <c r="A23" s="337" t="s">
        <v>551</v>
      </c>
      <c r="B23" s="337" t="s">
        <v>785</v>
      </c>
      <c r="C23" s="338" t="s">
        <v>2271</v>
      </c>
      <c r="D23" s="338" t="str">
        <f>LCR!A5</f>
        <v>Currency:</v>
      </c>
      <c r="E23" s="338" t="b">
        <f t="shared" si="0"/>
        <v>0</v>
      </c>
      <c r="F23" s="338" t="b">
        <f t="shared" si="1"/>
        <v>1</v>
      </c>
    </row>
    <row r="24" spans="1:6">
      <c r="A24" s="337" t="s">
        <v>3843</v>
      </c>
      <c r="B24" s="337" t="s">
        <v>2179</v>
      </c>
      <c r="C24" s="338" t="s">
        <v>2275</v>
      </c>
      <c r="D24" s="338" t="str">
        <f>LCR!A6</f>
        <v>Note: The institution must file a separate form in Canadian dollars and in each significant currency.</v>
      </c>
      <c r="E24" s="338" t="b">
        <f t="shared" si="0"/>
        <v>0</v>
      </c>
      <c r="F24" s="338" t="b">
        <f t="shared" si="1"/>
        <v>1</v>
      </c>
    </row>
    <row r="25" spans="1:6">
      <c r="A25" s="337" t="s">
        <v>564</v>
      </c>
      <c r="B25" s="337" t="s">
        <v>1069</v>
      </c>
      <c r="C25" s="338" t="s">
        <v>2276</v>
      </c>
      <c r="D25" s="483" t="str">
        <f>LCR!A7</f>
        <v>1. Stock of High-quality liquid assets (HQLA)</v>
      </c>
      <c r="E25" s="338" t="b">
        <f t="shared" si="0"/>
        <v>0</v>
      </c>
      <c r="F25" s="338" t="b">
        <f t="shared" si="1"/>
        <v>1</v>
      </c>
    </row>
    <row r="26" spans="1:6">
      <c r="A26" s="337" t="s">
        <v>565</v>
      </c>
      <c r="B26" s="337" t="s">
        <v>1023</v>
      </c>
      <c r="C26" s="338" t="s">
        <v>2277</v>
      </c>
      <c r="D26" s="338" t="str">
        <f>LCR!A9</f>
        <v>1.1. Level 1 assets</v>
      </c>
      <c r="E26" s="338" t="b">
        <f t="shared" si="0"/>
        <v>0</v>
      </c>
      <c r="F26" s="338" t="b">
        <f t="shared" si="1"/>
        <v>1</v>
      </c>
    </row>
    <row r="27" spans="1:6">
      <c r="A27" s="337" t="s">
        <v>4</v>
      </c>
      <c r="B27" s="337" t="s">
        <v>1024</v>
      </c>
      <c r="C27" s="338" t="s">
        <v>2278</v>
      </c>
      <c r="D27" s="338" t="str">
        <f>LCR!D9</f>
        <v>Market Value</v>
      </c>
      <c r="E27" s="338" t="b">
        <f t="shared" si="0"/>
        <v>0</v>
      </c>
      <c r="F27" s="338" t="b">
        <f t="shared" si="1"/>
        <v>1</v>
      </c>
    </row>
    <row r="28" spans="1:6">
      <c r="A28" s="337" t="s">
        <v>3</v>
      </c>
      <c r="B28" s="337" t="s">
        <v>787</v>
      </c>
      <c r="C28" s="338" t="s">
        <v>2279</v>
      </c>
      <c r="D28" s="338" t="str">
        <f>LCR!J9</f>
        <v>Weight</v>
      </c>
      <c r="E28" s="338" t="b">
        <f t="shared" si="0"/>
        <v>0</v>
      </c>
      <c r="F28" s="338" t="b">
        <f t="shared" si="1"/>
        <v>1</v>
      </c>
    </row>
    <row r="29" spans="1:6">
      <c r="A29" s="337" t="s">
        <v>2</v>
      </c>
      <c r="B29" s="337" t="s">
        <v>1070</v>
      </c>
      <c r="C29" s="338" t="s">
        <v>2280</v>
      </c>
      <c r="D29" s="338" t="str">
        <f>LCR!L9</f>
        <v>Weighted amount</v>
      </c>
      <c r="E29" s="338" t="b">
        <f t="shared" si="0"/>
        <v>0</v>
      </c>
      <c r="F29" s="338" t="b">
        <f t="shared" si="1"/>
        <v>1</v>
      </c>
    </row>
    <row r="30" spans="1:6">
      <c r="A30" s="337" t="s">
        <v>5</v>
      </c>
      <c r="B30" s="337" t="s">
        <v>2259</v>
      </c>
      <c r="C30" s="338" t="s">
        <v>2281</v>
      </c>
      <c r="D30" s="338" t="str">
        <f>LCR!B12</f>
        <v>Coins and banknotes</v>
      </c>
      <c r="E30" s="338" t="b">
        <f t="shared" si="0"/>
        <v>0</v>
      </c>
      <c r="F30" s="338" t="b">
        <f t="shared" si="1"/>
        <v>1</v>
      </c>
    </row>
    <row r="31" spans="1:6">
      <c r="A31" s="337" t="s">
        <v>568</v>
      </c>
      <c r="B31" s="337" t="s">
        <v>788</v>
      </c>
      <c r="C31" s="338" t="s">
        <v>2282</v>
      </c>
      <c r="D31" s="338" t="str">
        <f>LCR!A13</f>
        <v>Total central bank reserves; of which:</v>
      </c>
      <c r="E31" s="338" t="b">
        <f t="shared" si="0"/>
        <v>0</v>
      </c>
      <c r="F31" s="338" t="b">
        <f t="shared" si="1"/>
        <v>1</v>
      </c>
    </row>
    <row r="32" spans="1:6">
      <c r="A32" s="337" t="s">
        <v>3844</v>
      </c>
      <c r="B32" s="337" t="s">
        <v>789</v>
      </c>
      <c r="C32" s="338" t="s">
        <v>2283</v>
      </c>
      <c r="D32" s="338" t="str">
        <f>LCR!B14</f>
        <v>Part of central bank reserves that can be drawn in times of stress</v>
      </c>
      <c r="E32" s="338" t="b">
        <f t="shared" si="0"/>
        <v>0</v>
      </c>
      <c r="F32" s="338" t="b">
        <f t="shared" si="1"/>
        <v>1</v>
      </c>
    </row>
    <row r="33" spans="1:6">
      <c r="A33" s="337" t="s">
        <v>566</v>
      </c>
      <c r="B33" s="337" t="s">
        <v>790</v>
      </c>
      <c r="C33" s="338" t="s">
        <v>2284</v>
      </c>
      <c r="D33" s="338" t="str">
        <f>LCR!B15</f>
        <v>Part of central bank reserves that cannot be drawn in times of stress</v>
      </c>
      <c r="E33" s="338" t="b">
        <f t="shared" si="0"/>
        <v>0</v>
      </c>
      <c r="F33" s="338" t="b">
        <f t="shared" si="1"/>
        <v>1</v>
      </c>
    </row>
    <row r="34" spans="1:6">
      <c r="A34" s="337" t="s">
        <v>642</v>
      </c>
      <c r="B34" s="337" t="s">
        <v>791</v>
      </c>
      <c r="C34" s="338" t="s">
        <v>2285</v>
      </c>
      <c r="D34" s="338" t="str">
        <f>LCR!A16</f>
        <v>Securities with a 0% risk weight:</v>
      </c>
      <c r="E34" s="338" t="b">
        <f t="shared" si="0"/>
        <v>0</v>
      </c>
      <c r="F34" s="338" t="b">
        <f t="shared" si="1"/>
        <v>1</v>
      </c>
    </row>
    <row r="35" spans="1:6">
      <c r="A35" s="337" t="s">
        <v>567</v>
      </c>
      <c r="B35" s="337" t="s">
        <v>792</v>
      </c>
      <c r="C35" s="338" t="s">
        <v>2286</v>
      </c>
      <c r="D35" s="338" t="str">
        <f>LCR!B17</f>
        <v>Issued by sovereigns</v>
      </c>
      <c r="E35" s="338" t="b">
        <f t="shared" si="0"/>
        <v>0</v>
      </c>
      <c r="F35" s="338" t="b">
        <f t="shared" si="1"/>
        <v>1</v>
      </c>
    </row>
    <row r="36" spans="1:6">
      <c r="A36" s="337" t="s">
        <v>569</v>
      </c>
      <c r="B36" s="337" t="s">
        <v>793</v>
      </c>
      <c r="C36" s="338" t="s">
        <v>2287</v>
      </c>
      <c r="D36" s="338" t="str">
        <f>LCR!B18</f>
        <v>Guaranteed by sovereigns</v>
      </c>
      <c r="E36" s="338" t="b">
        <f t="shared" si="0"/>
        <v>0</v>
      </c>
      <c r="F36" s="338" t="b">
        <f t="shared" si="1"/>
        <v>1</v>
      </c>
    </row>
    <row r="37" spans="1:6">
      <c r="A37" s="337" t="s">
        <v>573</v>
      </c>
      <c r="B37" s="337" t="s">
        <v>794</v>
      </c>
      <c r="C37" s="338" t="s">
        <v>2288</v>
      </c>
      <c r="D37" s="338" t="str">
        <f>LCR!B19</f>
        <v>Issued or guaranteed by central banks</v>
      </c>
      <c r="E37" s="338" t="b">
        <f t="shared" si="0"/>
        <v>0</v>
      </c>
      <c r="F37" s="338" t="b">
        <f t="shared" si="1"/>
        <v>1</v>
      </c>
    </row>
    <row r="38" spans="1:6">
      <c r="A38" s="337" t="s">
        <v>570</v>
      </c>
      <c r="B38" s="337" t="s">
        <v>1036</v>
      </c>
      <c r="C38" s="338" t="s">
        <v>2289</v>
      </c>
      <c r="D38" s="338" t="str">
        <f>LCR!B20</f>
        <v>Issued or guaranteed by PSEs</v>
      </c>
      <c r="E38" s="338" t="b">
        <f t="shared" si="0"/>
        <v>0</v>
      </c>
      <c r="F38" s="338" t="b">
        <f t="shared" si="1"/>
        <v>1</v>
      </c>
    </row>
    <row r="39" spans="1:6">
      <c r="A39" s="337" t="s">
        <v>580</v>
      </c>
      <c r="B39" s="337" t="s">
        <v>1037</v>
      </c>
      <c r="C39" s="338" t="s">
        <v>2290</v>
      </c>
      <c r="D39" s="338" t="str">
        <f>LCR!B21</f>
        <v>Issued or guaranteed by BIS, IMF, ECB and European Community, or MDBs</v>
      </c>
      <c r="E39" s="338" t="b">
        <f t="shared" si="0"/>
        <v>0</v>
      </c>
      <c r="F39" s="338" t="b">
        <f t="shared" si="1"/>
        <v>1</v>
      </c>
    </row>
    <row r="40" spans="1:6">
      <c r="A40" s="337" t="s">
        <v>641</v>
      </c>
      <c r="B40" s="337" t="s">
        <v>795</v>
      </c>
      <c r="C40" s="338" t="s">
        <v>2272</v>
      </c>
      <c r="D40" s="338" t="str">
        <f>LCR!A22</f>
        <v>For non-0% risk-weighted sovereigns:</v>
      </c>
      <c r="E40" s="338" t="b">
        <f t="shared" si="0"/>
        <v>0</v>
      </c>
      <c r="F40" s="338" t="b">
        <f t="shared" si="1"/>
        <v>1</v>
      </c>
    </row>
    <row r="41" spans="1:6" ht="27.6">
      <c r="A41" s="337" t="s">
        <v>571</v>
      </c>
      <c r="B41" s="337" t="s">
        <v>2180</v>
      </c>
      <c r="C41" s="338" t="s">
        <v>2291</v>
      </c>
      <c r="D41" s="338" t="str">
        <f>LCR!B23</f>
        <v>Sovereign or central bank debt securities issued in domestic currencies by the sovereign or central bank in the country in which the liquidity risk is being taken or in the FI's home country</v>
      </c>
      <c r="E41" s="338" t="b">
        <f t="shared" si="0"/>
        <v>0</v>
      </c>
      <c r="F41" s="338" t="b">
        <f t="shared" si="1"/>
        <v>1</v>
      </c>
    </row>
    <row r="42" spans="1:6" ht="41.4">
      <c r="A42" s="337" t="s">
        <v>579</v>
      </c>
      <c r="B42" s="337" t="s">
        <v>2181</v>
      </c>
      <c r="C42" s="338" t="s">
        <v>2292</v>
      </c>
      <c r="D42" s="338" t="str">
        <f>LCR!B24</f>
        <v>Domestic sovereign or central bank debt securities issued in foreign currencies, up to the amount of the FI's stressed net cash outflows in that specific foreign currency stemming from the FI's operations in the jurisdiction where the FI's liquidity risk is being taken</v>
      </c>
      <c r="E42" s="338" t="b">
        <f t="shared" si="0"/>
        <v>0</v>
      </c>
      <c r="F42" s="338" t="b">
        <f t="shared" si="1"/>
        <v>1</v>
      </c>
    </row>
    <row r="43" spans="1:6">
      <c r="A43" s="337" t="s">
        <v>572</v>
      </c>
      <c r="B43" s="337" t="s">
        <v>1071</v>
      </c>
      <c r="C43" s="338" t="s">
        <v>2293</v>
      </c>
      <c r="D43" s="338" t="str">
        <f>LCR!A25</f>
        <v>Total stock of Level 1 assets</v>
      </c>
      <c r="E43" s="338" t="b">
        <f t="shared" si="0"/>
        <v>0</v>
      </c>
      <c r="F43" s="338" t="b">
        <f t="shared" si="1"/>
        <v>1</v>
      </c>
    </row>
    <row r="44" spans="1:6">
      <c r="A44" s="337" t="s">
        <v>6</v>
      </c>
      <c r="B44" s="337" t="s">
        <v>1072</v>
      </c>
      <c r="C44" s="338" t="s">
        <v>2294</v>
      </c>
      <c r="D44" s="338" t="str">
        <f>LCR!B26</f>
        <v>Adjustment to stock of Level 1 assets</v>
      </c>
      <c r="E44" s="338" t="b">
        <f t="shared" si="0"/>
        <v>0</v>
      </c>
      <c r="F44" s="338" t="b">
        <f t="shared" si="1"/>
        <v>1</v>
      </c>
    </row>
    <row r="45" spans="1:6">
      <c r="A45" s="337" t="s">
        <v>643</v>
      </c>
      <c r="B45" s="337" t="s">
        <v>1073</v>
      </c>
      <c r="C45" s="338" t="s">
        <v>2295</v>
      </c>
      <c r="D45" s="338" t="str">
        <f>LCR!B27</f>
        <v>Adjusted amount of Level 1 assets</v>
      </c>
      <c r="E45" s="338" t="b">
        <f t="shared" si="0"/>
        <v>0</v>
      </c>
      <c r="F45" s="338" t="b">
        <f t="shared" si="1"/>
        <v>1</v>
      </c>
    </row>
    <row r="46" spans="1:6">
      <c r="A46" s="337" t="s">
        <v>1074</v>
      </c>
      <c r="B46" s="337" t="s">
        <v>1038</v>
      </c>
      <c r="C46" s="338" t="s">
        <v>2296</v>
      </c>
      <c r="D46" s="338" t="str">
        <f>LCR!A28</f>
        <v>1.2. Level 2A assets</v>
      </c>
      <c r="E46" s="338" t="b">
        <f t="shared" si="0"/>
        <v>0</v>
      </c>
      <c r="F46" s="338" t="b">
        <f t="shared" si="1"/>
        <v>1</v>
      </c>
    </row>
    <row r="47" spans="1:6">
      <c r="A47" s="337" t="s">
        <v>4</v>
      </c>
      <c r="B47" s="337" t="s">
        <v>786</v>
      </c>
      <c r="C47" s="338" t="s">
        <v>2297</v>
      </c>
      <c r="D47" s="338" t="str">
        <f>LCR!D28</f>
        <v>Market value</v>
      </c>
      <c r="E47" s="338" t="b">
        <f t="shared" si="0"/>
        <v>0</v>
      </c>
      <c r="F47" s="338" t="b">
        <f t="shared" si="1"/>
        <v>1</v>
      </c>
    </row>
    <row r="48" spans="1:6">
      <c r="A48" s="337" t="s">
        <v>3</v>
      </c>
      <c r="B48" s="337" t="s">
        <v>787</v>
      </c>
      <c r="C48" s="338" t="s">
        <v>2298</v>
      </c>
      <c r="D48" s="338" t="str">
        <f>LCR!J28</f>
        <v>Weight</v>
      </c>
      <c r="E48" s="338" t="b">
        <f t="shared" si="0"/>
        <v>0</v>
      </c>
      <c r="F48" s="338" t="b">
        <f t="shared" si="1"/>
        <v>1</v>
      </c>
    </row>
    <row r="49" spans="1:6">
      <c r="A49" s="337" t="s">
        <v>2</v>
      </c>
      <c r="B49" s="337" t="s">
        <v>1070</v>
      </c>
      <c r="C49" s="338" t="s">
        <v>2299</v>
      </c>
      <c r="D49" s="338" t="str">
        <f>LCR!L28</f>
        <v>Weighted amount</v>
      </c>
      <c r="E49" s="338" t="b">
        <f t="shared" si="0"/>
        <v>0</v>
      </c>
      <c r="F49" s="338" t="b">
        <f t="shared" si="1"/>
        <v>1</v>
      </c>
    </row>
    <row r="50" spans="1:6">
      <c r="A50" s="337" t="s">
        <v>725</v>
      </c>
      <c r="B50" s="337" t="s">
        <v>796</v>
      </c>
      <c r="C50" s="338" t="s">
        <v>2300</v>
      </c>
      <c r="D50" s="338" t="str">
        <f>LCR!A30</f>
        <v>Securities with a 20% risk weight:</v>
      </c>
      <c r="E50" s="338" t="b">
        <f t="shared" si="0"/>
        <v>0</v>
      </c>
      <c r="F50" s="338" t="b">
        <f t="shared" si="1"/>
        <v>1</v>
      </c>
    </row>
    <row r="51" spans="1:6">
      <c r="A51" s="337" t="s">
        <v>567</v>
      </c>
      <c r="B51" s="337" t="s">
        <v>792</v>
      </c>
      <c r="C51" s="338" t="s">
        <v>2301</v>
      </c>
      <c r="D51" s="338" t="str">
        <f>LCR!B31</f>
        <v>Issued by sovereigns</v>
      </c>
      <c r="E51" s="338" t="b">
        <f t="shared" si="0"/>
        <v>0</v>
      </c>
      <c r="F51" s="338" t="b">
        <f t="shared" si="1"/>
        <v>1</v>
      </c>
    </row>
    <row r="52" spans="1:6">
      <c r="A52" s="337" t="s">
        <v>569</v>
      </c>
      <c r="B52" s="337" t="s">
        <v>793</v>
      </c>
      <c r="C52" s="338" t="s">
        <v>2302</v>
      </c>
      <c r="D52" s="338" t="str">
        <f>LCR!B32</f>
        <v>Guaranteed by sovereigns</v>
      </c>
      <c r="E52" s="338" t="b">
        <f t="shared" si="0"/>
        <v>0</v>
      </c>
      <c r="F52" s="338" t="b">
        <f t="shared" si="1"/>
        <v>1</v>
      </c>
    </row>
    <row r="53" spans="1:6">
      <c r="A53" s="337" t="s">
        <v>573</v>
      </c>
      <c r="B53" s="337" t="s">
        <v>794</v>
      </c>
      <c r="C53" s="338" t="s">
        <v>2303</v>
      </c>
      <c r="D53" s="338" t="str">
        <f>LCR!B33</f>
        <v>Issued or guaranteed by central banks</v>
      </c>
      <c r="E53" s="338" t="b">
        <f t="shared" si="0"/>
        <v>0</v>
      </c>
      <c r="F53" s="338" t="b">
        <f t="shared" si="1"/>
        <v>1</v>
      </c>
    </row>
    <row r="54" spans="1:6">
      <c r="A54" s="337" t="s">
        <v>574</v>
      </c>
      <c r="B54" s="337" t="s">
        <v>1036</v>
      </c>
      <c r="C54" s="338" t="s">
        <v>2304</v>
      </c>
      <c r="D54" s="338" t="str">
        <f>LCR!B34</f>
        <v>Issued or guaranteed by PSEs</v>
      </c>
      <c r="E54" s="338" t="b">
        <f t="shared" si="0"/>
        <v>0</v>
      </c>
      <c r="F54" s="338" t="b">
        <f t="shared" si="1"/>
        <v>1</v>
      </c>
    </row>
    <row r="55" spans="1:6">
      <c r="A55" s="337" t="s">
        <v>575</v>
      </c>
      <c r="B55" s="337" t="s">
        <v>1039</v>
      </c>
      <c r="C55" s="338" t="s">
        <v>2305</v>
      </c>
      <c r="D55" s="338" t="str">
        <f>LCR!B35</f>
        <v>Issued or guaranteed by MDBs</v>
      </c>
      <c r="E55" s="338" t="b">
        <f t="shared" si="0"/>
        <v>0</v>
      </c>
      <c r="F55" s="338" t="b">
        <f t="shared" si="1"/>
        <v>1</v>
      </c>
    </row>
    <row r="56" spans="1:6">
      <c r="A56" s="337" t="s">
        <v>576</v>
      </c>
      <c r="B56" s="337" t="s">
        <v>1040</v>
      </c>
      <c r="C56" s="338" t="s">
        <v>2306</v>
      </c>
      <c r="D56" s="338" t="str">
        <f>LCR!B36</f>
        <v>Non-financial corporate bonds, rated AA- or better</v>
      </c>
      <c r="E56" s="338" t="b">
        <f t="shared" si="0"/>
        <v>0</v>
      </c>
      <c r="F56" s="338" t="b">
        <f t="shared" si="1"/>
        <v>1</v>
      </c>
    </row>
    <row r="57" spans="1:6">
      <c r="A57" s="337" t="s">
        <v>577</v>
      </c>
      <c r="B57" s="337" t="s">
        <v>1041</v>
      </c>
      <c r="C57" s="338" t="s">
        <v>2307</v>
      </c>
      <c r="D57" s="338" t="str">
        <f>LCR!B37</f>
        <v>Covered bonds, not self-issued, rated AA- or better</v>
      </c>
      <c r="E57" s="338" t="b">
        <f t="shared" si="0"/>
        <v>0</v>
      </c>
      <c r="F57" s="338" t="b">
        <f t="shared" si="1"/>
        <v>1</v>
      </c>
    </row>
    <row r="58" spans="1:6">
      <c r="A58" s="337" t="s">
        <v>1075</v>
      </c>
      <c r="B58" s="337" t="s">
        <v>1140</v>
      </c>
      <c r="C58" s="338" t="s">
        <v>2308</v>
      </c>
      <c r="D58" s="338" t="str">
        <f>LCR!A38</f>
        <v>Total stock of Level 2A assets</v>
      </c>
      <c r="E58" s="338" t="b">
        <f t="shared" si="0"/>
        <v>0</v>
      </c>
      <c r="F58" s="338" t="b">
        <f t="shared" si="1"/>
        <v>1</v>
      </c>
    </row>
    <row r="59" spans="1:6" ht="26.4">
      <c r="A59" s="337" t="s">
        <v>1076</v>
      </c>
      <c r="B59" s="337" t="s">
        <v>1141</v>
      </c>
      <c r="C59" s="338" t="s">
        <v>2309</v>
      </c>
      <c r="D59" s="338" t="str">
        <f>LCR!B39</f>
        <v>Adjustment to stock of Level 2A assets</v>
      </c>
      <c r="E59" s="338" t="b">
        <f t="shared" si="0"/>
        <v>0</v>
      </c>
      <c r="F59" s="338" t="b">
        <f t="shared" si="1"/>
        <v>1</v>
      </c>
    </row>
    <row r="60" spans="1:6">
      <c r="A60" s="337" t="s">
        <v>1077</v>
      </c>
      <c r="B60" s="337" t="s">
        <v>1142</v>
      </c>
      <c r="C60" s="338" t="s">
        <v>2310</v>
      </c>
      <c r="D60" s="338" t="str">
        <f>LCR!B40</f>
        <v>Adjusted amount of Level 2A assets</v>
      </c>
      <c r="E60" s="338" t="b">
        <f t="shared" si="0"/>
        <v>0</v>
      </c>
      <c r="F60" s="338" t="b">
        <f t="shared" si="1"/>
        <v>1</v>
      </c>
    </row>
    <row r="61" spans="1:6">
      <c r="A61" s="339" t="s">
        <v>1095</v>
      </c>
      <c r="B61" s="337" t="s">
        <v>1042</v>
      </c>
      <c r="C61" s="338" t="s">
        <v>2311</v>
      </c>
      <c r="D61" s="338" t="str">
        <f>LCR!A41</f>
        <v>1.3. Level 2B assets</v>
      </c>
      <c r="E61" s="338" t="b">
        <f t="shared" si="0"/>
        <v>0</v>
      </c>
      <c r="F61" s="338" t="b">
        <f t="shared" si="1"/>
        <v>1</v>
      </c>
    </row>
    <row r="62" spans="1:6">
      <c r="A62" s="337" t="s">
        <v>4</v>
      </c>
      <c r="B62" s="337" t="s">
        <v>786</v>
      </c>
      <c r="C62" s="338" t="s">
        <v>2312</v>
      </c>
      <c r="D62" s="338" t="str">
        <f>LCR!D41</f>
        <v>Market value</v>
      </c>
      <c r="E62" s="338" t="b">
        <f t="shared" si="0"/>
        <v>0</v>
      </c>
      <c r="F62" s="338" t="b">
        <f t="shared" si="1"/>
        <v>1</v>
      </c>
    </row>
    <row r="63" spans="1:6">
      <c r="A63" s="337" t="s">
        <v>3</v>
      </c>
      <c r="B63" s="337" t="s">
        <v>787</v>
      </c>
      <c r="C63" s="338" t="s">
        <v>2313</v>
      </c>
      <c r="D63" s="338" t="str">
        <f>LCR!J41</f>
        <v>Weight</v>
      </c>
      <c r="E63" s="338" t="b">
        <f t="shared" si="0"/>
        <v>0</v>
      </c>
      <c r="F63" s="338" t="b">
        <f t="shared" si="1"/>
        <v>1</v>
      </c>
    </row>
    <row r="64" spans="1:6">
      <c r="A64" s="337" t="s">
        <v>2</v>
      </c>
      <c r="B64" s="337" t="s">
        <v>1070</v>
      </c>
      <c r="C64" s="338" t="s">
        <v>2314</v>
      </c>
      <c r="D64" s="338" t="str">
        <f>LCR!L41</f>
        <v>Weighted amount</v>
      </c>
      <c r="E64" s="338" t="b">
        <f t="shared" si="0"/>
        <v>0</v>
      </c>
      <c r="F64" s="338" t="b">
        <f t="shared" si="1"/>
        <v>1</v>
      </c>
    </row>
    <row r="65" spans="1:6">
      <c r="A65" s="337" t="s">
        <v>31</v>
      </c>
      <c r="B65" s="337" t="s">
        <v>1143</v>
      </c>
      <c r="C65" s="338" t="s">
        <v>2315</v>
      </c>
      <c r="D65" s="338" t="str">
        <f>LCR!B43</f>
        <v>Residential mortgage-backed securities (RMBS), rated AA or better</v>
      </c>
      <c r="E65" s="338" t="b">
        <f t="shared" si="0"/>
        <v>0</v>
      </c>
      <c r="F65" s="338" t="b">
        <f t="shared" si="1"/>
        <v>1</v>
      </c>
    </row>
    <row r="66" spans="1:6">
      <c r="A66" s="337" t="s">
        <v>2255</v>
      </c>
      <c r="B66" s="337" t="s">
        <v>1043</v>
      </c>
      <c r="C66" s="338" t="s">
        <v>2316</v>
      </c>
      <c r="D66" s="338" t="str">
        <f>LCR!B44</f>
        <v xml:space="preserve">Non-financial corporate bonds, rated BBB- to A+ </v>
      </c>
      <c r="E66" s="338" t="b">
        <f t="shared" ref="E66:E129" si="2">A66=D66</f>
        <v>0</v>
      </c>
      <c r="F66" s="338" t="b">
        <f t="shared" ref="F66:F129" si="3">B66=D66</f>
        <v>1</v>
      </c>
    </row>
    <row r="67" spans="1:6">
      <c r="A67" s="337" t="s">
        <v>578</v>
      </c>
      <c r="B67" s="337" t="s">
        <v>797</v>
      </c>
      <c r="C67" s="338" t="s">
        <v>2317</v>
      </c>
      <c r="D67" s="338" t="str">
        <f>LCR!B45</f>
        <v xml:space="preserve">Non-financial common equity shares </v>
      </c>
      <c r="E67" s="338" t="b">
        <f t="shared" si="2"/>
        <v>0</v>
      </c>
      <c r="F67" s="338" t="b">
        <f t="shared" si="3"/>
        <v>1</v>
      </c>
    </row>
    <row r="68" spans="1:6">
      <c r="A68" s="337" t="s">
        <v>315</v>
      </c>
      <c r="B68" s="337" t="s">
        <v>1044</v>
      </c>
      <c r="C68" s="338" t="s">
        <v>2318</v>
      </c>
      <c r="D68" s="338" t="str">
        <f>LCR!B46</f>
        <v>Sovereign or central bank debt securities, rated BBB- to BBB+</v>
      </c>
      <c r="E68" s="338" t="b">
        <f t="shared" si="2"/>
        <v>0</v>
      </c>
      <c r="F68" s="338" t="b">
        <f t="shared" si="3"/>
        <v>1</v>
      </c>
    </row>
    <row r="69" spans="1:6">
      <c r="A69" s="337" t="s">
        <v>1144</v>
      </c>
      <c r="B69" s="337" t="s">
        <v>1328</v>
      </c>
      <c r="C69" s="338" t="s">
        <v>2319</v>
      </c>
      <c r="D69" s="338" t="str">
        <f>LCR!A47</f>
        <v>Total stock of Level 2B RMBS assets</v>
      </c>
      <c r="E69" s="338" t="b">
        <f t="shared" si="2"/>
        <v>0</v>
      </c>
      <c r="F69" s="338" t="b">
        <f t="shared" si="3"/>
        <v>1</v>
      </c>
    </row>
    <row r="70" spans="1:6">
      <c r="A70" s="337" t="s">
        <v>1096</v>
      </c>
      <c r="B70" s="337" t="s">
        <v>1147</v>
      </c>
      <c r="C70" s="338" t="s">
        <v>2320</v>
      </c>
      <c r="D70" s="338" t="str">
        <f>LCR!B48</f>
        <v>Adjustment to stock of Level 2B RMBS assets</v>
      </c>
      <c r="E70" s="338" t="b">
        <f t="shared" si="2"/>
        <v>0</v>
      </c>
      <c r="F70" s="338" t="b">
        <f t="shared" si="3"/>
        <v>1</v>
      </c>
    </row>
    <row r="71" spans="1:6">
      <c r="A71" s="337" t="s">
        <v>1097</v>
      </c>
      <c r="B71" s="337" t="s">
        <v>1148</v>
      </c>
      <c r="C71" s="338" t="s">
        <v>2321</v>
      </c>
      <c r="D71" s="338" t="str">
        <f>LCR!B49</f>
        <v>Adjusted amount of Level 2B RMBS assets</v>
      </c>
      <c r="E71" s="338" t="b">
        <f t="shared" si="2"/>
        <v>0</v>
      </c>
      <c r="F71" s="338" t="b">
        <f t="shared" si="3"/>
        <v>1</v>
      </c>
    </row>
    <row r="72" spans="1:6">
      <c r="A72" s="337" t="s">
        <v>1146</v>
      </c>
      <c r="B72" s="337" t="s">
        <v>1149</v>
      </c>
      <c r="C72" s="338" t="s">
        <v>2322</v>
      </c>
      <c r="D72" s="338" t="str">
        <f>LCR!A50</f>
        <v>Total stock of Level 2B non-RMBS assets</v>
      </c>
      <c r="E72" s="338" t="b">
        <f t="shared" si="2"/>
        <v>0</v>
      </c>
      <c r="F72" s="338" t="b">
        <f t="shared" si="3"/>
        <v>1</v>
      </c>
    </row>
    <row r="73" spans="1:6">
      <c r="A73" s="337" t="s">
        <v>1098</v>
      </c>
      <c r="B73" s="337" t="s">
        <v>1150</v>
      </c>
      <c r="C73" s="338" t="s">
        <v>2323</v>
      </c>
      <c r="D73" s="338" t="str">
        <f>LCR!B51</f>
        <v>Adjustment to stock of Level 2B non-RMBS assets</v>
      </c>
      <c r="E73" s="338" t="b">
        <f t="shared" si="2"/>
        <v>0</v>
      </c>
      <c r="F73" s="338" t="b">
        <f t="shared" si="3"/>
        <v>1</v>
      </c>
    </row>
    <row r="74" spans="1:6">
      <c r="A74" s="337" t="s">
        <v>1099</v>
      </c>
      <c r="B74" s="337" t="s">
        <v>1151</v>
      </c>
      <c r="C74" s="338" t="s">
        <v>2324</v>
      </c>
      <c r="D74" s="338" t="str">
        <f>LCR!B52</f>
        <v>Adjusted amount of Level 2B non-RMBS assets</v>
      </c>
      <c r="E74" s="338" t="b">
        <f t="shared" si="2"/>
        <v>0</v>
      </c>
      <c r="F74" s="338" t="b">
        <f t="shared" si="3"/>
        <v>1</v>
      </c>
    </row>
    <row r="75" spans="1:6">
      <c r="A75" s="337" t="s">
        <v>1100</v>
      </c>
      <c r="B75" s="337" t="s">
        <v>1152</v>
      </c>
      <c r="C75" s="338" t="s">
        <v>2325</v>
      </c>
      <c r="D75" s="338" t="str">
        <f>LCR!B53</f>
        <v>Adjusted amount of Level 2B (RMBS and non-RMBS) assets</v>
      </c>
      <c r="E75" s="338" t="b">
        <f t="shared" si="2"/>
        <v>0</v>
      </c>
      <c r="F75" s="338" t="b">
        <f t="shared" si="3"/>
        <v>1</v>
      </c>
    </row>
    <row r="76" spans="1:6">
      <c r="A76" s="337" t="s">
        <v>1101</v>
      </c>
      <c r="B76" s="337" t="s">
        <v>1153</v>
      </c>
      <c r="C76" s="338" t="s">
        <v>2326</v>
      </c>
      <c r="D76" s="338" t="str">
        <f>LCR!B55</f>
        <v>Adjustment to stock of HQLA due to cap on Level 2B assets</v>
      </c>
      <c r="E76" s="338" t="b">
        <f t="shared" si="2"/>
        <v>0</v>
      </c>
      <c r="F76" s="338" t="b">
        <f t="shared" si="3"/>
        <v>1</v>
      </c>
    </row>
    <row r="77" spans="1:6">
      <c r="A77" s="337" t="s">
        <v>694</v>
      </c>
      <c r="B77" s="337" t="s">
        <v>1154</v>
      </c>
      <c r="C77" s="338" t="s">
        <v>2327</v>
      </c>
      <c r="D77" s="338" t="str">
        <f>LCR!B56</f>
        <v>Adjustment to stock of HQLA due to cap on Level 2 assets</v>
      </c>
      <c r="E77" s="338" t="b">
        <f t="shared" si="2"/>
        <v>0</v>
      </c>
      <c r="F77" s="338" t="b">
        <f t="shared" si="3"/>
        <v>1</v>
      </c>
    </row>
    <row r="78" spans="1:6">
      <c r="A78" s="337" t="s">
        <v>771</v>
      </c>
      <c r="B78" s="337" t="s">
        <v>1155</v>
      </c>
      <c r="C78" s="338" t="s">
        <v>2328</v>
      </c>
      <c r="D78" s="338" t="str">
        <f>LCR!A57</f>
        <v>Section 1 - Total stock of HQLA</v>
      </c>
      <c r="E78" s="338" t="b">
        <f t="shared" si="2"/>
        <v>0</v>
      </c>
      <c r="F78" s="338" t="b">
        <f t="shared" si="3"/>
        <v>1</v>
      </c>
    </row>
    <row r="79" spans="1:6">
      <c r="A79" s="337" t="s">
        <v>1156</v>
      </c>
      <c r="B79" s="337" t="s">
        <v>1158</v>
      </c>
      <c r="C79" s="338" t="s">
        <v>2329</v>
      </c>
      <c r="D79" s="338" t="str">
        <f>LCR!A61</f>
        <v>1.4. HQLA: Additional information</v>
      </c>
      <c r="E79" s="338" t="b">
        <f t="shared" si="2"/>
        <v>0</v>
      </c>
      <c r="F79" s="338" t="b">
        <f t="shared" si="3"/>
        <v>1</v>
      </c>
    </row>
    <row r="80" spans="1:6">
      <c r="A80" s="337" t="s">
        <v>4</v>
      </c>
      <c r="B80" s="337" t="s">
        <v>786</v>
      </c>
      <c r="C80" s="338" t="s">
        <v>2330</v>
      </c>
      <c r="D80" s="338" t="str">
        <f>LCR!D61</f>
        <v>Market value</v>
      </c>
      <c r="E80" s="338" t="b">
        <f t="shared" si="2"/>
        <v>0</v>
      </c>
      <c r="F80" s="338" t="b">
        <f t="shared" si="3"/>
        <v>1</v>
      </c>
    </row>
    <row r="81" spans="1:6">
      <c r="A81" s="337" t="s">
        <v>8</v>
      </c>
      <c r="B81" s="337" t="s">
        <v>798</v>
      </c>
      <c r="C81" s="338" t="s">
        <v>2331</v>
      </c>
      <c r="D81" s="338" t="str">
        <f>LCR!D62</f>
        <v>Level 1</v>
      </c>
      <c r="E81" s="338" t="b">
        <f t="shared" si="2"/>
        <v>0</v>
      </c>
      <c r="F81" s="338" t="b">
        <f t="shared" si="3"/>
        <v>1</v>
      </c>
    </row>
    <row r="82" spans="1:6">
      <c r="A82" s="337" t="s">
        <v>1078</v>
      </c>
      <c r="B82" s="337" t="s">
        <v>799</v>
      </c>
      <c r="C82" s="338" t="s">
        <v>2332</v>
      </c>
      <c r="D82" s="338" t="str">
        <f>LCR!F62</f>
        <v>Level 2A</v>
      </c>
      <c r="E82" s="338" t="b">
        <f t="shared" si="2"/>
        <v>0</v>
      </c>
      <c r="F82" s="338" t="b">
        <f t="shared" si="3"/>
        <v>1</v>
      </c>
    </row>
    <row r="83" spans="1:6">
      <c r="A83" s="337" t="s">
        <v>1157</v>
      </c>
      <c r="B83" s="337" t="s">
        <v>1045</v>
      </c>
      <c r="C83" s="338" t="s">
        <v>2333</v>
      </c>
      <c r="D83" s="338" t="str">
        <f>LCR!H62</f>
        <v>Level 2B RMBS</v>
      </c>
      <c r="E83" s="338" t="b">
        <f t="shared" si="2"/>
        <v>0</v>
      </c>
      <c r="F83" s="338" t="b">
        <f t="shared" si="3"/>
        <v>1</v>
      </c>
    </row>
    <row r="84" spans="1:6">
      <c r="A84" s="337" t="s">
        <v>1159</v>
      </c>
      <c r="B84" s="337" t="s">
        <v>1022</v>
      </c>
      <c r="C84" s="338" t="s">
        <v>2334</v>
      </c>
      <c r="D84" s="338" t="str">
        <f>LCR!J62</f>
        <v>Level 2B non-RMBS</v>
      </c>
      <c r="E84" s="338" t="b">
        <f t="shared" si="2"/>
        <v>0</v>
      </c>
      <c r="F84" s="338" t="b">
        <f t="shared" si="3"/>
        <v>1</v>
      </c>
    </row>
    <row r="85" spans="1:6">
      <c r="A85" s="337" t="s">
        <v>7</v>
      </c>
      <c r="B85" s="337" t="s">
        <v>1046</v>
      </c>
      <c r="C85" s="338" t="s">
        <v>2335</v>
      </c>
      <c r="D85" s="338" t="str">
        <f>LCR!B64</f>
        <v>Assets held at the entity level, but excluded from the consolidated stock of HQLA</v>
      </c>
      <c r="E85" s="338" t="b">
        <f t="shared" si="2"/>
        <v>0</v>
      </c>
      <c r="F85" s="338" t="b">
        <f t="shared" si="3"/>
        <v>1</v>
      </c>
    </row>
    <row r="86" spans="1:6">
      <c r="A86" s="337" t="s">
        <v>9</v>
      </c>
      <c r="B86" s="337" t="s">
        <v>1047</v>
      </c>
      <c r="C86" s="338" t="s">
        <v>2336</v>
      </c>
      <c r="D86" s="338" t="str">
        <f>LCR!B65</f>
        <v>Assets excluded from the stock of HQLA due to operational restrictions</v>
      </c>
      <c r="E86" s="338" t="b">
        <f t="shared" si="2"/>
        <v>0</v>
      </c>
      <c r="F86" s="338" t="b">
        <f t="shared" si="3"/>
        <v>1</v>
      </c>
    </row>
    <row r="87" spans="1:6">
      <c r="A87" s="337" t="s">
        <v>751</v>
      </c>
      <c r="B87" s="337" t="s">
        <v>1048</v>
      </c>
      <c r="C87" s="338" t="s">
        <v>2337</v>
      </c>
      <c r="D87" s="338" t="str">
        <f>LCR!A67</f>
        <v xml:space="preserve">1.5. Eligible non-operational demand deposits </v>
      </c>
      <c r="E87" s="338" t="b">
        <f t="shared" si="2"/>
        <v>0</v>
      </c>
      <c r="F87" s="338" t="b">
        <f t="shared" si="3"/>
        <v>1</v>
      </c>
    </row>
    <row r="88" spans="1:6">
      <c r="A88" s="337" t="s">
        <v>14</v>
      </c>
      <c r="B88" s="337" t="s">
        <v>800</v>
      </c>
      <c r="C88" s="338" t="s">
        <v>2338</v>
      </c>
      <c r="D88" s="484" t="str">
        <f>LCR!D67</f>
        <v>Amount</v>
      </c>
      <c r="E88" s="338" t="b">
        <f t="shared" si="2"/>
        <v>0</v>
      </c>
      <c r="F88" s="338" t="b">
        <f t="shared" si="3"/>
        <v>1</v>
      </c>
    </row>
    <row r="89" spans="1:6">
      <c r="A89" s="337" t="s">
        <v>3</v>
      </c>
      <c r="B89" s="337" t="s">
        <v>787</v>
      </c>
      <c r="C89" s="338" t="s">
        <v>2339</v>
      </c>
      <c r="D89" s="484" t="str">
        <f>LCR!J67</f>
        <v>Weight</v>
      </c>
      <c r="E89" s="338" t="b">
        <f t="shared" si="2"/>
        <v>0</v>
      </c>
      <c r="F89" s="338" t="b">
        <f t="shared" si="3"/>
        <v>1</v>
      </c>
    </row>
    <row r="90" spans="1:6">
      <c r="A90" s="337" t="s">
        <v>2</v>
      </c>
      <c r="B90" s="337" t="s">
        <v>1070</v>
      </c>
      <c r="C90" s="338" t="s">
        <v>2340</v>
      </c>
      <c r="D90" s="338" t="str">
        <f>LCR!L67</f>
        <v>Weighted amount</v>
      </c>
      <c r="E90" s="338" t="b">
        <f t="shared" si="2"/>
        <v>0</v>
      </c>
      <c r="F90" s="338" t="b">
        <f t="shared" si="3"/>
        <v>1</v>
      </c>
    </row>
    <row r="91" spans="1:6">
      <c r="A91" s="337" t="s">
        <v>768</v>
      </c>
      <c r="B91" s="337" t="s">
        <v>1162</v>
      </c>
      <c r="C91" s="338" t="s">
        <v>2341</v>
      </c>
      <c r="D91" s="338" t="str">
        <f>LCR!B69</f>
        <v>Non-operational demand deposits placed by indirect clearers with AMF-regulated direct clearers</v>
      </c>
      <c r="E91" s="338" t="b">
        <f t="shared" si="2"/>
        <v>0</v>
      </c>
      <c r="F91" s="338" t="b">
        <f t="shared" si="3"/>
        <v>1</v>
      </c>
    </row>
    <row r="92" spans="1:6">
      <c r="A92" s="337" t="s">
        <v>770</v>
      </c>
      <c r="B92" s="337" t="s">
        <v>1160</v>
      </c>
      <c r="C92" s="338" t="s">
        <v>2342</v>
      </c>
      <c r="D92" s="338" t="str">
        <f>LCR!A71</f>
        <v>1.6. Total stock of HQLA and eligible non-operational demand deposits</v>
      </c>
      <c r="E92" s="338" t="b">
        <f t="shared" si="2"/>
        <v>0</v>
      </c>
      <c r="F92" s="338" t="b">
        <f t="shared" si="3"/>
        <v>1</v>
      </c>
    </row>
    <row r="93" spans="1:6" ht="27.6">
      <c r="A93" s="337" t="s">
        <v>769</v>
      </c>
      <c r="B93" s="337" t="s">
        <v>1161</v>
      </c>
      <c r="C93" s="338" t="s">
        <v>2343</v>
      </c>
      <c r="D93" s="338" t="str">
        <f>LCR!B72</f>
        <v>Total stock of HQLA and non-operational demand deposits placed by indirect clearers with AMF-regulated direct clearers</v>
      </c>
      <c r="E93" s="338" t="b">
        <f t="shared" si="2"/>
        <v>0</v>
      </c>
      <c r="F93" s="338" t="b">
        <f t="shared" si="3"/>
        <v>1</v>
      </c>
    </row>
    <row r="94" spans="1:6">
      <c r="A94" s="337" t="s">
        <v>581</v>
      </c>
      <c r="B94" s="337" t="s">
        <v>1049</v>
      </c>
      <c r="C94" s="338" t="s">
        <v>2344</v>
      </c>
      <c r="D94" s="338" t="str">
        <f>LCR!A74</f>
        <v>2. Net cash outflows</v>
      </c>
      <c r="E94" s="338" t="b">
        <f t="shared" si="2"/>
        <v>0</v>
      </c>
      <c r="F94" s="338" t="b">
        <f t="shared" si="3"/>
        <v>1</v>
      </c>
    </row>
    <row r="95" spans="1:6">
      <c r="A95" s="337" t="s">
        <v>582</v>
      </c>
      <c r="B95" s="337" t="s">
        <v>801</v>
      </c>
      <c r="C95" s="338" t="s">
        <v>2345</v>
      </c>
      <c r="D95" s="338" t="str">
        <f>LCR!A76</f>
        <v>2.1. Cash outflows</v>
      </c>
      <c r="E95" s="338" t="b">
        <f t="shared" si="2"/>
        <v>0</v>
      </c>
      <c r="F95" s="338" t="b">
        <f t="shared" si="3"/>
        <v>1</v>
      </c>
    </row>
    <row r="96" spans="1:6">
      <c r="A96" s="337" t="s">
        <v>614</v>
      </c>
      <c r="B96" s="337" t="s">
        <v>1050</v>
      </c>
      <c r="C96" s="338" t="s">
        <v>2346</v>
      </c>
      <c r="D96" s="338" t="str">
        <f>LCR!A77</f>
        <v>2.1. Retail deposit run-off</v>
      </c>
      <c r="E96" s="338" t="b">
        <f t="shared" si="2"/>
        <v>0</v>
      </c>
      <c r="F96" s="338" t="b">
        <f t="shared" si="3"/>
        <v>1</v>
      </c>
    </row>
    <row r="97" spans="1:6">
      <c r="A97" s="337" t="s">
        <v>14</v>
      </c>
      <c r="B97" s="337" t="s">
        <v>800</v>
      </c>
      <c r="C97" s="338" t="s">
        <v>2347</v>
      </c>
      <c r="D97" s="338" t="str">
        <f>LCR!D77</f>
        <v>Amount</v>
      </c>
      <c r="E97" s="338" t="b">
        <f t="shared" si="2"/>
        <v>0</v>
      </c>
      <c r="F97" s="338" t="b">
        <f t="shared" si="3"/>
        <v>1</v>
      </c>
    </row>
    <row r="98" spans="1:6">
      <c r="A98" s="337" t="s">
        <v>3</v>
      </c>
      <c r="B98" s="337" t="s">
        <v>787</v>
      </c>
      <c r="C98" s="338" t="s">
        <v>2348</v>
      </c>
      <c r="D98" s="338" t="str">
        <f>LCR!J77</f>
        <v>Weight</v>
      </c>
      <c r="E98" s="338" t="b">
        <f t="shared" si="2"/>
        <v>0</v>
      </c>
      <c r="F98" s="338" t="b">
        <f t="shared" si="3"/>
        <v>1</v>
      </c>
    </row>
    <row r="99" spans="1:6">
      <c r="A99" s="337" t="s">
        <v>2</v>
      </c>
      <c r="B99" s="337" t="s">
        <v>1070</v>
      </c>
      <c r="C99" s="338" t="s">
        <v>2349</v>
      </c>
      <c r="D99" s="338" t="str">
        <f>LCR!L77</f>
        <v>Weighted amount</v>
      </c>
      <c r="E99" s="338" t="b">
        <f t="shared" si="2"/>
        <v>0</v>
      </c>
      <c r="F99" s="338" t="b">
        <f t="shared" si="3"/>
        <v>1</v>
      </c>
    </row>
    <row r="100" spans="1:6">
      <c r="A100" s="337" t="s">
        <v>583</v>
      </c>
      <c r="B100" s="337" t="s">
        <v>802</v>
      </c>
      <c r="C100" s="338" t="s">
        <v>2350</v>
      </c>
      <c r="D100" s="338" t="str">
        <f>LCR!A80</f>
        <v>Total retail deposits</v>
      </c>
      <c r="E100" s="338" t="b">
        <f t="shared" si="2"/>
        <v>0</v>
      </c>
      <c r="F100" s="338" t="b">
        <f t="shared" si="3"/>
        <v>1</v>
      </c>
    </row>
    <row r="101" spans="1:6">
      <c r="A101" s="337" t="s">
        <v>1163</v>
      </c>
      <c r="B101" s="337" t="s">
        <v>2184</v>
      </c>
      <c r="C101" s="338" t="s">
        <v>2351</v>
      </c>
      <c r="D101" s="338" t="str">
        <f>LCR!A81</f>
        <v>Stable deposits; of which:</v>
      </c>
      <c r="E101" s="338" t="b">
        <f t="shared" si="2"/>
        <v>0</v>
      </c>
      <c r="F101" s="338" t="b">
        <f t="shared" si="3"/>
        <v>1</v>
      </c>
    </row>
    <row r="102" spans="1:6">
      <c r="A102" s="337" t="s">
        <v>706</v>
      </c>
      <c r="B102" s="337" t="s">
        <v>803</v>
      </c>
      <c r="C102" s="338" t="s">
        <v>2352</v>
      </c>
      <c r="D102" s="338" t="str">
        <f>LCR!A82</f>
        <v>Insured deposits in transactional accounts; of which:</v>
      </c>
      <c r="E102" s="338" t="b">
        <f t="shared" si="2"/>
        <v>0</v>
      </c>
      <c r="F102" s="338" t="b">
        <f t="shared" si="3"/>
        <v>1</v>
      </c>
    </row>
    <row r="103" spans="1:6">
      <c r="A103" s="337" t="s">
        <v>584</v>
      </c>
      <c r="B103" s="337" t="s">
        <v>804</v>
      </c>
      <c r="C103" s="338" t="s">
        <v>2353</v>
      </c>
      <c r="D103" s="338" t="str">
        <f>LCR!A84</f>
        <v>Eligible for a 3% run-off rate; of which:</v>
      </c>
      <c r="E103" s="338" t="b">
        <f t="shared" si="2"/>
        <v>0</v>
      </c>
      <c r="F103" s="338" t="b">
        <f t="shared" si="3"/>
        <v>1</v>
      </c>
    </row>
    <row r="104" spans="1:6">
      <c r="A104" s="337" t="s">
        <v>585</v>
      </c>
      <c r="B104" s="337" t="s">
        <v>1164</v>
      </c>
      <c r="C104" s="338" t="s">
        <v>2354</v>
      </c>
      <c r="D104" s="338" t="str">
        <f>LCR!B85</f>
        <v>Are in Canada</v>
      </c>
      <c r="E104" s="338" t="b">
        <f t="shared" si="2"/>
        <v>0</v>
      </c>
      <c r="F104" s="338" t="b">
        <f t="shared" si="3"/>
        <v>1</v>
      </c>
    </row>
    <row r="105" spans="1:6">
      <c r="A105" s="337" t="s">
        <v>586</v>
      </c>
      <c r="B105" s="337" t="s">
        <v>1165</v>
      </c>
      <c r="C105" s="338" t="s">
        <v>2355</v>
      </c>
      <c r="D105" s="338" t="str">
        <f>LCR!B86</f>
        <v>Are not in Canada</v>
      </c>
      <c r="E105" s="338" t="b">
        <f t="shared" si="2"/>
        <v>0</v>
      </c>
      <c r="F105" s="338" t="b">
        <f t="shared" si="3"/>
        <v>1</v>
      </c>
    </row>
    <row r="106" spans="1:6">
      <c r="A106" s="337" t="s">
        <v>587</v>
      </c>
      <c r="B106" s="337" t="s">
        <v>805</v>
      </c>
      <c r="C106" s="338" t="s">
        <v>2356</v>
      </c>
      <c r="D106" s="338" t="str">
        <f>LCR!B87</f>
        <v>Eligible for a 5% run-off rate</v>
      </c>
      <c r="E106" s="338" t="b">
        <f t="shared" si="2"/>
        <v>0</v>
      </c>
      <c r="F106" s="338" t="b">
        <f t="shared" si="3"/>
        <v>1</v>
      </c>
    </row>
    <row r="107" spans="1:6" ht="27.6">
      <c r="A107" s="337" t="s">
        <v>2186</v>
      </c>
      <c r="B107" s="337" t="s">
        <v>2185</v>
      </c>
      <c r="C107" s="338" t="s">
        <v>2357</v>
      </c>
      <c r="D107" s="338" t="str">
        <f>LCR!A88</f>
        <v>Insured deposits in non-transactional accounts with established relationships that make deposit withdrawal highly unlikely; of which:</v>
      </c>
      <c r="E107" s="338" t="b">
        <f t="shared" si="2"/>
        <v>0</v>
      </c>
      <c r="F107" s="338" t="b">
        <f t="shared" si="3"/>
        <v>1</v>
      </c>
    </row>
    <row r="108" spans="1:6">
      <c r="A108" s="337" t="s">
        <v>584</v>
      </c>
      <c r="B108" s="337" t="s">
        <v>804</v>
      </c>
      <c r="C108" s="338" t="s">
        <v>2358</v>
      </c>
      <c r="D108" s="338" t="str">
        <f>LCR!A89</f>
        <v>Eligible for a 3% run-off rate; of which:</v>
      </c>
      <c r="E108" s="338" t="b">
        <f t="shared" si="2"/>
        <v>0</v>
      </c>
      <c r="F108" s="338" t="b">
        <f t="shared" si="3"/>
        <v>1</v>
      </c>
    </row>
    <row r="109" spans="1:6">
      <c r="A109" s="337" t="s">
        <v>585</v>
      </c>
      <c r="B109" s="337" t="s">
        <v>1164</v>
      </c>
      <c r="C109" s="338" t="s">
        <v>2359</v>
      </c>
      <c r="D109" s="338" t="str">
        <f>LCR!B90</f>
        <v>Are in Canada</v>
      </c>
      <c r="E109" s="338" t="b">
        <f t="shared" si="2"/>
        <v>0</v>
      </c>
      <c r="F109" s="338" t="b">
        <f t="shared" si="3"/>
        <v>1</v>
      </c>
    </row>
    <row r="110" spans="1:6">
      <c r="A110" s="337" t="s">
        <v>586</v>
      </c>
      <c r="B110" s="337" t="s">
        <v>1165</v>
      </c>
      <c r="C110" s="338" t="s">
        <v>2360</v>
      </c>
      <c r="D110" s="338" t="str">
        <f>LCR!B91</f>
        <v>Are not in Canada</v>
      </c>
      <c r="E110" s="338" t="b">
        <f t="shared" si="2"/>
        <v>0</v>
      </c>
      <c r="F110" s="338" t="b">
        <f t="shared" si="3"/>
        <v>1</v>
      </c>
    </row>
    <row r="111" spans="1:6">
      <c r="A111" s="337" t="s">
        <v>587</v>
      </c>
      <c r="B111" s="337" t="s">
        <v>805</v>
      </c>
      <c r="C111" s="338" t="s">
        <v>2361</v>
      </c>
      <c r="D111" s="338" t="str">
        <f>LCR!B92</f>
        <v>Eligible for a 5% run-off rate</v>
      </c>
      <c r="E111" s="338" t="b">
        <f t="shared" si="2"/>
        <v>0</v>
      </c>
      <c r="F111" s="338" t="b">
        <f t="shared" si="3"/>
        <v>1</v>
      </c>
    </row>
    <row r="112" spans="1:6">
      <c r="A112" s="337" t="s">
        <v>707</v>
      </c>
      <c r="B112" s="337" t="s">
        <v>806</v>
      </c>
      <c r="C112" s="338" t="s">
        <v>2362</v>
      </c>
      <c r="D112" s="338" t="str">
        <f>LCR!A93</f>
        <v>Less stable deposits; of which:</v>
      </c>
      <c r="E112" s="338" t="b">
        <f t="shared" si="2"/>
        <v>0</v>
      </c>
      <c r="F112" s="338" t="b">
        <f t="shared" si="3"/>
        <v>1</v>
      </c>
    </row>
    <row r="113" spans="1:6">
      <c r="A113" s="337" t="s">
        <v>747</v>
      </c>
      <c r="B113" s="337" t="s">
        <v>807</v>
      </c>
      <c r="C113" s="338" t="s">
        <v>2363</v>
      </c>
      <c r="D113" s="338" t="str">
        <f>LCR!B94</f>
        <v>Insured deposits in non-transactional and no established relationship accounts</v>
      </c>
      <c r="E113" s="338" t="b">
        <f t="shared" si="2"/>
        <v>0</v>
      </c>
      <c r="F113" s="338" t="b">
        <f t="shared" si="3"/>
        <v>1</v>
      </c>
    </row>
    <row r="114" spans="1:6" ht="27.6">
      <c r="A114" s="337" t="s">
        <v>708</v>
      </c>
      <c r="B114" s="337" t="s">
        <v>808</v>
      </c>
      <c r="C114" s="338" t="s">
        <v>2364</v>
      </c>
      <c r="D114" s="338" t="str">
        <f>LCR!B95</f>
        <v>Insured deposits received from funds and trusts where the balance is controlled by underlying retail customer</v>
      </c>
      <c r="E114" s="338" t="b">
        <f t="shared" si="2"/>
        <v>0</v>
      </c>
      <c r="F114" s="338" t="b">
        <f t="shared" si="3"/>
        <v>1</v>
      </c>
    </row>
    <row r="115" spans="1:6" ht="46.2" customHeight="1">
      <c r="A115" s="337" t="s">
        <v>1772</v>
      </c>
      <c r="B115" s="337" t="s">
        <v>1169</v>
      </c>
      <c r="C115" s="338" t="s">
        <v>2365</v>
      </c>
      <c r="D115" s="338" t="str">
        <f>LCR!B96</f>
        <v>Uninsured deposits (including the portion of a deposit in excess of the deposit insurance coverage limit and deposits not meeting the deposit insurance coverage criteria)</v>
      </c>
      <c r="E115" s="338" t="b">
        <f t="shared" si="2"/>
        <v>0</v>
      </c>
      <c r="F115" s="338" t="b">
        <f t="shared" si="3"/>
        <v>1</v>
      </c>
    </row>
    <row r="116" spans="1:6">
      <c r="A116" s="337" t="s">
        <v>779</v>
      </c>
      <c r="B116" s="337" t="s">
        <v>809</v>
      </c>
      <c r="C116" s="338" t="s">
        <v>2366</v>
      </c>
      <c r="D116" s="338" t="str">
        <f>LCR!B97</f>
        <v>Deposits denominated in a foreign currency</v>
      </c>
      <c r="E116" s="338" t="b">
        <f t="shared" si="2"/>
        <v>0</v>
      </c>
      <c r="F116" s="338" t="b">
        <f t="shared" si="3"/>
        <v>1</v>
      </c>
    </row>
    <row r="117" spans="1:6" ht="27.6">
      <c r="A117" s="337" t="s">
        <v>735</v>
      </c>
      <c r="B117" s="337" t="s">
        <v>1166</v>
      </c>
      <c r="C117" s="338" t="s">
        <v>2367</v>
      </c>
      <c r="D117" s="338" t="str">
        <f>LCR!B98</f>
        <v>Rate sensitive deposits directly managed by the client - established relationship or deposit in a transactional account</v>
      </c>
      <c r="E117" s="338" t="b">
        <f t="shared" si="2"/>
        <v>0</v>
      </c>
      <c r="F117" s="338" t="b">
        <f t="shared" si="3"/>
        <v>1</v>
      </c>
    </row>
    <row r="118" spans="1:6" ht="27.6">
      <c r="A118" s="337" t="s">
        <v>2172</v>
      </c>
      <c r="B118" s="337" t="s">
        <v>1170</v>
      </c>
      <c r="C118" s="338" t="s">
        <v>2368</v>
      </c>
      <c r="D118" s="338" t="str">
        <f>LCR!B99</f>
        <v>Other rate sensitive deposits directly managed by the client - no established relationship and not in a transactional account</v>
      </c>
      <c r="E118" s="338" t="b">
        <f t="shared" si="2"/>
        <v>0</v>
      </c>
      <c r="F118" s="338" t="b">
        <f t="shared" si="3"/>
        <v>1</v>
      </c>
    </row>
    <row r="119" spans="1:6">
      <c r="A119" s="337" t="s">
        <v>700</v>
      </c>
      <c r="B119" s="337" t="s">
        <v>811</v>
      </c>
      <c r="C119" s="338" t="s">
        <v>2369</v>
      </c>
      <c r="D119" s="338" t="str">
        <f>LCR!B100</f>
        <v>Demand deposits managed by unaffiliated third-party</v>
      </c>
      <c r="E119" s="338" t="b">
        <f t="shared" si="2"/>
        <v>0</v>
      </c>
      <c r="F119" s="338" t="b">
        <f t="shared" si="3"/>
        <v>1</v>
      </c>
    </row>
    <row r="120" spans="1:6">
      <c r="A120" s="337" t="s">
        <v>733</v>
      </c>
      <c r="B120" s="337" t="s">
        <v>812</v>
      </c>
      <c r="C120" s="338" t="s">
        <v>2370</v>
      </c>
      <c r="D120" s="338" t="str">
        <f>LCR!B101</f>
        <v>Term deposits managed by an unaffiliated third-party - cashable or maturing in the next 30 days</v>
      </c>
      <c r="E120" s="338" t="b">
        <f t="shared" si="2"/>
        <v>0</v>
      </c>
      <c r="F120" s="338" t="b">
        <f t="shared" si="3"/>
        <v>1</v>
      </c>
    </row>
    <row r="121" spans="1:6">
      <c r="A121" s="337" t="s">
        <v>11</v>
      </c>
      <c r="B121" s="337" t="s">
        <v>813</v>
      </c>
      <c r="C121" s="338" t="s">
        <v>2371</v>
      </c>
      <c r="D121" s="338" t="str">
        <f>LCR!B102</f>
        <v>Term deposits with a remaining maturity of  &gt; 30 days</v>
      </c>
      <c r="E121" s="338" t="b">
        <f t="shared" si="2"/>
        <v>0</v>
      </c>
      <c r="F121" s="338" t="b">
        <f t="shared" si="3"/>
        <v>1</v>
      </c>
    </row>
    <row r="122" spans="1:6">
      <c r="A122" s="337" t="s">
        <v>772</v>
      </c>
      <c r="B122" s="337" t="s">
        <v>814</v>
      </c>
      <c r="C122" s="338" t="s">
        <v>2372</v>
      </c>
      <c r="D122" s="338" t="str">
        <f>LCR!B103</f>
        <v>Less stable retail deposits subject to host jurisdiction requirements</v>
      </c>
      <c r="E122" s="338" t="b">
        <f t="shared" si="2"/>
        <v>0</v>
      </c>
      <c r="F122" s="338" t="b">
        <f t="shared" si="3"/>
        <v>1</v>
      </c>
    </row>
    <row r="123" spans="1:6">
      <c r="A123" s="337" t="s">
        <v>734</v>
      </c>
      <c r="B123" s="337" t="s">
        <v>1025</v>
      </c>
      <c r="C123" s="338" t="s">
        <v>2373</v>
      </c>
      <c r="D123" s="483" t="str">
        <f>LCR!J103</f>
        <v>See Section 6.2</v>
      </c>
      <c r="E123" s="338" t="b">
        <f t="shared" si="2"/>
        <v>0</v>
      </c>
      <c r="F123" s="338" t="b">
        <f t="shared" si="3"/>
        <v>1</v>
      </c>
    </row>
    <row r="124" spans="1:6">
      <c r="A124" s="337" t="s">
        <v>540</v>
      </c>
      <c r="B124" s="337" t="s">
        <v>1167</v>
      </c>
      <c r="C124" s="338" t="s">
        <v>2374</v>
      </c>
      <c r="D124" s="338" t="str">
        <f>LCR!A104</f>
        <v>Total retail deposits run-off</v>
      </c>
      <c r="E124" s="338" t="b">
        <f t="shared" si="2"/>
        <v>0</v>
      </c>
      <c r="F124" s="338" t="b">
        <f t="shared" si="3"/>
        <v>1</v>
      </c>
    </row>
    <row r="125" spans="1:6" ht="26.4">
      <c r="A125" s="337" t="s">
        <v>615</v>
      </c>
      <c r="B125" s="337" t="s">
        <v>1051</v>
      </c>
      <c r="C125" s="338" t="s">
        <v>2375</v>
      </c>
      <c r="D125" s="338" t="str">
        <f>LCR!A105</f>
        <v>2.2. Unsecured wholesale funding run-off</v>
      </c>
      <c r="E125" s="338" t="b">
        <f t="shared" si="2"/>
        <v>0</v>
      </c>
      <c r="F125" s="338" t="b">
        <f t="shared" si="3"/>
        <v>1</v>
      </c>
    </row>
    <row r="126" spans="1:6">
      <c r="A126" s="337" t="s">
        <v>14</v>
      </c>
      <c r="B126" s="337" t="s">
        <v>800</v>
      </c>
      <c r="C126" s="338" t="s">
        <v>2376</v>
      </c>
      <c r="D126" s="338" t="str">
        <f>LCR!D105</f>
        <v>Amount</v>
      </c>
      <c r="E126" s="338" t="b">
        <f t="shared" si="2"/>
        <v>0</v>
      </c>
      <c r="F126" s="338" t="b">
        <f t="shared" si="3"/>
        <v>1</v>
      </c>
    </row>
    <row r="127" spans="1:6">
      <c r="A127" s="337" t="s">
        <v>3</v>
      </c>
      <c r="B127" s="337" t="s">
        <v>787</v>
      </c>
      <c r="C127" s="338" t="s">
        <v>2377</v>
      </c>
      <c r="D127" s="338" t="str">
        <f>LCR!J105</f>
        <v>Weight</v>
      </c>
      <c r="E127" s="338" t="b">
        <f t="shared" si="2"/>
        <v>0</v>
      </c>
      <c r="F127" s="338" t="b">
        <f t="shared" si="3"/>
        <v>1</v>
      </c>
    </row>
    <row r="128" spans="1:6">
      <c r="A128" s="337" t="s">
        <v>316</v>
      </c>
      <c r="B128" s="337" t="s">
        <v>1070</v>
      </c>
      <c r="C128" s="338" t="s">
        <v>2378</v>
      </c>
      <c r="D128" s="338" t="str">
        <f>LCR!L105</f>
        <v>Weighted amount</v>
      </c>
      <c r="E128" s="338" t="b">
        <f t="shared" si="2"/>
        <v>0</v>
      </c>
      <c r="F128" s="338" t="b">
        <f t="shared" si="3"/>
        <v>1</v>
      </c>
    </row>
    <row r="129" spans="1:6">
      <c r="A129" s="337" t="s">
        <v>12</v>
      </c>
      <c r="B129" s="337" t="s">
        <v>815</v>
      </c>
      <c r="C129" s="338" t="s">
        <v>2379</v>
      </c>
      <c r="D129" s="338" t="str">
        <f>LCR!A107</f>
        <v>Total unsecured wholesale funding</v>
      </c>
      <c r="E129" s="338" t="b">
        <f t="shared" si="2"/>
        <v>0</v>
      </c>
      <c r="F129" s="338" t="b">
        <f t="shared" si="3"/>
        <v>1</v>
      </c>
    </row>
    <row r="130" spans="1:6">
      <c r="A130" s="337" t="s">
        <v>2183</v>
      </c>
      <c r="B130" s="337" t="s">
        <v>2182</v>
      </c>
      <c r="C130" s="338" t="s">
        <v>2380</v>
      </c>
      <c r="D130" s="338" t="str">
        <f>LCR!A108</f>
        <v>Total funding provided by small business customers</v>
      </c>
      <c r="E130" s="338" t="b">
        <f t="shared" ref="E130:E193" si="4">A130=D130</f>
        <v>0</v>
      </c>
      <c r="F130" s="338" t="b">
        <f t="shared" ref="F130:F193" si="5">B130=D130</f>
        <v>1</v>
      </c>
    </row>
    <row r="131" spans="1:6">
      <c r="A131" s="337" t="s">
        <v>1163</v>
      </c>
      <c r="B131" s="337" t="s">
        <v>2184</v>
      </c>
      <c r="C131" s="338" t="s">
        <v>2381</v>
      </c>
      <c r="D131" s="338" t="str">
        <f>LCR!A109</f>
        <v>Stable deposits; of which:</v>
      </c>
      <c r="E131" s="338" t="b">
        <f t="shared" si="4"/>
        <v>0</v>
      </c>
      <c r="F131" s="338" t="b">
        <f t="shared" si="5"/>
        <v>1</v>
      </c>
    </row>
    <row r="132" spans="1:6">
      <c r="A132" s="337" t="s">
        <v>766</v>
      </c>
      <c r="B132" s="337" t="s">
        <v>803</v>
      </c>
      <c r="C132" s="338" t="s">
        <v>2403</v>
      </c>
      <c r="D132" s="338" t="str">
        <f>LCR!A110</f>
        <v>Insured deposits in transactional accounts; of which:</v>
      </c>
      <c r="E132" s="338" t="b">
        <f t="shared" si="4"/>
        <v>0</v>
      </c>
      <c r="F132" s="338" t="b">
        <f t="shared" si="5"/>
        <v>1</v>
      </c>
    </row>
    <row r="133" spans="1:6">
      <c r="A133" s="337" t="s">
        <v>584</v>
      </c>
      <c r="B133" s="337" t="s">
        <v>804</v>
      </c>
      <c r="C133" s="338" t="s">
        <v>2404</v>
      </c>
      <c r="D133" s="338" t="str">
        <f>LCR!A113</f>
        <v>Eligible for a 3% run-off rate; of which:</v>
      </c>
      <c r="E133" s="338" t="b">
        <f t="shared" si="4"/>
        <v>0</v>
      </c>
      <c r="F133" s="338" t="b">
        <f t="shared" si="5"/>
        <v>1</v>
      </c>
    </row>
    <row r="134" spans="1:6">
      <c r="A134" s="337" t="s">
        <v>585</v>
      </c>
      <c r="B134" s="337" t="s">
        <v>1164</v>
      </c>
      <c r="C134" s="338" t="s">
        <v>2382</v>
      </c>
      <c r="D134" s="338" t="str">
        <f>LCR!B114</f>
        <v>Are in Canada</v>
      </c>
      <c r="E134" s="338" t="b">
        <f t="shared" si="4"/>
        <v>0</v>
      </c>
      <c r="F134" s="338" t="b">
        <f t="shared" si="5"/>
        <v>1</v>
      </c>
    </row>
    <row r="135" spans="1:6">
      <c r="A135" s="337" t="s">
        <v>586</v>
      </c>
      <c r="B135" s="337" t="s">
        <v>1165</v>
      </c>
      <c r="C135" s="338" t="s">
        <v>2383</v>
      </c>
      <c r="D135" s="338" t="str">
        <f>LCR!B115</f>
        <v>Are not in Canada</v>
      </c>
      <c r="E135" s="338" t="b">
        <f t="shared" si="4"/>
        <v>0</v>
      </c>
      <c r="F135" s="338" t="b">
        <f t="shared" si="5"/>
        <v>1</v>
      </c>
    </row>
    <row r="136" spans="1:6">
      <c r="A136" s="337" t="s">
        <v>588</v>
      </c>
      <c r="B136" s="337" t="s">
        <v>805</v>
      </c>
      <c r="C136" s="338" t="s">
        <v>2385</v>
      </c>
      <c r="D136" s="338" t="str">
        <f>LCR!B116</f>
        <v>Eligible for a 5% run-off rate</v>
      </c>
      <c r="E136" s="338" t="b">
        <f t="shared" si="4"/>
        <v>0</v>
      </c>
      <c r="F136" s="338" t="b">
        <f t="shared" si="5"/>
        <v>1</v>
      </c>
    </row>
    <row r="137" spans="1:6" ht="27.6">
      <c r="A137" s="337" t="s">
        <v>2186</v>
      </c>
      <c r="B137" s="337" t="s">
        <v>2185</v>
      </c>
      <c r="C137" s="338" t="s">
        <v>2384</v>
      </c>
      <c r="D137" s="338" t="str">
        <f>LCR!A117</f>
        <v>Insured deposits in non-transactional accounts with established relationships that make deposit withdrawal highly unlikely; of which:</v>
      </c>
      <c r="E137" s="338" t="b">
        <f t="shared" si="4"/>
        <v>0</v>
      </c>
      <c r="F137" s="338" t="b">
        <f t="shared" si="5"/>
        <v>1</v>
      </c>
    </row>
    <row r="138" spans="1:6">
      <c r="A138" s="337" t="s">
        <v>584</v>
      </c>
      <c r="B138" s="337" t="s">
        <v>804</v>
      </c>
      <c r="C138" s="338" t="s">
        <v>2411</v>
      </c>
      <c r="D138" s="486" t="str">
        <f>LCR!A118</f>
        <v>Eligible for a 3% run-off rate; of which:</v>
      </c>
      <c r="E138" s="338" t="b">
        <f t="shared" si="4"/>
        <v>0</v>
      </c>
      <c r="F138" s="338" t="b">
        <f t="shared" si="5"/>
        <v>1</v>
      </c>
    </row>
    <row r="139" spans="1:6">
      <c r="A139" s="337" t="s">
        <v>585</v>
      </c>
      <c r="B139" s="337" t="s">
        <v>1164</v>
      </c>
      <c r="C139" s="338" t="s">
        <v>2412</v>
      </c>
      <c r="D139" s="486" t="str">
        <f>LCR!B119</f>
        <v>Are in Canada</v>
      </c>
      <c r="E139" s="338" t="b">
        <f t="shared" si="4"/>
        <v>0</v>
      </c>
      <c r="F139" s="338" t="b">
        <f t="shared" si="5"/>
        <v>1</v>
      </c>
    </row>
    <row r="140" spans="1:6">
      <c r="A140" s="337" t="s">
        <v>586</v>
      </c>
      <c r="B140" s="337" t="s">
        <v>1165</v>
      </c>
      <c r="C140" s="338" t="s">
        <v>2413</v>
      </c>
      <c r="D140" s="486" t="str">
        <f>LCR!B120</f>
        <v>Are not in Canada</v>
      </c>
      <c r="E140" s="338" t="b">
        <f t="shared" si="4"/>
        <v>0</v>
      </c>
      <c r="F140" s="338" t="b">
        <f t="shared" si="5"/>
        <v>1</v>
      </c>
    </row>
    <row r="141" spans="1:6">
      <c r="A141" s="337" t="s">
        <v>587</v>
      </c>
      <c r="B141" s="337" t="s">
        <v>805</v>
      </c>
      <c r="C141" s="338" t="s">
        <v>2414</v>
      </c>
      <c r="D141" s="486" t="str">
        <f>LCR!B121</f>
        <v>Eligible for a 5% run-off rate</v>
      </c>
      <c r="E141" s="338" t="b">
        <f t="shared" si="4"/>
        <v>0</v>
      </c>
      <c r="F141" s="338" t="b">
        <f t="shared" si="5"/>
        <v>1</v>
      </c>
    </row>
    <row r="142" spans="1:6">
      <c r="A142" s="337" t="s">
        <v>730</v>
      </c>
      <c r="B142" s="337" t="s">
        <v>806</v>
      </c>
      <c r="C142" s="338" t="s">
        <v>2415</v>
      </c>
      <c r="D142" s="486" t="str">
        <f>LCR!A122</f>
        <v>Less stable deposits; of which:</v>
      </c>
      <c r="E142" s="338" t="b">
        <f t="shared" si="4"/>
        <v>0</v>
      </c>
      <c r="F142" s="338" t="b">
        <f t="shared" si="5"/>
        <v>1</v>
      </c>
    </row>
    <row r="143" spans="1:6">
      <c r="A143" s="337" t="s">
        <v>747</v>
      </c>
      <c r="B143" s="337" t="s">
        <v>807</v>
      </c>
      <c r="C143" s="338" t="s">
        <v>2416</v>
      </c>
      <c r="D143" s="486" t="str">
        <f>LCR!B123</f>
        <v>Insured deposits in non-transactional and no established relationship accounts</v>
      </c>
      <c r="E143" s="338" t="b">
        <f t="shared" si="4"/>
        <v>0</v>
      </c>
      <c r="F143" s="338" t="b">
        <f t="shared" si="5"/>
        <v>1</v>
      </c>
    </row>
    <row r="144" spans="1:6" ht="27.6">
      <c r="A144" s="337" t="s">
        <v>1168</v>
      </c>
      <c r="B144" s="337" t="s">
        <v>808</v>
      </c>
      <c r="C144" s="338" t="s">
        <v>2417</v>
      </c>
      <c r="D144" s="486" t="str">
        <f>LCR!B124</f>
        <v>Insured deposits received from funds and trusts where the balance is controlled by underlying retail customer</v>
      </c>
      <c r="E144" s="338" t="b">
        <f t="shared" si="4"/>
        <v>0</v>
      </c>
      <c r="F144" s="338" t="b">
        <f t="shared" si="5"/>
        <v>1</v>
      </c>
    </row>
    <row r="145" spans="1:6">
      <c r="A145" s="337" t="s">
        <v>10</v>
      </c>
      <c r="B145" s="337" t="s">
        <v>816</v>
      </c>
      <c r="C145" s="338" t="s">
        <v>2418</v>
      </c>
      <c r="D145" s="486" t="str">
        <f>LCR!B125</f>
        <v>Uninsured deposits</v>
      </c>
      <c r="E145" s="338" t="b">
        <f t="shared" si="4"/>
        <v>0</v>
      </c>
      <c r="F145" s="338" t="b">
        <f t="shared" si="5"/>
        <v>1</v>
      </c>
    </row>
    <row r="146" spans="1:6">
      <c r="A146" s="337" t="s">
        <v>779</v>
      </c>
      <c r="B146" s="337" t="s">
        <v>809</v>
      </c>
      <c r="C146" s="338" t="s">
        <v>2419</v>
      </c>
      <c r="D146" s="486" t="str">
        <f>LCR!B126</f>
        <v>Deposits denominated in a foreign currency</v>
      </c>
      <c r="E146" s="338" t="b">
        <f t="shared" si="4"/>
        <v>0</v>
      </c>
      <c r="F146" s="338" t="b">
        <f t="shared" si="5"/>
        <v>1</v>
      </c>
    </row>
    <row r="147" spans="1:6" ht="27.6">
      <c r="A147" s="337" t="s">
        <v>2168</v>
      </c>
      <c r="B147" s="337" t="s">
        <v>1166</v>
      </c>
      <c r="C147" s="338" t="s">
        <v>2420</v>
      </c>
      <c r="D147" s="486" t="str">
        <f>LCR!B127</f>
        <v>Rate sensitive deposits directly managed by the client - established relationship or deposit in a transactional account</v>
      </c>
      <c r="E147" s="338" t="b">
        <f t="shared" si="4"/>
        <v>0</v>
      </c>
      <c r="F147" s="338" t="b">
        <f t="shared" si="5"/>
        <v>1</v>
      </c>
    </row>
    <row r="148" spans="1:6" ht="27.6">
      <c r="A148" s="337" t="s">
        <v>2169</v>
      </c>
      <c r="B148" s="337" t="s">
        <v>1170</v>
      </c>
      <c r="C148" s="338" t="s">
        <v>2421</v>
      </c>
      <c r="D148" s="486" t="str">
        <f>LCR!B128</f>
        <v>Other rate sensitive deposits directly managed by the client - no established relationship and not in a transactional account</v>
      </c>
      <c r="E148" s="338" t="b">
        <f t="shared" si="4"/>
        <v>0</v>
      </c>
      <c r="F148" s="338" t="b">
        <f t="shared" si="5"/>
        <v>1</v>
      </c>
    </row>
    <row r="149" spans="1:6">
      <c r="A149" s="337" t="s">
        <v>733</v>
      </c>
      <c r="B149" s="337" t="s">
        <v>812</v>
      </c>
      <c r="C149" s="338" t="s">
        <v>2422</v>
      </c>
      <c r="D149" s="486" t="str">
        <f>LCR!B129</f>
        <v>Term deposits managed by an unaffiliated third-party - cashable or maturing in the next 30 days</v>
      </c>
      <c r="E149" s="338" t="b">
        <f t="shared" si="4"/>
        <v>0</v>
      </c>
      <c r="F149" s="338" t="b">
        <f t="shared" si="5"/>
        <v>1</v>
      </c>
    </row>
    <row r="150" spans="1:6">
      <c r="A150" s="337" t="s">
        <v>731</v>
      </c>
      <c r="B150" s="337" t="s">
        <v>811</v>
      </c>
      <c r="C150" s="338" t="s">
        <v>2423</v>
      </c>
      <c r="D150" s="486" t="str">
        <f>LCR!B130</f>
        <v>Demand deposits managed by unaffiliated third-party</v>
      </c>
      <c r="E150" s="338" t="b">
        <f t="shared" si="4"/>
        <v>0</v>
      </c>
      <c r="F150" s="338" t="b">
        <f t="shared" si="5"/>
        <v>1</v>
      </c>
    </row>
    <row r="151" spans="1:6">
      <c r="A151" s="337" t="s">
        <v>732</v>
      </c>
      <c r="B151" s="337" t="s">
        <v>817</v>
      </c>
      <c r="C151" s="338" t="s">
        <v>2424</v>
      </c>
      <c r="D151" s="486" t="str">
        <f>LCR!B131</f>
        <v>Less stable small business deposits subject to host jurisdiction requirements</v>
      </c>
      <c r="E151" s="338" t="b">
        <f t="shared" si="4"/>
        <v>0</v>
      </c>
      <c r="F151" s="338" t="b">
        <f t="shared" si="5"/>
        <v>1</v>
      </c>
    </row>
    <row r="152" spans="1:6">
      <c r="A152" s="337" t="s">
        <v>734</v>
      </c>
      <c r="B152" s="337" t="s">
        <v>1025</v>
      </c>
      <c r="C152" s="338" t="s">
        <v>2425</v>
      </c>
      <c r="D152" s="483" t="str">
        <f>LCR!J131</f>
        <v>See Section 6.2</v>
      </c>
      <c r="E152" s="338" t="b">
        <f t="shared" si="4"/>
        <v>0</v>
      </c>
      <c r="F152" s="338" t="b">
        <f t="shared" si="5"/>
        <v>1</v>
      </c>
    </row>
    <row r="153" spans="1:6">
      <c r="A153" s="337" t="s">
        <v>11</v>
      </c>
      <c r="B153" s="337" t="s">
        <v>813</v>
      </c>
      <c r="C153" s="338" t="s">
        <v>2426</v>
      </c>
      <c r="D153" s="486" t="str">
        <f>LCR!B132</f>
        <v>Term deposits with a remaining maturity of  &gt; 30 days</v>
      </c>
      <c r="E153" s="338" t="b">
        <f t="shared" si="4"/>
        <v>0</v>
      </c>
      <c r="F153" s="338" t="b">
        <f t="shared" si="5"/>
        <v>1</v>
      </c>
    </row>
    <row r="154" spans="1:6">
      <c r="A154" s="337" t="s">
        <v>736</v>
      </c>
      <c r="B154" s="337" t="s">
        <v>1171</v>
      </c>
      <c r="C154" s="338" t="s">
        <v>2427</v>
      </c>
      <c r="D154" s="486" t="str">
        <f>LCR!A133</f>
        <v>Total operational deposits:</v>
      </c>
      <c r="E154" s="338" t="b">
        <f t="shared" si="4"/>
        <v>0</v>
      </c>
      <c r="F154" s="338" t="b">
        <f t="shared" si="5"/>
        <v>1</v>
      </c>
    </row>
    <row r="155" spans="1:6">
      <c r="A155" s="337" t="s">
        <v>592</v>
      </c>
      <c r="B155" s="337" t="s">
        <v>818</v>
      </c>
      <c r="C155" s="338" t="s">
        <v>2428</v>
      </c>
      <c r="D155" s="486" t="str">
        <f>LCR!A134</f>
        <v>Provided by non-financial corporates</v>
      </c>
      <c r="E155" s="338" t="b">
        <f t="shared" si="4"/>
        <v>0</v>
      </c>
      <c r="F155" s="338" t="b">
        <f t="shared" si="5"/>
        <v>1</v>
      </c>
    </row>
    <row r="156" spans="1:6">
      <c r="A156" s="337" t="s">
        <v>1172</v>
      </c>
      <c r="B156" s="337" t="s">
        <v>819</v>
      </c>
      <c r="C156" s="338" t="s">
        <v>2429</v>
      </c>
      <c r="D156" s="486" t="str">
        <f>LCR!B135</f>
        <v>Insured, with a 3% run-off rate</v>
      </c>
      <c r="E156" s="338" t="b">
        <f t="shared" si="4"/>
        <v>0</v>
      </c>
      <c r="F156" s="338" t="b">
        <f t="shared" si="5"/>
        <v>1</v>
      </c>
    </row>
    <row r="157" spans="1:6">
      <c r="A157" s="337" t="s">
        <v>1173</v>
      </c>
      <c r="B157" s="337" t="s">
        <v>820</v>
      </c>
      <c r="C157" s="338" t="s">
        <v>2430</v>
      </c>
      <c r="D157" s="486" t="str">
        <f>LCR!B136</f>
        <v>Insured, with a 5% run-off rate</v>
      </c>
      <c r="E157" s="338" t="b">
        <f t="shared" si="4"/>
        <v>0</v>
      </c>
      <c r="F157" s="338" t="b">
        <f t="shared" si="5"/>
        <v>1</v>
      </c>
    </row>
    <row r="158" spans="1:6">
      <c r="A158" s="337" t="s">
        <v>589</v>
      </c>
      <c r="B158" s="337" t="s">
        <v>821</v>
      </c>
      <c r="C158" s="338" t="s">
        <v>2431</v>
      </c>
      <c r="D158" s="486" t="str">
        <f>LCR!B137</f>
        <v>Uninsured</v>
      </c>
      <c r="E158" s="338" t="b">
        <f t="shared" si="4"/>
        <v>0</v>
      </c>
      <c r="F158" s="338" t="b">
        <f t="shared" si="5"/>
        <v>1</v>
      </c>
    </row>
    <row r="159" spans="1:6">
      <c r="A159" s="337" t="s">
        <v>655</v>
      </c>
      <c r="B159" s="337" t="s">
        <v>1026</v>
      </c>
      <c r="C159" s="338" t="s">
        <v>2432</v>
      </c>
      <c r="D159" s="486" t="str">
        <f>LCR!A138</f>
        <v>Provided by sovereigns, central banks, PSEs and MDBs</v>
      </c>
      <c r="E159" s="338" t="b">
        <f t="shared" si="4"/>
        <v>0</v>
      </c>
      <c r="F159" s="338" t="b">
        <f t="shared" si="5"/>
        <v>1</v>
      </c>
    </row>
    <row r="160" spans="1:6">
      <c r="A160" s="337" t="s">
        <v>590</v>
      </c>
      <c r="B160" s="337" t="s">
        <v>819</v>
      </c>
      <c r="C160" s="338" t="s">
        <v>2433</v>
      </c>
      <c r="D160" s="486" t="str">
        <f>LCR!B139</f>
        <v>Insured, with a 3% run-off rate</v>
      </c>
      <c r="E160" s="338" t="b">
        <f t="shared" si="4"/>
        <v>0</v>
      </c>
      <c r="F160" s="338" t="b">
        <f t="shared" si="5"/>
        <v>1</v>
      </c>
    </row>
    <row r="161" spans="1:6">
      <c r="A161" s="337" t="s">
        <v>591</v>
      </c>
      <c r="B161" s="337" t="s">
        <v>820</v>
      </c>
      <c r="C161" s="338" t="s">
        <v>2434</v>
      </c>
      <c r="D161" s="486" t="str">
        <f>LCR!B140</f>
        <v>Insured, with a 5% run-off rate</v>
      </c>
      <c r="E161" s="338" t="b">
        <f t="shared" si="4"/>
        <v>0</v>
      </c>
      <c r="F161" s="338" t="b">
        <f t="shared" si="5"/>
        <v>1</v>
      </c>
    </row>
    <row r="162" spans="1:6">
      <c r="A162" s="337" t="s">
        <v>589</v>
      </c>
      <c r="B162" s="337" t="s">
        <v>821</v>
      </c>
      <c r="C162" s="338" t="s">
        <v>2435</v>
      </c>
      <c r="D162" s="486" t="str">
        <f>LCR!B141</f>
        <v>Uninsured</v>
      </c>
      <c r="E162" s="338" t="b">
        <f t="shared" si="4"/>
        <v>0</v>
      </c>
      <c r="F162" s="338" t="b">
        <f t="shared" si="5"/>
        <v>1</v>
      </c>
    </row>
    <row r="163" spans="1:6">
      <c r="A163" s="337" t="s">
        <v>594</v>
      </c>
      <c r="B163" s="337" t="s">
        <v>822</v>
      </c>
      <c r="C163" s="338" t="s">
        <v>2436</v>
      </c>
      <c r="D163" s="486" t="str">
        <f>LCR!A142</f>
        <v>Provided by banks</v>
      </c>
      <c r="E163" s="338" t="b">
        <f t="shared" si="4"/>
        <v>0</v>
      </c>
      <c r="F163" s="338" t="b">
        <f t="shared" si="5"/>
        <v>1</v>
      </c>
    </row>
    <row r="164" spans="1:6">
      <c r="A164" s="337" t="s">
        <v>590</v>
      </c>
      <c r="B164" s="337" t="s">
        <v>819</v>
      </c>
      <c r="C164" s="338" t="s">
        <v>2437</v>
      </c>
      <c r="D164" s="486" t="str">
        <f>LCR!B143</f>
        <v>Insured, with a 3% run-off rate</v>
      </c>
      <c r="E164" s="338" t="b">
        <f t="shared" si="4"/>
        <v>0</v>
      </c>
      <c r="F164" s="338" t="b">
        <f t="shared" si="5"/>
        <v>1</v>
      </c>
    </row>
    <row r="165" spans="1:6">
      <c r="A165" s="337" t="s">
        <v>591</v>
      </c>
      <c r="B165" s="337" t="s">
        <v>820</v>
      </c>
      <c r="C165" s="338" t="s">
        <v>2438</v>
      </c>
      <c r="D165" s="486" t="str">
        <f>LCR!B144</f>
        <v>Insured, with a 5% run-off rate</v>
      </c>
      <c r="E165" s="338" t="b">
        <f t="shared" si="4"/>
        <v>0</v>
      </c>
      <c r="F165" s="338" t="b">
        <f t="shared" si="5"/>
        <v>1</v>
      </c>
    </row>
    <row r="166" spans="1:6">
      <c r="A166" s="337" t="s">
        <v>589</v>
      </c>
      <c r="B166" s="337" t="s">
        <v>821</v>
      </c>
      <c r="C166" s="338" t="s">
        <v>2439</v>
      </c>
      <c r="D166" s="486" t="str">
        <f>LCR!B145</f>
        <v>Uninsured</v>
      </c>
      <c r="E166" s="338" t="b">
        <f t="shared" si="4"/>
        <v>0</v>
      </c>
      <c r="F166" s="338" t="b">
        <f t="shared" si="5"/>
        <v>1</v>
      </c>
    </row>
    <row r="167" spans="1:6">
      <c r="A167" s="337" t="s">
        <v>595</v>
      </c>
      <c r="B167" s="337" t="s">
        <v>823</v>
      </c>
      <c r="C167" s="338" t="s">
        <v>2440</v>
      </c>
      <c r="D167" s="486" t="str">
        <f>LCR!A146</f>
        <v>Provided by other financial institutions and other legal entities</v>
      </c>
      <c r="E167" s="338" t="b">
        <f t="shared" si="4"/>
        <v>0</v>
      </c>
      <c r="F167" s="338" t="b">
        <f t="shared" si="5"/>
        <v>1</v>
      </c>
    </row>
    <row r="168" spans="1:6">
      <c r="A168" s="337" t="s">
        <v>590</v>
      </c>
      <c r="B168" s="337" t="s">
        <v>819</v>
      </c>
      <c r="C168" s="338" t="s">
        <v>2441</v>
      </c>
      <c r="D168" s="486" t="str">
        <f>LCR!B147</f>
        <v>Insured, with a 3% run-off rate</v>
      </c>
      <c r="E168" s="338" t="b">
        <f t="shared" si="4"/>
        <v>0</v>
      </c>
      <c r="F168" s="338" t="b">
        <f t="shared" si="5"/>
        <v>1</v>
      </c>
    </row>
    <row r="169" spans="1:6">
      <c r="A169" s="337" t="s">
        <v>591</v>
      </c>
      <c r="B169" s="337" t="s">
        <v>820</v>
      </c>
      <c r="C169" s="338" t="s">
        <v>2442</v>
      </c>
      <c r="D169" s="486" t="str">
        <f>LCR!B148</f>
        <v>Insured, with a 5% run-off rate</v>
      </c>
      <c r="E169" s="338" t="b">
        <f t="shared" si="4"/>
        <v>0</v>
      </c>
      <c r="F169" s="338" t="b">
        <f t="shared" si="5"/>
        <v>1</v>
      </c>
    </row>
    <row r="170" spans="1:6">
      <c r="A170" s="337" t="s">
        <v>589</v>
      </c>
      <c r="B170" s="337" t="s">
        <v>821</v>
      </c>
      <c r="C170" s="338" t="s">
        <v>2443</v>
      </c>
      <c r="D170" s="486" t="str">
        <f>LCR!B149</f>
        <v>Uninsured</v>
      </c>
      <c r="E170" s="338" t="b">
        <f t="shared" si="4"/>
        <v>0</v>
      </c>
      <c r="F170" s="338" t="b">
        <f t="shared" si="5"/>
        <v>1</v>
      </c>
    </row>
    <row r="171" spans="1:6">
      <c r="A171" s="337" t="s">
        <v>737</v>
      </c>
      <c r="B171" s="337" t="s">
        <v>2187</v>
      </c>
      <c r="C171" s="338" t="s">
        <v>2444</v>
      </c>
      <c r="D171" s="486" t="str">
        <f>LCR!A150</f>
        <v>Total non-operational deposits:</v>
      </c>
      <c r="E171" s="338" t="b">
        <f t="shared" si="4"/>
        <v>0</v>
      </c>
      <c r="F171" s="338" t="b">
        <f t="shared" si="5"/>
        <v>1</v>
      </c>
    </row>
    <row r="172" spans="1:6">
      <c r="A172" s="337" t="s">
        <v>592</v>
      </c>
      <c r="B172" s="337" t="s">
        <v>2188</v>
      </c>
      <c r="C172" s="338" t="s">
        <v>2445</v>
      </c>
      <c r="D172" s="486" t="str">
        <f>LCR!A151</f>
        <v>Provided by non-financial corporates; of which:</v>
      </c>
      <c r="E172" s="338" t="b">
        <f t="shared" si="4"/>
        <v>0</v>
      </c>
      <c r="F172" s="338" t="b">
        <f t="shared" si="5"/>
        <v>1</v>
      </c>
    </row>
    <row r="173" spans="1:6">
      <c r="A173" s="337" t="s">
        <v>596</v>
      </c>
      <c r="B173" s="337" t="s">
        <v>824</v>
      </c>
      <c r="C173" s="338" t="s">
        <v>2446</v>
      </c>
      <c r="D173" s="486" t="str">
        <f>LCR!B152</f>
        <v>Where entire amount is fully covered by an effective deposit insurance scheme</v>
      </c>
      <c r="E173" s="338" t="b">
        <f t="shared" si="4"/>
        <v>0</v>
      </c>
      <c r="F173" s="338" t="b">
        <f t="shared" si="5"/>
        <v>1</v>
      </c>
    </row>
    <row r="174" spans="1:6">
      <c r="A174" s="337" t="s">
        <v>597</v>
      </c>
      <c r="B174" s="337" t="s">
        <v>825</v>
      </c>
      <c r="C174" s="338" t="s">
        <v>2447</v>
      </c>
      <c r="D174" s="486" t="str">
        <f>LCR!B153</f>
        <v>Where entire amount is not fully covered by an effective deposit insurance scheme</v>
      </c>
      <c r="E174" s="338" t="b">
        <f t="shared" si="4"/>
        <v>0</v>
      </c>
      <c r="F174" s="338" t="b">
        <f t="shared" si="5"/>
        <v>1</v>
      </c>
    </row>
    <row r="175" spans="1:6">
      <c r="A175" s="337" t="s">
        <v>593</v>
      </c>
      <c r="B175" s="337" t="s">
        <v>1053</v>
      </c>
      <c r="C175" s="338" t="s">
        <v>2448</v>
      </c>
      <c r="D175" s="486" t="str">
        <f>LCR!A154</f>
        <v>Provided by sovereigns, central banks, PSEs and MDBs; of which:</v>
      </c>
      <c r="E175" s="338" t="b">
        <f t="shared" si="4"/>
        <v>0</v>
      </c>
      <c r="F175" s="338" t="b">
        <f t="shared" si="5"/>
        <v>1</v>
      </c>
    </row>
    <row r="176" spans="1:6">
      <c r="A176" s="337" t="s">
        <v>596</v>
      </c>
      <c r="B176" s="337" t="s">
        <v>824</v>
      </c>
      <c r="C176" s="338" t="s">
        <v>2449</v>
      </c>
      <c r="D176" s="486" t="str">
        <f>LCR!B155</f>
        <v>Where entire amount is fully covered by an effective deposit insurance scheme</v>
      </c>
      <c r="E176" s="338" t="b">
        <f t="shared" si="4"/>
        <v>0</v>
      </c>
      <c r="F176" s="338" t="b">
        <f t="shared" si="5"/>
        <v>1</v>
      </c>
    </row>
    <row r="177" spans="1:6">
      <c r="A177" s="337" t="s">
        <v>671</v>
      </c>
      <c r="B177" s="337" t="s">
        <v>825</v>
      </c>
      <c r="C177" s="338" t="s">
        <v>2450</v>
      </c>
      <c r="D177" s="486" t="str">
        <f>LCR!B156</f>
        <v>Where entire amount is not fully covered by an effective deposit insurance scheme</v>
      </c>
      <c r="E177" s="338" t="b">
        <f t="shared" si="4"/>
        <v>0</v>
      </c>
      <c r="F177" s="338" t="b">
        <f t="shared" si="5"/>
        <v>1</v>
      </c>
    </row>
    <row r="178" spans="1:6">
      <c r="A178" s="337" t="s">
        <v>598</v>
      </c>
      <c r="B178" s="337" t="s">
        <v>826</v>
      </c>
      <c r="C178" s="338" t="s">
        <v>2451</v>
      </c>
      <c r="D178" s="486" t="str">
        <f>LCR!B157</f>
        <v>Provided by other banks</v>
      </c>
      <c r="E178" s="338" t="b">
        <f t="shared" si="4"/>
        <v>0</v>
      </c>
      <c r="F178" s="338" t="b">
        <f t="shared" si="5"/>
        <v>1</v>
      </c>
    </row>
    <row r="179" spans="1:6" ht="13.95" customHeight="1">
      <c r="A179" s="337" t="s">
        <v>599</v>
      </c>
      <c r="B179" s="337" t="s">
        <v>823</v>
      </c>
      <c r="C179" s="338" t="s">
        <v>2452</v>
      </c>
      <c r="D179" s="486" t="str">
        <f>LCR!B158</f>
        <v>Provided by other financial institutions and other legal entities</v>
      </c>
      <c r="E179" s="338" t="b">
        <f t="shared" si="4"/>
        <v>0</v>
      </c>
      <c r="F179" s="338" t="b">
        <f t="shared" si="5"/>
        <v>1</v>
      </c>
    </row>
    <row r="180" spans="1:6" ht="18.45" customHeight="1">
      <c r="A180" s="337" t="s">
        <v>32</v>
      </c>
      <c r="B180" s="337" t="s">
        <v>827</v>
      </c>
      <c r="C180" s="338" t="s">
        <v>2453</v>
      </c>
      <c r="D180" s="486" t="str">
        <f>LCR!B159</f>
        <v>Unsecured debt issuance</v>
      </c>
      <c r="E180" s="338" t="b">
        <f t="shared" si="4"/>
        <v>0</v>
      </c>
      <c r="F180" s="338" t="b">
        <f t="shared" si="5"/>
        <v>1</v>
      </c>
    </row>
    <row r="181" spans="1:6" ht="15.45" customHeight="1">
      <c r="A181" s="337" t="s">
        <v>135</v>
      </c>
      <c r="B181" s="337" t="s">
        <v>828</v>
      </c>
      <c r="C181" s="338" t="s">
        <v>2454</v>
      </c>
      <c r="D181" s="486" t="str">
        <f>LCR!B160</f>
        <v>Additional balances required to be installed in central bank reserves</v>
      </c>
      <c r="E181" s="338" t="b">
        <f t="shared" si="4"/>
        <v>0</v>
      </c>
      <c r="F181" s="338" t="b">
        <f t="shared" si="5"/>
        <v>1</v>
      </c>
    </row>
    <row r="182" spans="1:6" ht="20.7" customHeight="1">
      <c r="A182" s="337" t="s">
        <v>612</v>
      </c>
      <c r="B182" s="337" t="s">
        <v>829</v>
      </c>
      <c r="C182" s="338" t="s">
        <v>2455</v>
      </c>
      <c r="D182" s="486" t="str">
        <f>LCR!A161</f>
        <v>Total unsecured wholesale funding run-off</v>
      </c>
      <c r="E182" s="338" t="b">
        <f t="shared" si="4"/>
        <v>0</v>
      </c>
      <c r="F182" s="338" t="b">
        <f t="shared" si="5"/>
        <v>1</v>
      </c>
    </row>
    <row r="183" spans="1:6" ht="31.5" customHeight="1">
      <c r="A183" s="337" t="s">
        <v>616</v>
      </c>
      <c r="B183" s="337" t="s">
        <v>1052</v>
      </c>
      <c r="C183" s="338" t="s">
        <v>2456</v>
      </c>
      <c r="D183" s="486" t="str">
        <f>LCR!A162</f>
        <v>2.3. Secured funding run-off</v>
      </c>
      <c r="E183" s="338" t="b">
        <f t="shared" si="4"/>
        <v>0</v>
      </c>
      <c r="F183" s="338" t="b">
        <f t="shared" si="5"/>
        <v>1</v>
      </c>
    </row>
    <row r="184" spans="1:6">
      <c r="A184" s="337" t="s">
        <v>13</v>
      </c>
      <c r="B184" s="337" t="s">
        <v>830</v>
      </c>
      <c r="C184" s="338" t="s">
        <v>2457</v>
      </c>
      <c r="D184" s="486" t="str">
        <f>LCR!D162</f>
        <v>Amount received</v>
      </c>
      <c r="E184" s="338" t="b">
        <f t="shared" si="4"/>
        <v>0</v>
      </c>
      <c r="F184" s="338" t="b">
        <f t="shared" si="5"/>
        <v>1</v>
      </c>
    </row>
    <row r="185" spans="1:6">
      <c r="A185" s="337" t="s">
        <v>1175</v>
      </c>
      <c r="B185" s="337" t="s">
        <v>1174</v>
      </c>
      <c r="C185" s="338" t="s">
        <v>2458</v>
      </c>
      <c r="D185" s="486" t="str">
        <f>LCR!F162</f>
        <v>Market value of extended collateral</v>
      </c>
      <c r="E185" s="338" t="b">
        <f t="shared" si="4"/>
        <v>0</v>
      </c>
      <c r="F185" s="338" t="b">
        <f t="shared" si="5"/>
        <v>1</v>
      </c>
    </row>
    <row r="186" spans="1:6">
      <c r="A186" s="337" t="s">
        <v>3</v>
      </c>
      <c r="B186" s="337" t="s">
        <v>787</v>
      </c>
      <c r="C186" s="338" t="s">
        <v>2459</v>
      </c>
      <c r="D186" s="486" t="str">
        <f>LCR!J162</f>
        <v>Weight</v>
      </c>
      <c r="E186" s="338" t="b">
        <f t="shared" si="4"/>
        <v>0</v>
      </c>
      <c r="F186" s="338" t="b">
        <f t="shared" si="5"/>
        <v>1</v>
      </c>
    </row>
    <row r="187" spans="1:6">
      <c r="A187" s="337" t="s">
        <v>2</v>
      </c>
      <c r="B187" s="337" t="s">
        <v>1070</v>
      </c>
      <c r="C187" s="338" t="s">
        <v>2460</v>
      </c>
      <c r="D187" s="486" t="str">
        <f>LCR!L162</f>
        <v>Weighted amount</v>
      </c>
      <c r="E187" s="338" t="b">
        <f t="shared" si="4"/>
        <v>0</v>
      </c>
      <c r="F187" s="338" t="b">
        <f t="shared" si="5"/>
        <v>1</v>
      </c>
    </row>
    <row r="188" spans="1:6">
      <c r="A188" s="337" t="s">
        <v>1176</v>
      </c>
      <c r="B188" s="337" t="s">
        <v>2189</v>
      </c>
      <c r="C188" s="338" t="s">
        <v>2461</v>
      </c>
      <c r="D188" s="486" t="str">
        <f>LCR!A165</f>
        <v>Transactions maturing ≤ 30 days conducted with the FI's domestic central bank:</v>
      </c>
      <c r="E188" s="338" t="b">
        <f t="shared" si="4"/>
        <v>0</v>
      </c>
      <c r="F188" s="338" t="b">
        <f t="shared" si="5"/>
        <v>1</v>
      </c>
    </row>
    <row r="189" spans="1:6">
      <c r="A189" s="337" t="s">
        <v>678</v>
      </c>
      <c r="B189" s="337" t="s">
        <v>1177</v>
      </c>
      <c r="C189" s="338" t="s">
        <v>2462</v>
      </c>
      <c r="D189" s="486" t="str">
        <f>LCR!A166</f>
        <v>Backed by Level 1 assets; of which:</v>
      </c>
      <c r="E189" s="338" t="b">
        <f t="shared" si="4"/>
        <v>0</v>
      </c>
      <c r="F189" s="338" t="b">
        <f t="shared" si="5"/>
        <v>1</v>
      </c>
    </row>
    <row r="190" spans="1:6">
      <c r="A190" s="337" t="s">
        <v>33</v>
      </c>
      <c r="B190" s="337" t="s">
        <v>831</v>
      </c>
      <c r="C190" s="338" t="s">
        <v>2463</v>
      </c>
      <c r="D190" s="486" t="str">
        <f>LCR!B167</f>
        <v>Transactions involving eligible liquid assets</v>
      </c>
      <c r="E190" s="338" t="b">
        <f t="shared" si="4"/>
        <v>0</v>
      </c>
      <c r="F190" s="338" t="b">
        <f t="shared" si="5"/>
        <v>1</v>
      </c>
    </row>
    <row r="191" spans="1:6">
      <c r="A191" s="337" t="s">
        <v>34</v>
      </c>
      <c r="B191" s="337" t="s">
        <v>832</v>
      </c>
      <c r="C191" s="338" t="s">
        <v>2464</v>
      </c>
      <c r="D191" s="486" t="str">
        <f>LCR!B168</f>
        <v>Transactions not involving eligible liquid assets</v>
      </c>
      <c r="E191" s="338" t="b">
        <f t="shared" si="4"/>
        <v>0</v>
      </c>
      <c r="F191" s="338" t="b">
        <f t="shared" si="5"/>
        <v>1</v>
      </c>
    </row>
    <row r="192" spans="1:6">
      <c r="A192" s="337" t="s">
        <v>1079</v>
      </c>
      <c r="B192" s="337" t="s">
        <v>1178</v>
      </c>
      <c r="C192" s="338" t="s">
        <v>2465</v>
      </c>
      <c r="D192" s="486" t="str">
        <f>LCR!A169</f>
        <v>Backed by Level 2A assets; of which:</v>
      </c>
      <c r="E192" s="338" t="b">
        <f t="shared" si="4"/>
        <v>0</v>
      </c>
      <c r="F192" s="338" t="b">
        <f t="shared" si="5"/>
        <v>1</v>
      </c>
    </row>
    <row r="193" spans="1:6">
      <c r="A193" s="337" t="s">
        <v>33</v>
      </c>
      <c r="B193" s="337" t="s">
        <v>831</v>
      </c>
      <c r="C193" s="338" t="s">
        <v>2466</v>
      </c>
      <c r="D193" s="486" t="str">
        <f>LCR!B170</f>
        <v>Transactions involving eligible liquid assets</v>
      </c>
      <c r="E193" s="338" t="b">
        <f t="shared" si="4"/>
        <v>0</v>
      </c>
      <c r="F193" s="338" t="b">
        <f t="shared" si="5"/>
        <v>1</v>
      </c>
    </row>
    <row r="194" spans="1:6">
      <c r="A194" s="337" t="s">
        <v>34</v>
      </c>
      <c r="B194" s="337" t="s">
        <v>832</v>
      </c>
      <c r="C194" s="338" t="s">
        <v>2467</v>
      </c>
      <c r="D194" s="486" t="str">
        <f>LCR!B171</f>
        <v>Transactions not involving eligible liquid assets</v>
      </c>
      <c r="E194" s="338" t="b">
        <f t="shared" ref="E194:E257" si="6">A194=D194</f>
        <v>0</v>
      </c>
      <c r="F194" s="338" t="b">
        <f t="shared" ref="F194:F257" si="7">B194=D194</f>
        <v>1</v>
      </c>
    </row>
    <row r="195" spans="1:6">
      <c r="A195" s="337" t="s">
        <v>1102</v>
      </c>
      <c r="B195" s="337" t="s">
        <v>1179</v>
      </c>
      <c r="C195" s="338" t="s">
        <v>2468</v>
      </c>
      <c r="D195" s="486" t="str">
        <f>LCR!A172</f>
        <v>Backed by Level 2B RMBS assets; of which:</v>
      </c>
      <c r="E195" s="338" t="b">
        <f t="shared" si="6"/>
        <v>0</v>
      </c>
      <c r="F195" s="338" t="b">
        <f t="shared" si="7"/>
        <v>1</v>
      </c>
    </row>
    <row r="196" spans="1:6">
      <c r="A196" s="337" t="s">
        <v>33</v>
      </c>
      <c r="B196" s="337" t="s">
        <v>831</v>
      </c>
      <c r="C196" s="338" t="s">
        <v>2469</v>
      </c>
      <c r="D196" s="486" t="str">
        <f>LCR!B173</f>
        <v>Transactions involving eligible liquid assets</v>
      </c>
      <c r="E196" s="338" t="b">
        <f t="shared" si="6"/>
        <v>0</v>
      </c>
      <c r="F196" s="338" t="b">
        <f t="shared" si="7"/>
        <v>1</v>
      </c>
    </row>
    <row r="197" spans="1:6">
      <c r="A197" s="337" t="s">
        <v>34</v>
      </c>
      <c r="B197" s="337" t="s">
        <v>832</v>
      </c>
      <c r="C197" s="338" t="s">
        <v>2470</v>
      </c>
      <c r="D197" s="486" t="str">
        <f>LCR!B174</f>
        <v>Transactions not involving eligible liquid assets</v>
      </c>
      <c r="E197" s="338" t="b">
        <f t="shared" si="6"/>
        <v>0</v>
      </c>
      <c r="F197" s="338" t="b">
        <f t="shared" si="7"/>
        <v>1</v>
      </c>
    </row>
    <row r="198" spans="1:6">
      <c r="A198" s="337" t="s">
        <v>1103</v>
      </c>
      <c r="B198" s="337" t="s">
        <v>1180</v>
      </c>
      <c r="C198" s="338" t="s">
        <v>2471</v>
      </c>
      <c r="D198" s="486" t="str">
        <f>LCR!A175</f>
        <v>Backed by Level 2B non-RMBS assets; of which:</v>
      </c>
      <c r="E198" s="338" t="b">
        <f t="shared" si="6"/>
        <v>0</v>
      </c>
      <c r="F198" s="338" t="b">
        <f t="shared" si="7"/>
        <v>1</v>
      </c>
    </row>
    <row r="199" spans="1:6">
      <c r="A199" s="337" t="s">
        <v>33</v>
      </c>
      <c r="B199" s="337" t="s">
        <v>831</v>
      </c>
      <c r="C199" s="338" t="s">
        <v>2472</v>
      </c>
      <c r="D199" s="486" t="str">
        <f>LCR!B176</f>
        <v>Transactions involving eligible liquid assets</v>
      </c>
      <c r="E199" s="338" t="b">
        <f t="shared" si="6"/>
        <v>0</v>
      </c>
      <c r="F199" s="338" t="b">
        <f t="shared" si="7"/>
        <v>1</v>
      </c>
    </row>
    <row r="200" spans="1:6">
      <c r="A200" s="337" t="s">
        <v>34</v>
      </c>
      <c r="B200" s="337" t="s">
        <v>832</v>
      </c>
      <c r="C200" s="338" t="s">
        <v>2473</v>
      </c>
      <c r="D200" s="486" t="str">
        <f>LCR!B177</f>
        <v>Transactions not involving eligible liquid assets</v>
      </c>
      <c r="E200" s="338" t="b">
        <f t="shared" si="6"/>
        <v>0</v>
      </c>
      <c r="F200" s="338" t="b">
        <f t="shared" si="7"/>
        <v>1</v>
      </c>
    </row>
    <row r="201" spans="1:6">
      <c r="A201" s="337" t="s">
        <v>600</v>
      </c>
      <c r="B201" s="337" t="s">
        <v>833</v>
      </c>
      <c r="C201" s="338" t="s">
        <v>2474</v>
      </c>
      <c r="D201" s="486" t="str">
        <f>LCR!A178</f>
        <v>Backed by other assets</v>
      </c>
      <c r="E201" s="338" t="b">
        <f t="shared" si="6"/>
        <v>0</v>
      </c>
      <c r="F201" s="338" t="b">
        <f t="shared" si="7"/>
        <v>1</v>
      </c>
    </row>
    <row r="202" spans="1:6" ht="27.6">
      <c r="A202" s="337" t="s">
        <v>1181</v>
      </c>
      <c r="B202" s="337" t="s">
        <v>2190</v>
      </c>
      <c r="C202" s="338" t="s">
        <v>2475</v>
      </c>
      <c r="D202" s="486" t="str">
        <f>LCR!A179</f>
        <v>Transactions maturing ≤ 30 days not conducted with the FI's domestic central bank and backed by Level 1 assets; of which:</v>
      </c>
      <c r="E202" s="338" t="b">
        <f t="shared" si="6"/>
        <v>0</v>
      </c>
      <c r="F202" s="338" t="b">
        <f t="shared" si="7"/>
        <v>1</v>
      </c>
    </row>
    <row r="203" spans="1:6">
      <c r="A203" s="337" t="s">
        <v>33</v>
      </c>
      <c r="B203" s="337" t="s">
        <v>831</v>
      </c>
      <c r="C203" s="338" t="s">
        <v>2476</v>
      </c>
      <c r="D203" s="486" t="str">
        <f>LCR!B180</f>
        <v>Transactions involving eligible liquid assets</v>
      </c>
      <c r="E203" s="338" t="b">
        <f t="shared" si="6"/>
        <v>0</v>
      </c>
      <c r="F203" s="338" t="b">
        <f t="shared" si="7"/>
        <v>1</v>
      </c>
    </row>
    <row r="204" spans="1:6">
      <c r="A204" s="337" t="s">
        <v>34</v>
      </c>
      <c r="B204" s="337" t="s">
        <v>832</v>
      </c>
      <c r="C204" s="338" t="s">
        <v>2477</v>
      </c>
      <c r="D204" s="486" t="str">
        <f>LCR!B181</f>
        <v>Transactions not involving eligible liquid assets</v>
      </c>
      <c r="E204" s="338" t="b">
        <f t="shared" si="6"/>
        <v>0</v>
      </c>
      <c r="F204" s="338" t="b">
        <f t="shared" si="7"/>
        <v>1</v>
      </c>
    </row>
    <row r="205" spans="1:6" ht="27.6">
      <c r="A205" s="337" t="s">
        <v>1182</v>
      </c>
      <c r="B205" s="337" t="s">
        <v>2191</v>
      </c>
      <c r="C205" s="338" t="s">
        <v>2478</v>
      </c>
      <c r="D205" s="486" t="str">
        <f>LCR!A182</f>
        <v>Transactions maturing ≤ 30 days not conducted with the FI's domestic central bank and backed by Level 2A assets:</v>
      </c>
      <c r="E205" s="338" t="b">
        <f t="shared" si="6"/>
        <v>0</v>
      </c>
      <c r="F205" s="338" t="b">
        <f t="shared" si="7"/>
        <v>1</v>
      </c>
    </row>
    <row r="206" spans="1:6">
      <c r="A206" s="337" t="s">
        <v>33</v>
      </c>
      <c r="B206" s="337" t="s">
        <v>831</v>
      </c>
      <c r="C206" s="338" t="s">
        <v>2479</v>
      </c>
      <c r="D206" s="486" t="str">
        <f>LCR!B183</f>
        <v>Transactions involving eligible liquid assets</v>
      </c>
      <c r="E206" s="338" t="b">
        <f t="shared" si="6"/>
        <v>0</v>
      </c>
      <c r="F206" s="338" t="b">
        <f t="shared" si="7"/>
        <v>1</v>
      </c>
    </row>
    <row r="207" spans="1:6">
      <c r="A207" s="337" t="s">
        <v>34</v>
      </c>
      <c r="B207" s="337" t="s">
        <v>832</v>
      </c>
      <c r="C207" s="338" t="s">
        <v>2480</v>
      </c>
      <c r="D207" s="486" t="str">
        <f>LCR!B184</f>
        <v>Transactions not involving eligible liquid assets</v>
      </c>
      <c r="E207" s="338" t="b">
        <f t="shared" si="6"/>
        <v>0</v>
      </c>
      <c r="F207" s="338" t="b">
        <f t="shared" si="7"/>
        <v>1</v>
      </c>
    </row>
    <row r="208" spans="1:6" ht="27.6">
      <c r="A208" s="337" t="s">
        <v>1183</v>
      </c>
      <c r="B208" s="337" t="s">
        <v>2192</v>
      </c>
      <c r="C208" s="338" t="s">
        <v>2481</v>
      </c>
      <c r="D208" s="486" t="str">
        <f>LCR!A185</f>
        <v>Transactions maturing ≤ 30 days not conducted with the FI's domestic central bank and backed by Level 2B RMBS assets:</v>
      </c>
      <c r="E208" s="338" t="b">
        <f t="shared" si="6"/>
        <v>0</v>
      </c>
      <c r="F208" s="338" t="b">
        <f t="shared" si="7"/>
        <v>1</v>
      </c>
    </row>
    <row r="209" spans="1:6">
      <c r="A209" s="337" t="s">
        <v>33</v>
      </c>
      <c r="B209" s="337" t="s">
        <v>831</v>
      </c>
      <c r="C209" s="338" t="s">
        <v>2482</v>
      </c>
      <c r="D209" s="486" t="str">
        <f>LCR!B186</f>
        <v>Transactions involving eligible liquid assets</v>
      </c>
      <c r="E209" s="338" t="b">
        <f t="shared" si="6"/>
        <v>0</v>
      </c>
      <c r="F209" s="338" t="b">
        <f t="shared" si="7"/>
        <v>1</v>
      </c>
    </row>
    <row r="210" spans="1:6">
      <c r="A210" s="337" t="s">
        <v>34</v>
      </c>
      <c r="B210" s="337" t="s">
        <v>832</v>
      </c>
      <c r="C210" s="338" t="s">
        <v>2483</v>
      </c>
      <c r="D210" s="486" t="str">
        <f>LCR!B187</f>
        <v>Transactions not involving eligible liquid assets</v>
      </c>
      <c r="E210" s="338" t="b">
        <f t="shared" si="6"/>
        <v>0</v>
      </c>
      <c r="F210" s="338" t="b">
        <f t="shared" si="7"/>
        <v>1</v>
      </c>
    </row>
    <row r="211" spans="1:6" ht="27.6">
      <c r="A211" s="337" t="s">
        <v>1184</v>
      </c>
      <c r="B211" s="337" t="s">
        <v>2193</v>
      </c>
      <c r="C211" s="338" t="s">
        <v>2484</v>
      </c>
      <c r="D211" s="486" t="str">
        <f>LCR!A188</f>
        <v>Transactions maturing ≤ 30 days  not conducted with the FI's domestic central bank and backed by Level 2B non-RMBS assets:</v>
      </c>
      <c r="E211" s="338" t="b">
        <f t="shared" si="6"/>
        <v>0</v>
      </c>
      <c r="F211" s="338" t="b">
        <f t="shared" si="7"/>
        <v>1</v>
      </c>
    </row>
    <row r="212" spans="1:6">
      <c r="A212" s="337" t="s">
        <v>2256</v>
      </c>
      <c r="B212" s="337" t="s">
        <v>1185</v>
      </c>
      <c r="C212" s="338" t="s">
        <v>2485</v>
      </c>
      <c r="D212" s="486" t="str">
        <f>LCR!A189</f>
        <v>Counterparties are domestic sovereigns, MDBs or domestic PSEs with a 20% risk weight:</v>
      </c>
      <c r="E212" s="338" t="b">
        <f t="shared" si="6"/>
        <v>0</v>
      </c>
      <c r="F212" s="338" t="b">
        <f t="shared" si="7"/>
        <v>1</v>
      </c>
    </row>
    <row r="213" spans="1:6">
      <c r="A213" s="337" t="s">
        <v>33</v>
      </c>
      <c r="B213" s="337" t="s">
        <v>831</v>
      </c>
      <c r="C213" s="338" t="s">
        <v>2486</v>
      </c>
      <c r="D213" s="486" t="str">
        <f>LCR!B190</f>
        <v>Transactions involving eligible liquid assets</v>
      </c>
      <c r="E213" s="338" t="b">
        <f t="shared" si="6"/>
        <v>0</v>
      </c>
      <c r="F213" s="338" t="b">
        <f t="shared" si="7"/>
        <v>1</v>
      </c>
    </row>
    <row r="214" spans="1:6">
      <c r="A214" s="337" t="s">
        <v>34</v>
      </c>
      <c r="B214" s="337" t="s">
        <v>832</v>
      </c>
      <c r="C214" s="338" t="s">
        <v>2487</v>
      </c>
      <c r="D214" s="486" t="str">
        <f>LCR!B191</f>
        <v>Transactions not involving eligible liquid assets</v>
      </c>
      <c r="E214" s="338" t="b">
        <f t="shared" si="6"/>
        <v>0</v>
      </c>
      <c r="F214" s="338" t="b">
        <f t="shared" si="7"/>
        <v>1</v>
      </c>
    </row>
    <row r="215" spans="1:6">
      <c r="A215" s="337" t="s">
        <v>608</v>
      </c>
      <c r="B215" s="337" t="s">
        <v>1186</v>
      </c>
      <c r="C215" s="338" t="s">
        <v>2488</v>
      </c>
      <c r="D215" s="486" t="str">
        <f>LCR!A192</f>
        <v>Counterparties are not domestic sovereigns, MDBs or domestic PSEs with a 20% risk weight:</v>
      </c>
      <c r="E215" s="338" t="b">
        <f t="shared" si="6"/>
        <v>0</v>
      </c>
      <c r="F215" s="338" t="b">
        <f t="shared" si="7"/>
        <v>1</v>
      </c>
    </row>
    <row r="216" spans="1:6">
      <c r="A216" s="337" t="s">
        <v>33</v>
      </c>
      <c r="B216" s="337" t="s">
        <v>831</v>
      </c>
      <c r="C216" s="338" t="s">
        <v>2489</v>
      </c>
      <c r="D216" s="486" t="str">
        <f>LCR!B193</f>
        <v>Transactions involving eligible liquid assets</v>
      </c>
      <c r="E216" s="338" t="b">
        <f t="shared" si="6"/>
        <v>0</v>
      </c>
      <c r="F216" s="338" t="b">
        <f t="shared" si="7"/>
        <v>1</v>
      </c>
    </row>
    <row r="217" spans="1:6">
      <c r="A217" s="337" t="s">
        <v>34</v>
      </c>
      <c r="B217" s="337" t="s">
        <v>832</v>
      </c>
      <c r="C217" s="338" t="s">
        <v>2490</v>
      </c>
      <c r="D217" s="486" t="str">
        <f>LCR!B194</f>
        <v>Transactions not involving eligible liquid assets</v>
      </c>
      <c r="E217" s="338" t="b">
        <f t="shared" si="6"/>
        <v>0</v>
      </c>
      <c r="F217" s="338" t="b">
        <f t="shared" si="7"/>
        <v>1</v>
      </c>
    </row>
    <row r="218" spans="1:6" ht="27.6">
      <c r="A218" s="337" t="s">
        <v>1187</v>
      </c>
      <c r="B218" s="337" t="s">
        <v>2194</v>
      </c>
      <c r="C218" s="338" t="s">
        <v>2491</v>
      </c>
      <c r="D218" s="486" t="str">
        <f>LCR!A195</f>
        <v>Transactions maturing ≤ 30 days not conducted with the FI's domestic central bank and backed by other assets (non-HQLA):</v>
      </c>
      <c r="E218" s="338" t="b">
        <f t="shared" si="6"/>
        <v>0</v>
      </c>
      <c r="F218" s="338" t="b">
        <f t="shared" si="7"/>
        <v>1</v>
      </c>
    </row>
    <row r="219" spans="1:6">
      <c r="A219" s="337" t="s">
        <v>1188</v>
      </c>
      <c r="B219" s="337" t="s">
        <v>1055</v>
      </c>
      <c r="C219" s="338" t="s">
        <v>2492</v>
      </c>
      <c r="D219" s="486" t="str">
        <f>LCR!B196</f>
        <v>Counterparties are domestic sovereigns, MDBs or domestic PSEs with a 20% risk weight</v>
      </c>
      <c r="E219" s="338" t="b">
        <f t="shared" si="6"/>
        <v>0</v>
      </c>
      <c r="F219" s="338" t="b">
        <f t="shared" si="7"/>
        <v>1</v>
      </c>
    </row>
    <row r="220" spans="1:6">
      <c r="A220" s="337" t="s">
        <v>672</v>
      </c>
      <c r="B220" s="337" t="s">
        <v>1054</v>
      </c>
      <c r="C220" s="338" t="s">
        <v>2493</v>
      </c>
      <c r="D220" s="486" t="str">
        <f>LCR!B197</f>
        <v>Counterparties are not domestic sovereigns, MDBs or domestic PSEs with a 20% risk weight</v>
      </c>
      <c r="E220" s="338" t="b">
        <f t="shared" si="6"/>
        <v>0</v>
      </c>
      <c r="F220" s="338" t="b">
        <f t="shared" si="7"/>
        <v>1</v>
      </c>
    </row>
    <row r="221" spans="1:6">
      <c r="A221" s="337" t="s">
        <v>15</v>
      </c>
      <c r="B221" s="337" t="s">
        <v>834</v>
      </c>
      <c r="C221" s="338" t="s">
        <v>2494</v>
      </c>
      <c r="D221" s="486" t="str">
        <f>LCR!A198</f>
        <v>Total secured funding run-off</v>
      </c>
      <c r="E221" s="338" t="b">
        <f t="shared" si="6"/>
        <v>0</v>
      </c>
      <c r="F221" s="338" t="b">
        <f t="shared" si="7"/>
        <v>1</v>
      </c>
    </row>
    <row r="222" spans="1:6">
      <c r="A222" s="337" t="s">
        <v>617</v>
      </c>
      <c r="B222" s="337" t="s">
        <v>1056</v>
      </c>
      <c r="C222" s="338" t="s">
        <v>2495</v>
      </c>
      <c r="D222" s="486" t="str">
        <f>LCR!A199</f>
        <v>2.4. Additional requirements</v>
      </c>
      <c r="E222" s="338" t="b">
        <f t="shared" si="6"/>
        <v>0</v>
      </c>
      <c r="F222" s="338" t="b">
        <f t="shared" si="7"/>
        <v>1</v>
      </c>
    </row>
    <row r="223" spans="1:6">
      <c r="A223" s="337" t="s">
        <v>14</v>
      </c>
      <c r="B223" s="337" t="s">
        <v>800</v>
      </c>
      <c r="C223" s="338" t="s">
        <v>2496</v>
      </c>
      <c r="D223" s="486" t="str">
        <f>LCR!D199</f>
        <v>Amount</v>
      </c>
      <c r="E223" s="338" t="b">
        <f t="shared" si="6"/>
        <v>0</v>
      </c>
      <c r="F223" s="338" t="b">
        <f t="shared" si="7"/>
        <v>1</v>
      </c>
    </row>
    <row r="224" spans="1:6">
      <c r="A224" s="337" t="s">
        <v>3</v>
      </c>
      <c r="B224" s="337" t="s">
        <v>787</v>
      </c>
      <c r="C224" s="338" t="s">
        <v>2497</v>
      </c>
      <c r="D224" s="486" t="str">
        <f>LCR!J199</f>
        <v>Weight</v>
      </c>
      <c r="E224" s="338" t="b">
        <f t="shared" si="6"/>
        <v>0</v>
      </c>
      <c r="F224" s="338" t="b">
        <f t="shared" si="7"/>
        <v>1</v>
      </c>
    </row>
    <row r="225" spans="1:6">
      <c r="A225" s="337" t="s">
        <v>2</v>
      </c>
      <c r="B225" s="337" t="s">
        <v>1070</v>
      </c>
      <c r="C225" s="338" t="s">
        <v>2498</v>
      </c>
      <c r="D225" s="486" t="str">
        <f>LCR!L199</f>
        <v>Weighted amount</v>
      </c>
      <c r="E225" s="338" t="b">
        <f t="shared" si="6"/>
        <v>0</v>
      </c>
      <c r="F225" s="338" t="b">
        <f t="shared" si="7"/>
        <v>1</v>
      </c>
    </row>
    <row r="226" spans="1:6">
      <c r="A226" s="337" t="s">
        <v>670</v>
      </c>
      <c r="B226" s="337" t="s">
        <v>835</v>
      </c>
      <c r="C226" s="338" t="s">
        <v>2499</v>
      </c>
      <c r="D226" s="486" t="str">
        <f>LCR!B202</f>
        <v>Derivatives cash outflow</v>
      </c>
      <c r="E226" s="338" t="b">
        <f t="shared" si="6"/>
        <v>0</v>
      </c>
      <c r="F226" s="338" t="b">
        <f t="shared" si="7"/>
        <v>1</v>
      </c>
    </row>
    <row r="227" spans="1:6" ht="26.4">
      <c r="A227" s="337" t="s">
        <v>16</v>
      </c>
      <c r="B227" s="337" t="s">
        <v>836</v>
      </c>
      <c r="C227" s="338" t="s">
        <v>2500</v>
      </c>
      <c r="D227" s="486" t="str">
        <f>LCR!B203</f>
        <v>Increased liquidity needs related to downgrade triggers in derivatives and other financing transactions</v>
      </c>
      <c r="E227" s="338" t="b">
        <f t="shared" si="6"/>
        <v>0</v>
      </c>
      <c r="F227" s="338" t="b">
        <f t="shared" si="7"/>
        <v>1</v>
      </c>
    </row>
    <row r="228" spans="1:6" ht="27.6">
      <c r="A228" s="337" t="s">
        <v>837</v>
      </c>
      <c r="B228" s="337" t="s">
        <v>838</v>
      </c>
      <c r="C228" s="338" t="s">
        <v>2501</v>
      </c>
      <c r="D228" s="486" t="str">
        <f>LCR!A204</f>
        <v>Increased liquidity needs related to the potential for valuation changes on posted collateral securing derivative and other transactions:</v>
      </c>
      <c r="E228" s="338" t="b">
        <f t="shared" si="6"/>
        <v>0</v>
      </c>
      <c r="F228" s="338" t="b">
        <f t="shared" si="7"/>
        <v>1</v>
      </c>
    </row>
    <row r="229" spans="1:6">
      <c r="A229" s="337" t="s">
        <v>2257</v>
      </c>
      <c r="B229" s="337" t="s">
        <v>1057</v>
      </c>
      <c r="C229" s="338" t="s">
        <v>2502</v>
      </c>
      <c r="D229" s="486" t="str">
        <f>LCR!B205</f>
        <v>Cash and Level 1 assets</v>
      </c>
      <c r="E229" s="338" t="b">
        <f t="shared" si="6"/>
        <v>0</v>
      </c>
      <c r="F229" s="338" t="b">
        <f t="shared" si="7"/>
        <v>1</v>
      </c>
    </row>
    <row r="230" spans="1:6">
      <c r="A230" s="337" t="s">
        <v>1189</v>
      </c>
      <c r="B230" s="337" t="s">
        <v>1190</v>
      </c>
      <c r="C230" s="338" t="s">
        <v>2503</v>
      </c>
      <c r="D230" s="486" t="str">
        <f>LCR!B206</f>
        <v>For other collateral (i.e. all non-Level 1 collateral)</v>
      </c>
      <c r="E230" s="338" t="b">
        <f t="shared" si="6"/>
        <v>0</v>
      </c>
      <c r="F230" s="338" t="b">
        <f t="shared" si="7"/>
        <v>1</v>
      </c>
    </row>
    <row r="231" spans="1:6" ht="27.6">
      <c r="A231" s="337" t="s">
        <v>17</v>
      </c>
      <c r="B231" s="337" t="s">
        <v>1191</v>
      </c>
      <c r="C231" s="338" t="s">
        <v>2504</v>
      </c>
      <c r="D231" s="486" t="str">
        <f>LCR!B207</f>
        <v>Increased liquidity needs related to excess non-segregated collateral held by the financial institution that could contractually be called at any time by the counterparty</v>
      </c>
      <c r="E231" s="338" t="b">
        <f t="shared" si="6"/>
        <v>0</v>
      </c>
      <c r="F231" s="338" t="b">
        <f t="shared" si="7"/>
        <v>1</v>
      </c>
    </row>
    <row r="232" spans="1:6" ht="27.6">
      <c r="A232" s="337" t="s">
        <v>18</v>
      </c>
      <c r="B232" s="337" t="s">
        <v>839</v>
      </c>
      <c r="C232" s="338" t="s">
        <v>2505</v>
      </c>
      <c r="D232" s="486" t="str">
        <f>LCR!B208</f>
        <v>Increased liquidity needs related to contractually required collateral on transactions for which the counterparty has not yet demanded the collateral be posted</v>
      </c>
      <c r="E232" s="338" t="b">
        <f t="shared" si="6"/>
        <v>0</v>
      </c>
      <c r="F232" s="338" t="b">
        <f t="shared" si="7"/>
        <v>1</v>
      </c>
    </row>
    <row r="233" spans="1:6">
      <c r="A233" s="337" t="s">
        <v>1192</v>
      </c>
      <c r="B233" s="337" t="s">
        <v>1058</v>
      </c>
      <c r="C233" s="338" t="s">
        <v>2506</v>
      </c>
      <c r="D233" s="486" t="str">
        <f>LCR!B209</f>
        <v>Increased liquidity needs related to contracts that allow collateral substitution to non-HQLA assets</v>
      </c>
      <c r="E233" s="338" t="b">
        <f t="shared" si="6"/>
        <v>0</v>
      </c>
      <c r="F233" s="338" t="b">
        <f t="shared" si="7"/>
        <v>1</v>
      </c>
    </row>
    <row r="234" spans="1:6">
      <c r="A234" s="337" t="s">
        <v>840</v>
      </c>
      <c r="B234" s="337" t="s">
        <v>841</v>
      </c>
      <c r="C234" s="338" t="s">
        <v>2507</v>
      </c>
      <c r="D234" s="486" t="str">
        <f>LCR!B210</f>
        <v>Increased liquidity needs related to market valuation changes on derivative or other transactions</v>
      </c>
      <c r="E234" s="338" t="b">
        <f t="shared" si="6"/>
        <v>0</v>
      </c>
      <c r="F234" s="338" t="b">
        <f t="shared" si="7"/>
        <v>1</v>
      </c>
    </row>
    <row r="235" spans="1:6" ht="27.6">
      <c r="A235" s="337" t="s">
        <v>2195</v>
      </c>
      <c r="B235" s="337" t="s">
        <v>2196</v>
      </c>
      <c r="C235" s="338" t="s">
        <v>2508</v>
      </c>
      <c r="D235" s="486" t="str">
        <f>LCR!B211</f>
        <v>Loss of funding on ABS and other structured financing instruments issued by the financial institution, excluding covered bonds</v>
      </c>
      <c r="E235" s="338" t="b">
        <f t="shared" si="6"/>
        <v>0</v>
      </c>
      <c r="F235" s="338" t="b">
        <f t="shared" si="7"/>
        <v>1</v>
      </c>
    </row>
    <row r="236" spans="1:6">
      <c r="A236" s="337" t="s">
        <v>19</v>
      </c>
      <c r="B236" s="337" t="s">
        <v>1193</v>
      </c>
      <c r="C236" s="338" t="s">
        <v>2509</v>
      </c>
      <c r="D236" s="486" t="str">
        <f>LCR!B212</f>
        <v>Loss of funding on covered bonds issued by the financial institution</v>
      </c>
      <c r="E236" s="338" t="b">
        <f t="shared" si="6"/>
        <v>0</v>
      </c>
      <c r="F236" s="338" t="b">
        <f t="shared" si="7"/>
        <v>1</v>
      </c>
    </row>
    <row r="237" spans="1:6" ht="26.4">
      <c r="A237" s="337" t="s">
        <v>601</v>
      </c>
      <c r="B237" s="337" t="s">
        <v>1059</v>
      </c>
      <c r="C237" s="338" t="s">
        <v>2510</v>
      </c>
      <c r="D237" s="486" t="str">
        <f>LCR!A213</f>
        <v>Loss of funding on ABCP, conduits, SIVs and other such financing activities</v>
      </c>
      <c r="E237" s="338" t="b">
        <f t="shared" si="6"/>
        <v>0</v>
      </c>
      <c r="F237" s="338" t="b">
        <f t="shared" si="7"/>
        <v>1</v>
      </c>
    </row>
    <row r="238" spans="1:6">
      <c r="A238" s="337" t="s">
        <v>1194</v>
      </c>
      <c r="B238" s="337" t="s">
        <v>1195</v>
      </c>
      <c r="C238" s="338" t="s">
        <v>2511</v>
      </c>
      <c r="D238" s="486" t="str">
        <f>LCR!B214</f>
        <v>Debt maturing ≤ 30 days</v>
      </c>
      <c r="E238" s="338" t="b">
        <f t="shared" si="6"/>
        <v>0</v>
      </c>
      <c r="F238" s="338" t="b">
        <f t="shared" si="7"/>
        <v>1</v>
      </c>
    </row>
    <row r="239" spans="1:6">
      <c r="A239" s="337" t="s">
        <v>602</v>
      </c>
      <c r="B239" s="337" t="s">
        <v>842</v>
      </c>
      <c r="C239" s="338" t="s">
        <v>2512</v>
      </c>
      <c r="D239" s="486" t="str">
        <f>LCR!B215</f>
        <v>With embedded options in financing arrangements</v>
      </c>
      <c r="E239" s="338" t="b">
        <f t="shared" si="6"/>
        <v>0</v>
      </c>
      <c r="F239" s="338" t="b">
        <f t="shared" si="7"/>
        <v>1</v>
      </c>
    </row>
    <row r="240" spans="1:6">
      <c r="A240" s="337" t="s">
        <v>603</v>
      </c>
      <c r="B240" s="337" t="s">
        <v>843</v>
      </c>
      <c r="C240" s="338" t="s">
        <v>2513</v>
      </c>
      <c r="D240" s="486" t="str">
        <f>LCR!B216</f>
        <v>Other potential loss of such funding</v>
      </c>
      <c r="E240" s="338" t="b">
        <f t="shared" si="6"/>
        <v>0</v>
      </c>
      <c r="F240" s="338" t="b">
        <f t="shared" si="7"/>
        <v>1</v>
      </c>
    </row>
    <row r="241" spans="1:6">
      <c r="A241" s="337" t="s">
        <v>696</v>
      </c>
      <c r="B241" s="337" t="s">
        <v>844</v>
      </c>
      <c r="C241" s="338" t="s">
        <v>2514</v>
      </c>
      <c r="D241" s="486" t="str">
        <f>LCR!B217</f>
        <v>Undrawn committed credit and liquidity facilities to retail and small business customers</v>
      </c>
      <c r="E241" s="338" t="b">
        <f t="shared" si="6"/>
        <v>0</v>
      </c>
      <c r="F241" s="338" t="b">
        <f t="shared" si="7"/>
        <v>1</v>
      </c>
    </row>
    <row r="242" spans="1:6">
      <c r="A242" s="337" t="s">
        <v>606</v>
      </c>
      <c r="B242" s="337" t="s">
        <v>845</v>
      </c>
      <c r="C242" s="338" t="s">
        <v>2515</v>
      </c>
      <c r="D242" s="486" t="str">
        <f>LCR!A218</f>
        <v>Undrawn committed credit facilities to</v>
      </c>
      <c r="E242" s="338" t="b">
        <f t="shared" si="6"/>
        <v>0</v>
      </c>
      <c r="F242" s="338" t="b">
        <f t="shared" si="7"/>
        <v>1</v>
      </c>
    </row>
    <row r="243" spans="1:6">
      <c r="A243" s="337" t="s">
        <v>604</v>
      </c>
      <c r="B243" s="337" t="s">
        <v>846</v>
      </c>
      <c r="C243" s="338" t="s">
        <v>2516</v>
      </c>
      <c r="D243" s="486" t="str">
        <f>LCR!B219</f>
        <v>Non-financial corporates</v>
      </c>
      <c r="E243" s="338" t="b">
        <f t="shared" si="6"/>
        <v>0</v>
      </c>
      <c r="F243" s="338" t="b">
        <f t="shared" si="7"/>
        <v>1</v>
      </c>
    </row>
    <row r="244" spans="1:6">
      <c r="A244" s="337" t="s">
        <v>605</v>
      </c>
      <c r="B244" s="337" t="s">
        <v>1060</v>
      </c>
      <c r="C244" s="338" t="s">
        <v>2517</v>
      </c>
      <c r="D244" s="486" t="str">
        <f>LCR!B220</f>
        <v>Sovereigns, central banks, PSEs and MDBs</v>
      </c>
      <c r="E244" s="338" t="b">
        <f t="shared" si="6"/>
        <v>0</v>
      </c>
      <c r="F244" s="338" t="b">
        <f t="shared" si="7"/>
        <v>1</v>
      </c>
    </row>
    <row r="245" spans="1:6">
      <c r="A245" s="337" t="s">
        <v>607</v>
      </c>
      <c r="B245" s="337" t="s">
        <v>847</v>
      </c>
      <c r="C245" s="338" t="s">
        <v>2518</v>
      </c>
      <c r="D245" s="486" t="str">
        <f>LCR!A221</f>
        <v>Undrawn committed liquidity facilities to</v>
      </c>
      <c r="E245" s="338" t="b">
        <f t="shared" si="6"/>
        <v>0</v>
      </c>
      <c r="F245" s="338" t="b">
        <f t="shared" si="7"/>
        <v>1</v>
      </c>
    </row>
    <row r="246" spans="1:6">
      <c r="A246" s="337" t="s">
        <v>604</v>
      </c>
      <c r="B246" s="337" t="s">
        <v>846</v>
      </c>
      <c r="C246" s="338" t="s">
        <v>2519</v>
      </c>
      <c r="D246" s="486" t="str">
        <f>LCR!B222</f>
        <v>Non-financial corporates</v>
      </c>
      <c r="E246" s="338" t="b">
        <f t="shared" si="6"/>
        <v>0</v>
      </c>
      <c r="F246" s="338" t="b">
        <f t="shared" si="7"/>
        <v>1</v>
      </c>
    </row>
    <row r="247" spans="1:6">
      <c r="A247" s="337" t="s">
        <v>605</v>
      </c>
      <c r="B247" s="337" t="s">
        <v>1060</v>
      </c>
      <c r="C247" s="338" t="s">
        <v>2520</v>
      </c>
      <c r="D247" s="486" t="str">
        <f>LCR!B223</f>
        <v>Sovereigns, central banks, PSEs and MDBs</v>
      </c>
      <c r="E247" s="338" t="b">
        <f t="shared" si="6"/>
        <v>0</v>
      </c>
      <c r="F247" s="338" t="b">
        <f t="shared" si="7"/>
        <v>1</v>
      </c>
    </row>
    <row r="248" spans="1:6">
      <c r="A248" s="337" t="s">
        <v>1196</v>
      </c>
      <c r="B248" s="337" t="s">
        <v>848</v>
      </c>
      <c r="C248" s="338" t="s">
        <v>2521</v>
      </c>
      <c r="D248" s="486" t="str">
        <f>LCR!B224</f>
        <v>Undrawn committed credit and liquidity facilities provided to banks subject to prudential supervision</v>
      </c>
      <c r="E248" s="338" t="b">
        <f t="shared" si="6"/>
        <v>0</v>
      </c>
      <c r="F248" s="338" t="b">
        <f t="shared" si="7"/>
        <v>1</v>
      </c>
    </row>
    <row r="249" spans="1:6">
      <c r="A249" s="337" t="s">
        <v>36</v>
      </c>
      <c r="B249" s="337" t="s">
        <v>1197</v>
      </c>
      <c r="C249" s="338" t="s">
        <v>2522</v>
      </c>
      <c r="D249" s="486" t="str">
        <f>LCR!B225</f>
        <v>Undrawn committed credit facilities provided to other FIs</v>
      </c>
      <c r="E249" s="338" t="b">
        <f t="shared" si="6"/>
        <v>0</v>
      </c>
      <c r="F249" s="338" t="b">
        <f t="shared" si="7"/>
        <v>1</v>
      </c>
    </row>
    <row r="250" spans="1:6">
      <c r="A250" s="337" t="s">
        <v>35</v>
      </c>
      <c r="B250" s="337" t="s">
        <v>1198</v>
      </c>
      <c r="C250" s="338" t="s">
        <v>2523</v>
      </c>
      <c r="D250" s="486" t="str">
        <f>LCR!B226</f>
        <v>Undrawn committed liquidity facilities provided to other FIs</v>
      </c>
      <c r="E250" s="338" t="b">
        <f t="shared" si="6"/>
        <v>0</v>
      </c>
      <c r="F250" s="338" t="b">
        <f t="shared" si="7"/>
        <v>1</v>
      </c>
    </row>
    <row r="251" spans="1:6">
      <c r="A251" s="337" t="s">
        <v>37</v>
      </c>
      <c r="B251" s="337" t="s">
        <v>849</v>
      </c>
      <c r="C251" s="338" t="s">
        <v>2524</v>
      </c>
      <c r="D251" s="486" t="str">
        <f>LCR!B227</f>
        <v>Undrawn committed credit and liquidity facilities to other legal entities</v>
      </c>
      <c r="E251" s="338" t="b">
        <f t="shared" si="6"/>
        <v>0</v>
      </c>
      <c r="F251" s="338" t="b">
        <f t="shared" si="7"/>
        <v>1</v>
      </c>
    </row>
    <row r="252" spans="1:6">
      <c r="A252" s="337" t="s">
        <v>644</v>
      </c>
      <c r="B252" s="337" t="s">
        <v>1199</v>
      </c>
      <c r="C252" s="338" t="s">
        <v>2525</v>
      </c>
      <c r="D252" s="486" t="str">
        <f>LCR!A228</f>
        <v>2.5. Other contractual obligations to extend funds to:</v>
      </c>
      <c r="E252" s="338" t="b">
        <f t="shared" si="6"/>
        <v>0</v>
      </c>
      <c r="F252" s="338" t="b">
        <f t="shared" si="7"/>
        <v>1</v>
      </c>
    </row>
    <row r="253" spans="1:6">
      <c r="A253" s="337" t="s">
        <v>14</v>
      </c>
      <c r="B253" s="337" t="s">
        <v>800</v>
      </c>
      <c r="C253" s="338" t="s">
        <v>2526</v>
      </c>
      <c r="D253" s="486" t="str">
        <f>LCR!D228</f>
        <v>Amount</v>
      </c>
      <c r="E253" s="338" t="b">
        <f t="shared" si="6"/>
        <v>0</v>
      </c>
      <c r="F253" s="338" t="b">
        <f t="shared" si="7"/>
        <v>1</v>
      </c>
    </row>
    <row r="254" spans="1:6">
      <c r="A254" s="337" t="s">
        <v>20</v>
      </c>
      <c r="B254" s="337" t="s">
        <v>1200</v>
      </c>
      <c r="C254" s="338" t="s">
        <v>2527</v>
      </c>
      <c r="D254" s="486" t="str">
        <f>LCR!F228</f>
        <v>Roll-over of cash inflows</v>
      </c>
      <c r="E254" s="338" t="b">
        <f t="shared" si="6"/>
        <v>0</v>
      </c>
      <c r="F254" s="338" t="b">
        <f t="shared" si="7"/>
        <v>1</v>
      </c>
    </row>
    <row r="255" spans="1:6">
      <c r="A255" s="337" t="s">
        <v>21</v>
      </c>
      <c r="B255" s="337" t="s">
        <v>1201</v>
      </c>
      <c r="C255" s="338" t="s">
        <v>2528</v>
      </c>
      <c r="D255" s="486" t="str">
        <f>LCR!H228</f>
        <v>Excess outflows</v>
      </c>
      <c r="E255" s="338" t="b">
        <f t="shared" si="6"/>
        <v>0</v>
      </c>
      <c r="F255" s="338" t="b">
        <f t="shared" si="7"/>
        <v>1</v>
      </c>
    </row>
    <row r="256" spans="1:6">
      <c r="A256" s="337" t="s">
        <v>3</v>
      </c>
      <c r="B256" s="337" t="s">
        <v>787</v>
      </c>
      <c r="C256" s="338" t="s">
        <v>2529</v>
      </c>
      <c r="D256" s="486" t="str">
        <f>LCR!J228</f>
        <v>Weight</v>
      </c>
      <c r="E256" s="338" t="b">
        <f t="shared" si="6"/>
        <v>0</v>
      </c>
      <c r="F256" s="338" t="b">
        <f t="shared" si="7"/>
        <v>1</v>
      </c>
    </row>
    <row r="257" spans="1:6">
      <c r="A257" s="337" t="s">
        <v>2</v>
      </c>
      <c r="B257" s="337" t="s">
        <v>1070</v>
      </c>
      <c r="C257" s="338" t="s">
        <v>2530</v>
      </c>
      <c r="D257" s="486" t="str">
        <f>LCR!L228</f>
        <v>Weighted amount</v>
      </c>
      <c r="E257" s="338" t="b">
        <f t="shared" si="6"/>
        <v>0</v>
      </c>
      <c r="F257" s="338" t="b">
        <f t="shared" si="7"/>
        <v>1</v>
      </c>
    </row>
    <row r="258" spans="1:6" ht="23.7" customHeight="1">
      <c r="A258" s="337" t="s">
        <v>610</v>
      </c>
      <c r="B258" s="337" t="s">
        <v>850</v>
      </c>
      <c r="C258" s="338" t="s">
        <v>2531</v>
      </c>
      <c r="D258" s="486" t="str">
        <f>LCR!B231</f>
        <v>Financial institutions</v>
      </c>
      <c r="E258" s="338" t="b">
        <f t="shared" ref="E258:E321" si="8">A258=D258</f>
        <v>0</v>
      </c>
      <c r="F258" s="338" t="b">
        <f t="shared" ref="F258:F321" si="9">B258=D258</f>
        <v>1</v>
      </c>
    </row>
    <row r="259" spans="1:6">
      <c r="A259" s="337" t="s">
        <v>738</v>
      </c>
      <c r="B259" s="337" t="s">
        <v>1239</v>
      </c>
      <c r="C259" s="338" t="s">
        <v>2532</v>
      </c>
      <c r="D259" s="486" t="str">
        <f>LCR!B232</f>
        <v>Retail customers (natural persons)</v>
      </c>
      <c r="E259" s="338" t="b">
        <f t="shared" si="8"/>
        <v>0</v>
      </c>
      <c r="F259" s="338" t="b">
        <f t="shared" si="9"/>
        <v>1</v>
      </c>
    </row>
    <row r="260" spans="1:6">
      <c r="A260" s="337" t="s">
        <v>667</v>
      </c>
      <c r="B260" s="337" t="s">
        <v>1240</v>
      </c>
      <c r="C260" s="338" t="s">
        <v>2533</v>
      </c>
      <c r="D260" s="486" t="str">
        <f>LCR!B233</f>
        <v>Retail customers (small business customers)</v>
      </c>
      <c r="E260" s="338" t="b">
        <f t="shared" si="8"/>
        <v>0</v>
      </c>
      <c r="F260" s="338" t="b">
        <f t="shared" si="9"/>
        <v>1</v>
      </c>
    </row>
    <row r="261" spans="1:6">
      <c r="A261" s="337" t="s">
        <v>27</v>
      </c>
      <c r="B261" s="337" t="s">
        <v>846</v>
      </c>
      <c r="C261" s="338" t="s">
        <v>2534</v>
      </c>
      <c r="D261" s="486" t="str">
        <f>LCR!B234</f>
        <v>Non-financial corporates</v>
      </c>
      <c r="E261" s="338" t="b">
        <f t="shared" si="8"/>
        <v>0</v>
      </c>
      <c r="F261" s="338" t="b">
        <f t="shared" si="9"/>
        <v>1</v>
      </c>
    </row>
    <row r="262" spans="1:6">
      <c r="A262" s="337" t="s">
        <v>609</v>
      </c>
      <c r="B262" s="337" t="s">
        <v>851</v>
      </c>
      <c r="C262" s="338" t="s">
        <v>2535</v>
      </c>
      <c r="D262" s="486" t="str">
        <f>LCR!B235</f>
        <v>Other clients</v>
      </c>
      <c r="E262" s="338" t="b">
        <f t="shared" si="8"/>
        <v>0</v>
      </c>
      <c r="F262" s="338" t="b">
        <f t="shared" si="9"/>
        <v>1</v>
      </c>
    </row>
    <row r="263" spans="1:6">
      <c r="A263" s="337" t="s">
        <v>695</v>
      </c>
      <c r="B263" s="337" t="s">
        <v>852</v>
      </c>
      <c r="C263" s="338" t="s">
        <v>2536</v>
      </c>
      <c r="D263" s="486" t="str">
        <f>LCR!B236</f>
        <v>Retail, small business customers, non-financials and other clients</v>
      </c>
      <c r="E263" s="338" t="b">
        <f t="shared" si="8"/>
        <v>0</v>
      </c>
      <c r="F263" s="338" t="b">
        <f t="shared" si="9"/>
        <v>1</v>
      </c>
    </row>
    <row r="264" spans="1:6">
      <c r="A264" s="337" t="s">
        <v>38</v>
      </c>
      <c r="B264" s="337" t="s">
        <v>1203</v>
      </c>
      <c r="C264" s="338" t="s">
        <v>2537</v>
      </c>
      <c r="D264" s="486" t="str">
        <f>LCR!A237</f>
        <v>Total contractual obligations to extend funds in excess of 50% roll-over assumption</v>
      </c>
      <c r="E264" s="338" t="b">
        <f t="shared" si="8"/>
        <v>0</v>
      </c>
      <c r="F264" s="338" t="b">
        <f t="shared" si="9"/>
        <v>1</v>
      </c>
    </row>
    <row r="265" spans="1:6">
      <c r="A265" s="337" t="s">
        <v>39</v>
      </c>
      <c r="B265" s="337" t="s">
        <v>1202</v>
      </c>
      <c r="C265" s="338" t="s">
        <v>2538</v>
      </c>
      <c r="D265" s="486" t="str">
        <f>LCR!A239</f>
        <v>Total additional requirements run-off</v>
      </c>
      <c r="E265" s="338" t="b">
        <f t="shared" si="8"/>
        <v>0</v>
      </c>
      <c r="F265" s="338" t="b">
        <f t="shared" si="9"/>
        <v>1</v>
      </c>
    </row>
    <row r="266" spans="1:6">
      <c r="A266" s="337" t="s">
        <v>2</v>
      </c>
      <c r="B266" s="337" t="s">
        <v>1070</v>
      </c>
      <c r="C266" s="338" t="s">
        <v>2539</v>
      </c>
      <c r="D266" s="486" t="str">
        <f>LCR!K239</f>
        <v>Weighted amount</v>
      </c>
      <c r="E266" s="338" t="b">
        <f t="shared" si="8"/>
        <v>0</v>
      </c>
      <c r="F266" s="338" t="b">
        <f t="shared" si="9"/>
        <v>1</v>
      </c>
    </row>
    <row r="267" spans="1:6">
      <c r="A267" s="337" t="s">
        <v>618</v>
      </c>
      <c r="B267" s="337" t="s">
        <v>2260</v>
      </c>
      <c r="C267" s="338" t="s">
        <v>2540</v>
      </c>
      <c r="D267" s="486" t="str">
        <f>LCR!A241</f>
        <v>2.6. Other contractual funding obligations:</v>
      </c>
      <c r="E267" s="338" t="b">
        <f t="shared" si="8"/>
        <v>0</v>
      </c>
      <c r="F267" s="338" t="b">
        <f t="shared" si="9"/>
        <v>1</v>
      </c>
    </row>
    <row r="268" spans="1:6">
      <c r="A268" s="337" t="s">
        <v>14</v>
      </c>
      <c r="B268" s="337" t="s">
        <v>800</v>
      </c>
      <c r="C268" s="338" t="s">
        <v>2541</v>
      </c>
      <c r="D268" s="486" t="str">
        <f>LCR!D241</f>
        <v>Amount</v>
      </c>
      <c r="E268" s="338" t="b">
        <f t="shared" si="8"/>
        <v>0</v>
      </c>
      <c r="F268" s="338" t="b">
        <f t="shared" si="9"/>
        <v>1</v>
      </c>
    </row>
    <row r="269" spans="1:6">
      <c r="A269" s="337" t="s">
        <v>3</v>
      </c>
      <c r="B269" s="337" t="s">
        <v>787</v>
      </c>
      <c r="C269" s="338" t="s">
        <v>2542</v>
      </c>
      <c r="D269" s="486" t="str">
        <f>LCR!J241</f>
        <v>Weight</v>
      </c>
      <c r="E269" s="338" t="b">
        <f t="shared" si="8"/>
        <v>0</v>
      </c>
      <c r="F269" s="338" t="b">
        <f t="shared" si="9"/>
        <v>1</v>
      </c>
    </row>
    <row r="270" spans="1:6">
      <c r="A270" s="337" t="s">
        <v>2</v>
      </c>
      <c r="B270" s="337" t="s">
        <v>1070</v>
      </c>
      <c r="C270" s="338" t="s">
        <v>2543</v>
      </c>
      <c r="D270" s="486" t="str">
        <f>LCR!L241</f>
        <v>Weighted amount</v>
      </c>
      <c r="E270" s="338" t="b">
        <f t="shared" si="8"/>
        <v>0</v>
      </c>
      <c r="F270" s="338" t="b">
        <f t="shared" si="9"/>
        <v>1</v>
      </c>
    </row>
    <row r="271" spans="1:6" ht="27.6">
      <c r="A271" s="337" t="s">
        <v>1204</v>
      </c>
      <c r="B271" s="337" t="s">
        <v>853</v>
      </c>
      <c r="C271" s="338" t="s">
        <v>2544</v>
      </c>
      <c r="D271" s="486" t="str">
        <f>LCR!B244</f>
        <v>Non-contractual obligations related to potential liquidity draws from joint ventures or minority investments in entities</v>
      </c>
      <c r="E271" s="338" t="b">
        <f t="shared" si="8"/>
        <v>0</v>
      </c>
      <c r="F271" s="338" t="b">
        <f t="shared" si="9"/>
        <v>1</v>
      </c>
    </row>
    <row r="272" spans="1:6" ht="27.6">
      <c r="A272" s="337" t="s">
        <v>697</v>
      </c>
      <c r="B272" s="337" t="s">
        <v>854</v>
      </c>
      <c r="C272" s="338" t="s">
        <v>2545</v>
      </c>
      <c r="D272" s="486" t="str">
        <f>LCR!B245</f>
        <v>Unconditionally revocable "uncommitted" credit and liquidity facilities provided to retail and small business customers</v>
      </c>
      <c r="E272" s="338" t="b">
        <f t="shared" si="8"/>
        <v>0</v>
      </c>
      <c r="F272" s="338" t="b">
        <f t="shared" si="9"/>
        <v>1</v>
      </c>
    </row>
    <row r="273" spans="1:6">
      <c r="A273" s="337" t="s">
        <v>611</v>
      </c>
      <c r="B273" s="337" t="s">
        <v>855</v>
      </c>
      <c r="C273" s="338" t="s">
        <v>2546</v>
      </c>
      <c r="D273" s="486" t="str">
        <f>LCR!B246</f>
        <v>Unconditionally revocable "uncommitted" credit and liquidity facilities provided to all other customers</v>
      </c>
      <c r="E273" s="338" t="b">
        <f t="shared" si="8"/>
        <v>0</v>
      </c>
      <c r="F273" s="338" t="b">
        <f t="shared" si="9"/>
        <v>1</v>
      </c>
    </row>
    <row r="274" spans="1:6">
      <c r="A274" s="337" t="s">
        <v>40</v>
      </c>
      <c r="B274" s="337" t="s">
        <v>856</v>
      </c>
      <c r="C274" s="338" t="s">
        <v>2547</v>
      </c>
      <c r="D274" s="486" t="str">
        <f>LCR!B247</f>
        <v>Trade finance-related obligations (including guarantees and letters of credit)</v>
      </c>
      <c r="E274" s="338" t="b">
        <f t="shared" si="8"/>
        <v>0</v>
      </c>
      <c r="F274" s="338" t="b">
        <f t="shared" si="9"/>
        <v>1</v>
      </c>
    </row>
    <row r="275" spans="1:6">
      <c r="A275" s="337" t="s">
        <v>22</v>
      </c>
      <c r="B275" s="337" t="s">
        <v>857</v>
      </c>
      <c r="C275" s="338" t="s">
        <v>2548</v>
      </c>
      <c r="D275" s="486" t="str">
        <f>LCR!B248</f>
        <v>Guarantees and letters of credit unrelated to trade finance obligations</v>
      </c>
      <c r="E275" s="338" t="b">
        <f t="shared" si="8"/>
        <v>0</v>
      </c>
      <c r="F275" s="338" t="b">
        <f t="shared" si="9"/>
        <v>1</v>
      </c>
    </row>
    <row r="276" spans="1:6">
      <c r="A276" s="337" t="s">
        <v>1205</v>
      </c>
      <c r="B276" s="337" t="s">
        <v>858</v>
      </c>
      <c r="C276" s="338" t="s">
        <v>2549</v>
      </c>
      <c r="D276" s="486" t="str">
        <f>LCR!A249</f>
        <v>Non-contractual obligations:</v>
      </c>
      <c r="E276" s="338" t="b">
        <f t="shared" si="8"/>
        <v>0</v>
      </c>
      <c r="F276" s="338" t="b">
        <f t="shared" si="9"/>
        <v>1</v>
      </c>
    </row>
    <row r="277" spans="1:6" ht="13.5" customHeight="1">
      <c r="A277" s="337" t="s">
        <v>41</v>
      </c>
      <c r="B277" s="337" t="s">
        <v>1206</v>
      </c>
      <c r="C277" s="338" t="s">
        <v>2550</v>
      </c>
      <c r="D277" s="486" t="str">
        <f>LCR!B250</f>
        <v>Debt-buy back requests (including related conduits)</v>
      </c>
      <c r="E277" s="338" t="b">
        <f t="shared" si="8"/>
        <v>0</v>
      </c>
      <c r="F277" s="338" t="b">
        <f t="shared" si="9"/>
        <v>1</v>
      </c>
    </row>
    <row r="278" spans="1:6" ht="13.95" customHeight="1">
      <c r="A278" s="337" t="s">
        <v>23</v>
      </c>
      <c r="B278" s="337" t="s">
        <v>859</v>
      </c>
      <c r="C278" s="338" t="s">
        <v>2551</v>
      </c>
      <c r="D278" s="486" t="str">
        <f>LCR!B251</f>
        <v>Structured products</v>
      </c>
      <c r="E278" s="338" t="b">
        <f t="shared" si="8"/>
        <v>0</v>
      </c>
      <c r="F278" s="338" t="b">
        <f t="shared" si="9"/>
        <v>1</v>
      </c>
    </row>
    <row r="279" spans="1:6" ht="13.5" customHeight="1">
      <c r="A279" s="337" t="s">
        <v>24</v>
      </c>
      <c r="B279" s="337" t="s">
        <v>860</v>
      </c>
      <c r="C279" s="338" t="s">
        <v>2552</v>
      </c>
      <c r="D279" s="486" t="str">
        <f>LCR!B252</f>
        <v>Managed funds</v>
      </c>
      <c r="E279" s="338" t="b">
        <f t="shared" si="8"/>
        <v>0</v>
      </c>
      <c r="F279" s="338" t="b">
        <f t="shared" si="9"/>
        <v>1</v>
      </c>
    </row>
    <row r="280" spans="1:6" ht="15.45" customHeight="1">
      <c r="A280" s="337" t="s">
        <v>25</v>
      </c>
      <c r="B280" s="337" t="s">
        <v>861</v>
      </c>
      <c r="C280" s="338" t="s">
        <v>2553</v>
      </c>
      <c r="D280" s="486" t="str">
        <f>LCR!B253</f>
        <v>Other non-contractual obligations</v>
      </c>
      <c r="E280" s="338" t="b">
        <f t="shared" si="8"/>
        <v>0</v>
      </c>
      <c r="F280" s="338" t="b">
        <f t="shared" si="9"/>
        <v>1</v>
      </c>
    </row>
    <row r="281" spans="1:6" ht="13.5" customHeight="1">
      <c r="A281" s="337" t="s">
        <v>698</v>
      </c>
      <c r="B281" s="337" t="s">
        <v>862</v>
      </c>
      <c r="C281" s="338" t="s">
        <v>2554</v>
      </c>
      <c r="D281" s="486" t="str">
        <f>LCR!B254</f>
        <v>Outstanding debt securities with remaining maturity &gt; 30 days</v>
      </c>
      <c r="E281" s="338" t="b">
        <f t="shared" si="8"/>
        <v>0</v>
      </c>
      <c r="F281" s="338" t="b">
        <f t="shared" si="9"/>
        <v>1</v>
      </c>
    </row>
    <row r="282" spans="1:6" ht="16.95" customHeight="1">
      <c r="A282" s="337" t="s">
        <v>42</v>
      </c>
      <c r="B282" s="337" t="s">
        <v>1061</v>
      </c>
      <c r="C282" s="338" t="s">
        <v>2555</v>
      </c>
      <c r="D282" s="486" t="str">
        <f>LCR!B255</f>
        <v>Non contractual obligations where customer short positions are covered by other customers' collateral</v>
      </c>
      <c r="E282" s="338" t="b">
        <f t="shared" si="8"/>
        <v>0</v>
      </c>
      <c r="F282" s="338" t="b">
        <f t="shared" si="9"/>
        <v>1</v>
      </c>
    </row>
    <row r="283" spans="1:6" ht="13.95" customHeight="1">
      <c r="A283" s="337" t="s">
        <v>43</v>
      </c>
      <c r="B283" s="337" t="s">
        <v>863</v>
      </c>
      <c r="C283" s="338" t="s">
        <v>2556</v>
      </c>
      <c r="D283" s="486" t="str">
        <f>LCR!B256</f>
        <v>Bank outright short positions covered by a collateralised securities financing transaction</v>
      </c>
      <c r="E283" s="338" t="b">
        <f t="shared" si="8"/>
        <v>0</v>
      </c>
      <c r="F283" s="338" t="b">
        <f t="shared" si="9"/>
        <v>1</v>
      </c>
    </row>
    <row r="284" spans="1:6" ht="34.200000000000003" customHeight="1">
      <c r="A284" s="337" t="s">
        <v>620</v>
      </c>
      <c r="B284" s="337" t="s">
        <v>864</v>
      </c>
      <c r="C284" s="338" t="s">
        <v>2557</v>
      </c>
      <c r="D284" s="486" t="str">
        <f>LCR!B257</f>
        <v>Other contractual cash outflows (including those related to unsecured collateral borrowings and uncovered short positions)</v>
      </c>
      <c r="E284" s="338" t="b">
        <f t="shared" si="8"/>
        <v>0</v>
      </c>
      <c r="F284" s="338" t="b">
        <f t="shared" si="9"/>
        <v>1</v>
      </c>
    </row>
    <row r="285" spans="1:6">
      <c r="A285" s="337" t="s">
        <v>613</v>
      </c>
      <c r="B285" s="337" t="s">
        <v>1207</v>
      </c>
      <c r="C285" s="338" t="s">
        <v>2558</v>
      </c>
      <c r="D285" s="486" t="str">
        <f>LCR!A258</f>
        <v>Total run-off on other contingent funding obligations</v>
      </c>
      <c r="E285" s="338" t="b">
        <f t="shared" si="8"/>
        <v>0</v>
      </c>
      <c r="F285" s="338" t="b">
        <f t="shared" si="9"/>
        <v>1</v>
      </c>
    </row>
    <row r="286" spans="1:6">
      <c r="A286" s="337" t="s">
        <v>1208</v>
      </c>
      <c r="B286" s="337" t="s">
        <v>1209</v>
      </c>
      <c r="C286" s="338" t="s">
        <v>2559</v>
      </c>
      <c r="D286" s="486" t="str">
        <f>LCR!A261</f>
        <v>Section 2. Total net cash outflows</v>
      </c>
      <c r="E286" s="338" t="b">
        <f t="shared" si="8"/>
        <v>0</v>
      </c>
      <c r="F286" s="338" t="b">
        <f t="shared" si="9"/>
        <v>1</v>
      </c>
    </row>
    <row r="287" spans="1:6">
      <c r="A287" s="337" t="s">
        <v>1210</v>
      </c>
      <c r="B287" s="337" t="s">
        <v>1211</v>
      </c>
      <c r="C287" s="338" t="s">
        <v>2560</v>
      </c>
      <c r="D287" s="486" t="str">
        <f>LCR!A263</f>
        <v>Section 3. Cash inflows</v>
      </c>
      <c r="E287" s="338" t="b">
        <f t="shared" si="8"/>
        <v>0</v>
      </c>
      <c r="F287" s="338" t="b">
        <f t="shared" si="9"/>
        <v>1</v>
      </c>
    </row>
    <row r="288" spans="1:6" ht="27.6">
      <c r="A288" s="337" t="s">
        <v>683</v>
      </c>
      <c r="B288" s="337" t="s">
        <v>1212</v>
      </c>
      <c r="C288" s="338" t="s">
        <v>2561</v>
      </c>
      <c r="D288" s="486" t="str">
        <f>LCR!A265</f>
        <v>Is the reporting institution an indirect clearer that is not a subsidiary of a direct clearer?  (Enter 1 if Yes, 0 if No)</v>
      </c>
      <c r="E288" s="338" t="b">
        <f t="shared" si="8"/>
        <v>0</v>
      </c>
      <c r="F288" s="338" t="b">
        <f t="shared" si="9"/>
        <v>1</v>
      </c>
    </row>
    <row r="289" spans="1:6">
      <c r="A289" s="337" t="s">
        <v>619</v>
      </c>
      <c r="B289" s="337" t="s">
        <v>1062</v>
      </c>
      <c r="C289" s="338" t="s">
        <v>2562</v>
      </c>
      <c r="D289" s="486" t="str">
        <f>LCR!A266</f>
        <v>3.1. Secured lending including reverse repo and securities borrowing</v>
      </c>
      <c r="E289" s="338" t="b">
        <f t="shared" si="8"/>
        <v>0</v>
      </c>
      <c r="F289" s="338" t="b">
        <f t="shared" si="9"/>
        <v>1</v>
      </c>
    </row>
    <row r="290" spans="1:6">
      <c r="A290" s="337" t="s">
        <v>666</v>
      </c>
      <c r="B290" s="337" t="s">
        <v>1213</v>
      </c>
      <c r="C290" s="338" t="s">
        <v>2563</v>
      </c>
      <c r="D290" s="486" t="str">
        <f>LCR!D266</f>
        <v>Amount extended</v>
      </c>
      <c r="E290" s="338" t="b">
        <f t="shared" si="8"/>
        <v>0</v>
      </c>
      <c r="F290" s="338" t="b">
        <f t="shared" si="9"/>
        <v>1</v>
      </c>
    </row>
    <row r="291" spans="1:6">
      <c r="A291" s="337" t="s">
        <v>70</v>
      </c>
      <c r="B291" s="337" t="s">
        <v>1214</v>
      </c>
      <c r="C291" s="338" t="s">
        <v>2564</v>
      </c>
      <c r="D291" s="486" t="str">
        <f>LCR!F266</f>
        <v>Market value of received collateral</v>
      </c>
      <c r="E291" s="338" t="b">
        <f t="shared" si="8"/>
        <v>0</v>
      </c>
      <c r="F291" s="338" t="b">
        <f t="shared" si="9"/>
        <v>1</v>
      </c>
    </row>
    <row r="292" spans="1:6">
      <c r="A292" s="337" t="s">
        <v>3</v>
      </c>
      <c r="B292" s="337" t="s">
        <v>787</v>
      </c>
      <c r="C292" s="338" t="s">
        <v>2565</v>
      </c>
      <c r="D292" s="486" t="str">
        <f>LCR!J266</f>
        <v>Weight</v>
      </c>
      <c r="E292" s="338" t="b">
        <f t="shared" si="8"/>
        <v>0</v>
      </c>
      <c r="F292" s="338" t="b">
        <f t="shared" si="9"/>
        <v>1</v>
      </c>
    </row>
    <row r="293" spans="1:6">
      <c r="A293" s="337" t="s">
        <v>2</v>
      </c>
      <c r="B293" s="337" t="s">
        <v>1070</v>
      </c>
      <c r="C293" s="338" t="s">
        <v>2566</v>
      </c>
      <c r="D293" s="486" t="str">
        <f>LCR!L266</f>
        <v>Weighted amount</v>
      </c>
      <c r="E293" s="338" t="b">
        <f t="shared" si="8"/>
        <v>0</v>
      </c>
      <c r="F293" s="338" t="b">
        <f t="shared" si="9"/>
        <v>1</v>
      </c>
    </row>
    <row r="294" spans="1:6" ht="26.4">
      <c r="A294" s="337" t="s">
        <v>2197</v>
      </c>
      <c r="B294" s="337" t="s">
        <v>2198</v>
      </c>
      <c r="C294" s="338" t="s">
        <v>2567</v>
      </c>
      <c r="D294" s="486" t="str">
        <f>LCR!A269</f>
        <v>Reverse repo and other secured lending or securities borrowing transactions maturing ≤ 30 days</v>
      </c>
      <c r="E294" s="338" t="b">
        <f t="shared" si="8"/>
        <v>0</v>
      </c>
      <c r="F294" s="338" t="b">
        <f t="shared" si="9"/>
        <v>1</v>
      </c>
    </row>
    <row r="295" spans="1:6" ht="27.6">
      <c r="A295" s="337" t="s">
        <v>1225</v>
      </c>
      <c r="B295" s="337" t="s">
        <v>1224</v>
      </c>
      <c r="C295" s="338" t="s">
        <v>2568</v>
      </c>
      <c r="D295" s="486" t="str">
        <f>LCR!A270</f>
        <v>Of which collateral is not re-used (ie is not rehypothecated) to cover the reporting institution's outright short positions:</v>
      </c>
      <c r="E295" s="338" t="b">
        <f t="shared" si="8"/>
        <v>0</v>
      </c>
      <c r="F295" s="338" t="b">
        <f t="shared" si="9"/>
        <v>1</v>
      </c>
    </row>
    <row r="296" spans="1:6">
      <c r="A296" s="337" t="s">
        <v>1215</v>
      </c>
      <c r="B296" s="337" t="s">
        <v>1216</v>
      </c>
      <c r="C296" s="338" t="s">
        <v>2569</v>
      </c>
      <c r="D296" s="486" t="str">
        <f>LCR!A271</f>
        <v>Transactions backed by Level 1 assets; of which:</v>
      </c>
      <c r="E296" s="338" t="b">
        <f t="shared" si="8"/>
        <v>0</v>
      </c>
      <c r="F296" s="338" t="b">
        <f t="shared" si="9"/>
        <v>1</v>
      </c>
    </row>
    <row r="297" spans="1:6">
      <c r="A297" s="337" t="s">
        <v>45</v>
      </c>
      <c r="B297" s="337" t="s">
        <v>831</v>
      </c>
      <c r="C297" s="338" t="s">
        <v>2570</v>
      </c>
      <c r="D297" s="486" t="str">
        <f>LCR!B272</f>
        <v>Transactions involving eligible liquid assets</v>
      </c>
      <c r="E297" s="338" t="b">
        <f t="shared" si="8"/>
        <v>0</v>
      </c>
      <c r="F297" s="338" t="b">
        <f t="shared" si="9"/>
        <v>1</v>
      </c>
    </row>
    <row r="298" spans="1:6">
      <c r="A298" s="337" t="s">
        <v>44</v>
      </c>
      <c r="B298" s="337" t="s">
        <v>832</v>
      </c>
      <c r="C298" s="338" t="s">
        <v>2571</v>
      </c>
      <c r="D298" s="486" t="str">
        <f>LCR!B273</f>
        <v>Transactions not involving eligible liquid assets</v>
      </c>
      <c r="E298" s="338" t="b">
        <f t="shared" si="8"/>
        <v>0</v>
      </c>
      <c r="F298" s="338" t="b">
        <f t="shared" si="9"/>
        <v>1</v>
      </c>
    </row>
    <row r="299" spans="1:6">
      <c r="A299" s="337" t="s">
        <v>1080</v>
      </c>
      <c r="B299" s="337" t="s">
        <v>1217</v>
      </c>
      <c r="C299" s="338" t="s">
        <v>2572</v>
      </c>
      <c r="D299" s="486" t="str">
        <f>LCR!A274</f>
        <v>Transactions backed by Level 2A assets; of which:</v>
      </c>
      <c r="E299" s="338" t="b">
        <f t="shared" si="8"/>
        <v>0</v>
      </c>
      <c r="F299" s="338" t="b">
        <f t="shared" si="9"/>
        <v>1</v>
      </c>
    </row>
    <row r="300" spans="1:6">
      <c r="A300" s="337" t="s">
        <v>45</v>
      </c>
      <c r="B300" s="337" t="s">
        <v>831</v>
      </c>
      <c r="C300" s="338" t="s">
        <v>2573</v>
      </c>
      <c r="D300" s="486" t="str">
        <f>LCR!B275</f>
        <v>Transactions involving eligible liquid assets</v>
      </c>
      <c r="E300" s="338" t="b">
        <f t="shared" si="8"/>
        <v>0</v>
      </c>
      <c r="F300" s="338" t="b">
        <f t="shared" si="9"/>
        <v>1</v>
      </c>
    </row>
    <row r="301" spans="1:6">
      <c r="A301" s="337" t="s">
        <v>44</v>
      </c>
      <c r="B301" s="337" t="s">
        <v>832</v>
      </c>
      <c r="C301" s="338" t="s">
        <v>2574</v>
      </c>
      <c r="D301" s="486" t="str">
        <f>LCR!B276</f>
        <v>Transactions not involving eligible liquid assets</v>
      </c>
      <c r="E301" s="338" t="b">
        <f t="shared" si="8"/>
        <v>0</v>
      </c>
      <c r="F301" s="338" t="b">
        <f t="shared" si="9"/>
        <v>1</v>
      </c>
    </row>
    <row r="302" spans="1:6">
      <c r="A302" s="337" t="s">
        <v>1104</v>
      </c>
      <c r="B302" s="337" t="s">
        <v>1218</v>
      </c>
      <c r="C302" s="338" t="s">
        <v>2575</v>
      </c>
      <c r="D302" s="486" t="str">
        <f>LCR!A277</f>
        <v>Transactions backed by Level 2B RMBS; of which:</v>
      </c>
      <c r="E302" s="338" t="b">
        <f t="shared" si="8"/>
        <v>0</v>
      </c>
      <c r="F302" s="338" t="b">
        <f t="shared" si="9"/>
        <v>1</v>
      </c>
    </row>
    <row r="303" spans="1:6">
      <c r="A303" s="337" t="s">
        <v>45</v>
      </c>
      <c r="B303" s="337" t="s">
        <v>831</v>
      </c>
      <c r="C303" s="338" t="s">
        <v>2576</v>
      </c>
      <c r="D303" s="486" t="str">
        <f>LCR!B278</f>
        <v>Transactions involving eligible liquid assets</v>
      </c>
      <c r="E303" s="338" t="b">
        <f t="shared" si="8"/>
        <v>0</v>
      </c>
      <c r="F303" s="338" t="b">
        <f t="shared" si="9"/>
        <v>1</v>
      </c>
    </row>
    <row r="304" spans="1:6">
      <c r="A304" s="337" t="s">
        <v>44</v>
      </c>
      <c r="B304" s="337" t="s">
        <v>832</v>
      </c>
      <c r="C304" s="338" t="s">
        <v>2577</v>
      </c>
      <c r="D304" s="486" t="str">
        <f>LCR!B279</f>
        <v>Transactions not involving eligible liquid assets</v>
      </c>
      <c r="E304" s="338" t="b">
        <f t="shared" si="8"/>
        <v>0</v>
      </c>
      <c r="F304" s="338" t="b">
        <f t="shared" si="9"/>
        <v>1</v>
      </c>
    </row>
    <row r="305" spans="1:6">
      <c r="A305" s="337" t="s">
        <v>1219</v>
      </c>
      <c r="B305" s="337" t="s">
        <v>1220</v>
      </c>
      <c r="C305" s="338" t="s">
        <v>2578</v>
      </c>
      <c r="D305" s="486" t="str">
        <f>LCR!A280</f>
        <v>Transactions backed by Level 2B non-RMBS assets; of which:</v>
      </c>
      <c r="E305" s="338" t="b">
        <f t="shared" si="8"/>
        <v>0</v>
      </c>
      <c r="F305" s="338" t="b">
        <f t="shared" si="9"/>
        <v>1</v>
      </c>
    </row>
    <row r="306" spans="1:6">
      <c r="A306" s="337" t="s">
        <v>45</v>
      </c>
      <c r="B306" s="337" t="s">
        <v>831</v>
      </c>
      <c r="C306" s="338" t="s">
        <v>2579</v>
      </c>
      <c r="D306" s="486" t="str">
        <f>LCR!B281</f>
        <v>Transactions involving eligible liquid assets</v>
      </c>
      <c r="E306" s="338" t="b">
        <f t="shared" si="8"/>
        <v>0</v>
      </c>
      <c r="F306" s="338" t="b">
        <f t="shared" si="9"/>
        <v>1</v>
      </c>
    </row>
    <row r="307" spans="1:6">
      <c r="A307" s="337" t="s">
        <v>44</v>
      </c>
      <c r="B307" s="337" t="s">
        <v>832</v>
      </c>
      <c r="C307" s="338" t="s">
        <v>2580</v>
      </c>
      <c r="D307" s="486" t="str">
        <f>LCR!B282</f>
        <v>Transactions not involving eligible liquid assets</v>
      </c>
      <c r="E307" s="338" t="b">
        <f t="shared" si="8"/>
        <v>0</v>
      </c>
      <c r="F307" s="338" t="b">
        <f t="shared" si="9"/>
        <v>1</v>
      </c>
    </row>
    <row r="308" spans="1:6">
      <c r="A308" s="337" t="s">
        <v>47</v>
      </c>
      <c r="B308" s="337" t="s">
        <v>1221</v>
      </c>
      <c r="C308" s="338" t="s">
        <v>2581</v>
      </c>
      <c r="D308" s="486" t="str">
        <f>LCR!B283</f>
        <v>Margin lending backed by non-Level 1 or non-Level 2 collateral</v>
      </c>
      <c r="E308" s="338" t="b">
        <f t="shared" si="8"/>
        <v>0</v>
      </c>
      <c r="F308" s="338" t="b">
        <f t="shared" si="9"/>
        <v>1</v>
      </c>
    </row>
    <row r="309" spans="1:6">
      <c r="A309" s="337" t="s">
        <v>46</v>
      </c>
      <c r="B309" s="337" t="s">
        <v>865</v>
      </c>
      <c r="C309" s="338" t="s">
        <v>2582</v>
      </c>
      <c r="D309" s="486" t="str">
        <f>LCR!B284</f>
        <v>Transactions backed by other collateral</v>
      </c>
      <c r="E309" s="338" t="b">
        <f t="shared" si="8"/>
        <v>0</v>
      </c>
      <c r="F309" s="338" t="b">
        <f t="shared" si="9"/>
        <v>1</v>
      </c>
    </row>
    <row r="310" spans="1:6" ht="27.6">
      <c r="A310" s="337" t="s">
        <v>1227</v>
      </c>
      <c r="B310" s="337" t="s">
        <v>1226</v>
      </c>
      <c r="C310" s="338" t="s">
        <v>2583</v>
      </c>
      <c r="D310" s="486" t="str">
        <f>LCR!A285</f>
        <v xml:space="preserve">Of which collateral is re-used (ie is rehypothecated) in transactions to cover the reporting insitution's outright short positions </v>
      </c>
      <c r="E310" s="338" t="b">
        <f t="shared" si="8"/>
        <v>0</v>
      </c>
      <c r="F310" s="338" t="b">
        <f t="shared" si="9"/>
        <v>1</v>
      </c>
    </row>
    <row r="311" spans="1:6" ht="26.4">
      <c r="A311" s="337" t="s">
        <v>621</v>
      </c>
      <c r="B311" s="337" t="s">
        <v>1222</v>
      </c>
      <c r="C311" s="338" t="s">
        <v>2584</v>
      </c>
      <c r="D311" s="486" t="str">
        <f>LCR!B286</f>
        <v>Transactions backed by Level 1 assets</v>
      </c>
      <c r="E311" s="338" t="b">
        <f t="shared" si="8"/>
        <v>0</v>
      </c>
      <c r="F311" s="338" t="b">
        <f t="shared" si="9"/>
        <v>1</v>
      </c>
    </row>
    <row r="312" spans="1:6" ht="26.4">
      <c r="A312" s="337" t="s">
        <v>1081</v>
      </c>
      <c r="B312" s="337" t="s">
        <v>1223</v>
      </c>
      <c r="C312" s="338" t="s">
        <v>2585</v>
      </c>
      <c r="D312" s="486" t="str">
        <f>LCR!B287</f>
        <v>Transactions backed by Level 2A assets</v>
      </c>
      <c r="E312" s="338" t="b">
        <f t="shared" si="8"/>
        <v>0</v>
      </c>
      <c r="F312" s="338" t="b">
        <f t="shared" si="9"/>
        <v>1</v>
      </c>
    </row>
    <row r="313" spans="1:6">
      <c r="A313" s="337" t="s">
        <v>1105</v>
      </c>
      <c r="B313" s="337" t="s">
        <v>1234</v>
      </c>
      <c r="C313" s="338" t="s">
        <v>2586</v>
      </c>
      <c r="D313" s="486" t="str">
        <f>LCR!B288</f>
        <v>Transactions backed by Level 2B RMBS assets</v>
      </c>
      <c r="E313" s="338" t="b">
        <f t="shared" si="8"/>
        <v>0</v>
      </c>
      <c r="F313" s="338" t="b">
        <f t="shared" si="9"/>
        <v>1</v>
      </c>
    </row>
    <row r="314" spans="1:6">
      <c r="A314" s="337" t="s">
        <v>1106</v>
      </c>
      <c r="B314" s="337" t="s">
        <v>1235</v>
      </c>
      <c r="C314" s="338" t="s">
        <v>2587</v>
      </c>
      <c r="D314" s="486" t="str">
        <f>LCR!B289</f>
        <v>Transactions backed by Level 2B non-RMBS assets</v>
      </c>
      <c r="E314" s="338" t="b">
        <f t="shared" si="8"/>
        <v>0</v>
      </c>
      <c r="F314" s="338" t="b">
        <f t="shared" si="9"/>
        <v>1</v>
      </c>
    </row>
    <row r="315" spans="1:6">
      <c r="A315" s="337" t="s">
        <v>47</v>
      </c>
      <c r="B315" s="337" t="s">
        <v>1221</v>
      </c>
      <c r="C315" s="338" t="s">
        <v>2588</v>
      </c>
      <c r="D315" s="486" t="str">
        <f>LCR!B290</f>
        <v>Margin lending backed by non-Level 1 or non-Level 2 collateral</v>
      </c>
      <c r="E315" s="338" t="b">
        <f t="shared" si="8"/>
        <v>0</v>
      </c>
      <c r="F315" s="338" t="b">
        <f t="shared" si="9"/>
        <v>1</v>
      </c>
    </row>
    <row r="316" spans="1:6">
      <c r="A316" s="337" t="s">
        <v>46</v>
      </c>
      <c r="B316" s="337" t="s">
        <v>865</v>
      </c>
      <c r="C316" s="338" t="s">
        <v>2589</v>
      </c>
      <c r="D316" s="486" t="str">
        <f>LCR!B291</f>
        <v>Transactions backed by other collateral</v>
      </c>
      <c r="E316" s="338" t="b">
        <f t="shared" si="8"/>
        <v>0</v>
      </c>
      <c r="F316" s="338" t="b">
        <f t="shared" si="9"/>
        <v>1</v>
      </c>
    </row>
    <row r="317" spans="1:6">
      <c r="A317" s="337" t="s">
        <v>26</v>
      </c>
      <c r="B317" s="337" t="s">
        <v>866</v>
      </c>
      <c r="C317" s="338" t="s">
        <v>2590</v>
      </c>
      <c r="D317" s="486" t="str">
        <f>LCR!A292</f>
        <v>Total inflows on reverse repo and securities borrowing transactions</v>
      </c>
      <c r="E317" s="338" t="b">
        <f t="shared" si="8"/>
        <v>0</v>
      </c>
      <c r="F317" s="338" t="b">
        <f t="shared" si="9"/>
        <v>1</v>
      </c>
    </row>
    <row r="318" spans="1:6" ht="26.4">
      <c r="A318" s="337" t="s">
        <v>622</v>
      </c>
      <c r="B318" s="337" t="s">
        <v>1236</v>
      </c>
      <c r="C318" s="338" t="s">
        <v>2591</v>
      </c>
      <c r="D318" s="486" t="str">
        <f>LCR!A293</f>
        <v>3.2. Other inflows by counterparty</v>
      </c>
      <c r="E318" s="338" t="b">
        <f t="shared" si="8"/>
        <v>0</v>
      </c>
      <c r="F318" s="338" t="b">
        <f t="shared" si="9"/>
        <v>1</v>
      </c>
    </row>
    <row r="319" spans="1:6">
      <c r="A319" s="337" t="s">
        <v>14</v>
      </c>
      <c r="B319" s="337" t="s">
        <v>800</v>
      </c>
      <c r="C319" s="338" t="s">
        <v>2592</v>
      </c>
      <c r="D319" s="486" t="str">
        <f>LCR!D293</f>
        <v>Amount</v>
      </c>
      <c r="E319" s="338" t="b">
        <f t="shared" si="8"/>
        <v>0</v>
      </c>
      <c r="F319" s="338" t="b">
        <f t="shared" si="9"/>
        <v>1</v>
      </c>
    </row>
    <row r="320" spans="1:6">
      <c r="A320" s="337" t="s">
        <v>3</v>
      </c>
      <c r="B320" s="337" t="s">
        <v>787</v>
      </c>
      <c r="C320" s="338" t="s">
        <v>2593</v>
      </c>
      <c r="D320" s="486" t="str">
        <f>LCR!J293</f>
        <v>Weight</v>
      </c>
      <c r="E320" s="338" t="b">
        <f t="shared" si="8"/>
        <v>0</v>
      </c>
      <c r="F320" s="338" t="b">
        <f t="shared" si="9"/>
        <v>1</v>
      </c>
    </row>
    <row r="321" spans="1:6">
      <c r="A321" s="337" t="s">
        <v>2</v>
      </c>
      <c r="B321" s="337" t="s">
        <v>1070</v>
      </c>
      <c r="C321" s="338" t="s">
        <v>2594</v>
      </c>
      <c r="D321" s="486" t="str">
        <f>LCR!L293</f>
        <v>Weighted amount</v>
      </c>
      <c r="E321" s="338" t="b">
        <f t="shared" si="8"/>
        <v>0</v>
      </c>
      <c r="F321" s="338" t="b">
        <f t="shared" si="9"/>
        <v>1</v>
      </c>
    </row>
    <row r="322" spans="1:6" ht="27.6">
      <c r="A322" s="337" t="s">
        <v>1237</v>
      </c>
      <c r="B322" s="337" t="s">
        <v>1238</v>
      </c>
      <c r="C322" s="338" t="s">
        <v>2595</v>
      </c>
      <c r="D322" s="486" t="str">
        <f>LCR!A295</f>
        <v>Contractual inflows due in ≤ 30 days from fully performing loans, not reported as secured lending, from:</v>
      </c>
      <c r="E322" s="338" t="b">
        <f t="shared" ref="E322:E385" si="10">A322=D322</f>
        <v>0</v>
      </c>
      <c r="F322" s="338" t="b">
        <f t="shared" ref="F322:F385" si="11">B322=D322</f>
        <v>1</v>
      </c>
    </row>
    <row r="323" spans="1:6">
      <c r="A323" s="337" t="s">
        <v>738</v>
      </c>
      <c r="B323" s="337" t="s">
        <v>1239</v>
      </c>
      <c r="C323" s="338" t="s">
        <v>2596</v>
      </c>
      <c r="D323" s="486" t="str">
        <f>LCR!B296</f>
        <v>Retail customers (natural persons)</v>
      </c>
      <c r="E323" s="338" t="b">
        <f t="shared" si="10"/>
        <v>0</v>
      </c>
      <c r="F323" s="338" t="b">
        <f t="shared" si="11"/>
        <v>1</v>
      </c>
    </row>
    <row r="324" spans="1:6">
      <c r="A324" s="337" t="s">
        <v>667</v>
      </c>
      <c r="B324" s="337" t="s">
        <v>1240</v>
      </c>
      <c r="C324" s="338" t="s">
        <v>2597</v>
      </c>
      <c r="D324" s="486" t="str">
        <f>LCR!B297</f>
        <v>Retail customers (small business customers)</v>
      </c>
      <c r="E324" s="338" t="b">
        <f t="shared" si="10"/>
        <v>0</v>
      </c>
      <c r="F324" s="338" t="b">
        <f t="shared" si="11"/>
        <v>1</v>
      </c>
    </row>
    <row r="325" spans="1:6">
      <c r="A325" s="337" t="s">
        <v>27</v>
      </c>
      <c r="B325" s="337" t="s">
        <v>846</v>
      </c>
      <c r="C325" s="338" t="s">
        <v>2598</v>
      </c>
      <c r="D325" s="486" t="str">
        <f>LCR!B298</f>
        <v>Non-financial corporates</v>
      </c>
      <c r="E325" s="338" t="b">
        <f t="shared" si="10"/>
        <v>0</v>
      </c>
      <c r="F325" s="338" t="b">
        <f t="shared" si="11"/>
        <v>1</v>
      </c>
    </row>
    <row r="326" spans="1:6">
      <c r="A326" s="337" t="s">
        <v>28</v>
      </c>
      <c r="B326" s="337" t="s">
        <v>867</v>
      </c>
      <c r="C326" s="338" t="s">
        <v>2599</v>
      </c>
      <c r="D326" s="486" t="str">
        <f>LCR!B299</f>
        <v>Central banks</v>
      </c>
      <c r="E326" s="338" t="b">
        <f t="shared" si="10"/>
        <v>0</v>
      </c>
      <c r="F326" s="338" t="b">
        <f t="shared" si="11"/>
        <v>1</v>
      </c>
    </row>
    <row r="327" spans="1:6">
      <c r="A327" s="337" t="s">
        <v>623</v>
      </c>
      <c r="B327" s="337" t="s">
        <v>1241</v>
      </c>
      <c r="C327" s="338" t="s">
        <v>2600</v>
      </c>
      <c r="D327" s="486" t="str">
        <f>LCR!A300</f>
        <v>Financial institutions:</v>
      </c>
      <c r="E327" s="338" t="b">
        <f t="shared" si="10"/>
        <v>0</v>
      </c>
      <c r="F327" s="338" t="b">
        <f t="shared" si="11"/>
        <v>1</v>
      </c>
    </row>
    <row r="328" spans="1:6" ht="27.6">
      <c r="A328" s="337" t="s">
        <v>1242</v>
      </c>
      <c r="B328" s="337" t="s">
        <v>1243</v>
      </c>
      <c r="C328" s="338" t="s">
        <v>2601</v>
      </c>
      <c r="D328" s="486" t="str">
        <f>LCR!B301</f>
        <v>Operational deposits related to clearing activities placed by indirect clearers with AMF-regulated direct clearers</v>
      </c>
      <c r="E328" s="338" t="b">
        <f t="shared" si="10"/>
        <v>0</v>
      </c>
      <c r="F328" s="338" t="b">
        <f t="shared" si="11"/>
        <v>1</v>
      </c>
    </row>
    <row r="329" spans="1:6">
      <c r="A329" s="337" t="s">
        <v>739</v>
      </c>
      <c r="B329" s="337" t="s">
        <v>868</v>
      </c>
      <c r="C329" s="338" t="s">
        <v>2602</v>
      </c>
      <c r="D329" s="486" t="str">
        <f>LCR!B302</f>
        <v>Other operational deposits</v>
      </c>
      <c r="E329" s="338" t="b">
        <f t="shared" si="10"/>
        <v>0</v>
      </c>
      <c r="F329" s="338" t="b">
        <f t="shared" si="11"/>
        <v>1</v>
      </c>
    </row>
    <row r="330" spans="1:6">
      <c r="A330" s="337" t="s">
        <v>1245</v>
      </c>
      <c r="B330" s="337" t="s">
        <v>1244</v>
      </c>
      <c r="C330" s="338" t="s">
        <v>2603</v>
      </c>
      <c r="D330" s="486" t="str">
        <f>LCR!B303</f>
        <v>All payments on other loans and deposits due in ≤ 30 days</v>
      </c>
      <c r="E330" s="338" t="b">
        <f t="shared" si="10"/>
        <v>0</v>
      </c>
      <c r="F330" s="338" t="b">
        <f t="shared" si="11"/>
        <v>1</v>
      </c>
    </row>
    <row r="331" spans="1:6">
      <c r="A331" s="337" t="s">
        <v>29</v>
      </c>
      <c r="B331" s="337" t="s">
        <v>869</v>
      </c>
      <c r="C331" s="338" t="s">
        <v>2604</v>
      </c>
      <c r="D331" s="486" t="str">
        <f>LCR!B304</f>
        <v>Other entities</v>
      </c>
      <c r="E331" s="338" t="b">
        <f t="shared" si="10"/>
        <v>0</v>
      </c>
      <c r="F331" s="338" t="b">
        <f t="shared" si="11"/>
        <v>1</v>
      </c>
    </row>
    <row r="332" spans="1:6">
      <c r="A332" s="337" t="s">
        <v>30</v>
      </c>
      <c r="B332" s="337" t="s">
        <v>870</v>
      </c>
      <c r="C332" s="338" t="s">
        <v>2605</v>
      </c>
      <c r="D332" s="486" t="str">
        <f>LCR!A305</f>
        <v>Total of other inflows by counterparty</v>
      </c>
      <c r="E332" s="338" t="b">
        <f t="shared" si="10"/>
        <v>0</v>
      </c>
      <c r="F332" s="338" t="b">
        <f t="shared" si="11"/>
        <v>1</v>
      </c>
    </row>
    <row r="333" spans="1:6">
      <c r="A333" s="337" t="s">
        <v>624</v>
      </c>
      <c r="B333" s="337" t="s">
        <v>871</v>
      </c>
      <c r="C333" s="338" t="s">
        <v>2606</v>
      </c>
      <c r="D333" s="486" t="str">
        <f>LCR!A306</f>
        <v>3.3. Other cash inflows</v>
      </c>
      <c r="E333" s="338" t="b">
        <f t="shared" si="10"/>
        <v>0</v>
      </c>
      <c r="F333" s="338" t="b">
        <f t="shared" si="11"/>
        <v>1</v>
      </c>
    </row>
    <row r="334" spans="1:6">
      <c r="A334" s="337" t="s">
        <v>14</v>
      </c>
      <c r="B334" s="337" t="s">
        <v>800</v>
      </c>
      <c r="C334" s="338" t="s">
        <v>2607</v>
      </c>
      <c r="D334" s="486" t="str">
        <f>LCR!D306</f>
        <v>Amount</v>
      </c>
      <c r="E334" s="338" t="b">
        <f t="shared" si="10"/>
        <v>0</v>
      </c>
      <c r="F334" s="338" t="b">
        <f t="shared" si="11"/>
        <v>1</v>
      </c>
    </row>
    <row r="335" spans="1:6">
      <c r="A335" s="337" t="s">
        <v>3</v>
      </c>
      <c r="B335" s="337" t="s">
        <v>787</v>
      </c>
      <c r="C335" s="338" t="s">
        <v>2608</v>
      </c>
      <c r="D335" s="486" t="str">
        <f>LCR!J306</f>
        <v>Weight</v>
      </c>
      <c r="E335" s="338" t="b">
        <f t="shared" si="10"/>
        <v>0</v>
      </c>
      <c r="F335" s="338" t="b">
        <f t="shared" si="11"/>
        <v>1</v>
      </c>
    </row>
    <row r="336" spans="1:6">
      <c r="A336" s="337" t="s">
        <v>2</v>
      </c>
      <c r="B336" s="337" t="s">
        <v>1070</v>
      </c>
      <c r="C336" s="338" t="s">
        <v>2609</v>
      </c>
      <c r="D336" s="486" t="str">
        <f>LCR!L306</f>
        <v>Weighted amount</v>
      </c>
      <c r="E336" s="338" t="b">
        <f t="shared" si="10"/>
        <v>0</v>
      </c>
      <c r="F336" s="338" t="b">
        <f t="shared" si="11"/>
        <v>1</v>
      </c>
    </row>
    <row r="337" spans="1:6">
      <c r="A337" s="337" t="s">
        <v>656</v>
      </c>
      <c r="B337" s="337" t="s">
        <v>872</v>
      </c>
      <c r="C337" s="338" t="s">
        <v>2610</v>
      </c>
      <c r="D337" s="486" t="str">
        <f>LCR!A308</f>
        <v>Other cash inflows</v>
      </c>
      <c r="E337" s="338" t="b">
        <f t="shared" si="10"/>
        <v>0</v>
      </c>
      <c r="F337" s="338" t="b">
        <f t="shared" si="11"/>
        <v>1</v>
      </c>
    </row>
    <row r="338" spans="1:6">
      <c r="A338" s="337" t="s">
        <v>48</v>
      </c>
      <c r="B338" s="337" t="s">
        <v>873</v>
      </c>
      <c r="C338" s="338" t="s">
        <v>2611</v>
      </c>
      <c r="D338" s="486" t="str">
        <f>LCR!B309</f>
        <v>Derivatives cash inflow</v>
      </c>
      <c r="E338" s="338" t="b">
        <f t="shared" si="10"/>
        <v>0</v>
      </c>
      <c r="F338" s="338" t="b">
        <f t="shared" si="11"/>
        <v>1</v>
      </c>
    </row>
    <row r="339" spans="1:6">
      <c r="A339" s="337" t="s">
        <v>50</v>
      </c>
      <c r="B339" s="337" t="s">
        <v>1246</v>
      </c>
      <c r="C339" s="338" t="s">
        <v>2612</v>
      </c>
      <c r="D339" s="486" t="str">
        <f>LCR!B310</f>
        <v>Contractual inflows from securities maturing ≤ 30 days, not included anywhere above</v>
      </c>
      <c r="E339" s="338" t="b">
        <f t="shared" si="10"/>
        <v>0</v>
      </c>
      <c r="F339" s="338" t="b">
        <f t="shared" si="11"/>
        <v>1</v>
      </c>
    </row>
    <row r="340" spans="1:6">
      <c r="A340" s="337" t="s">
        <v>49</v>
      </c>
      <c r="B340" s="337" t="s">
        <v>874</v>
      </c>
      <c r="C340" s="338" t="s">
        <v>2613</v>
      </c>
      <c r="D340" s="486" t="str">
        <f>LCR!B311</f>
        <v>Other contractual cash inflows</v>
      </c>
      <c r="E340" s="338" t="b">
        <f t="shared" si="10"/>
        <v>0</v>
      </c>
      <c r="F340" s="338" t="b">
        <f t="shared" si="11"/>
        <v>1</v>
      </c>
    </row>
    <row r="341" spans="1:6">
      <c r="A341" s="337" t="s">
        <v>1247</v>
      </c>
      <c r="B341" s="337" t="s">
        <v>1248</v>
      </c>
      <c r="C341" s="338" t="s">
        <v>2614</v>
      </c>
      <c r="D341" s="486" t="str">
        <f>LCR!A312</f>
        <v>Total of other inflows</v>
      </c>
      <c r="E341" s="338" t="b">
        <f t="shared" si="10"/>
        <v>0</v>
      </c>
      <c r="F341" s="338" t="b">
        <f t="shared" si="11"/>
        <v>1</v>
      </c>
    </row>
    <row r="342" spans="1:6">
      <c r="A342" s="337" t="s">
        <v>625</v>
      </c>
      <c r="B342" s="337" t="s">
        <v>1249</v>
      </c>
      <c r="C342" s="338" t="s">
        <v>2615</v>
      </c>
      <c r="D342" s="486" t="str">
        <f>LCR!A313</f>
        <v>3.4. Total cash inflows</v>
      </c>
      <c r="E342" s="338" t="b">
        <f t="shared" si="10"/>
        <v>0</v>
      </c>
      <c r="F342" s="338" t="b">
        <f t="shared" si="11"/>
        <v>1</v>
      </c>
    </row>
    <row r="343" spans="1:6">
      <c r="A343" s="337" t="s">
        <v>14</v>
      </c>
      <c r="B343" s="337" t="s">
        <v>800</v>
      </c>
      <c r="C343" s="338" t="s">
        <v>2616</v>
      </c>
      <c r="D343" s="486" t="str">
        <f>LCR!D313</f>
        <v>Amount</v>
      </c>
      <c r="E343" s="338" t="b">
        <f t="shared" si="10"/>
        <v>0</v>
      </c>
      <c r="F343" s="338" t="b">
        <f t="shared" si="11"/>
        <v>1</v>
      </c>
    </row>
    <row r="344" spans="1:6">
      <c r="A344" s="337" t="s">
        <v>3</v>
      </c>
      <c r="B344" s="337" t="s">
        <v>787</v>
      </c>
      <c r="C344" s="338" t="s">
        <v>2617</v>
      </c>
      <c r="D344" s="486" t="str">
        <f>LCR!J313</f>
        <v>Weight</v>
      </c>
      <c r="E344" s="338" t="b">
        <f t="shared" si="10"/>
        <v>0</v>
      </c>
      <c r="F344" s="338" t="b">
        <f t="shared" si="11"/>
        <v>1</v>
      </c>
    </row>
    <row r="345" spans="1:6">
      <c r="A345" s="337" t="s">
        <v>2</v>
      </c>
      <c r="B345" s="337" t="s">
        <v>1070</v>
      </c>
      <c r="C345" s="338" t="s">
        <v>2618</v>
      </c>
      <c r="D345" s="486" t="str">
        <f>LCR!L313</f>
        <v>Weighted amount</v>
      </c>
      <c r="E345" s="338" t="b">
        <f t="shared" si="10"/>
        <v>0</v>
      </c>
      <c r="F345" s="338" t="b">
        <f t="shared" si="11"/>
        <v>1</v>
      </c>
    </row>
    <row r="346" spans="1:6">
      <c r="A346" s="337" t="s">
        <v>52</v>
      </c>
      <c r="B346" s="337" t="s">
        <v>875</v>
      </c>
      <c r="C346" s="338" t="s">
        <v>2619</v>
      </c>
      <c r="D346" s="486" t="str">
        <f>LCR!B315</f>
        <v xml:space="preserve">Total cash inflows before applying the cap </v>
      </c>
      <c r="E346" s="338" t="b">
        <f t="shared" si="10"/>
        <v>0</v>
      </c>
      <c r="F346" s="338" t="b">
        <f t="shared" si="11"/>
        <v>1</v>
      </c>
    </row>
    <row r="347" spans="1:6">
      <c r="A347" s="337" t="s">
        <v>51</v>
      </c>
      <c r="B347" s="337" t="s">
        <v>876</v>
      </c>
      <c r="C347" s="338" t="s">
        <v>2620</v>
      </c>
      <c r="D347" s="486" t="str">
        <f>LCR!B316</f>
        <v xml:space="preserve">Cap on cash inflows </v>
      </c>
      <c r="E347" s="338" t="b">
        <f t="shared" si="10"/>
        <v>0</v>
      </c>
      <c r="F347" s="338" t="b">
        <f t="shared" si="11"/>
        <v>1</v>
      </c>
    </row>
    <row r="348" spans="1:6">
      <c r="A348" s="337" t="s">
        <v>729</v>
      </c>
      <c r="B348" s="337" t="s">
        <v>877</v>
      </c>
      <c r="C348" s="338" t="s">
        <v>2621</v>
      </c>
      <c r="D348" s="486" t="str">
        <f>LCR!B317</f>
        <v>Total cash inflows after applying the cap</v>
      </c>
      <c r="E348" s="338" t="b">
        <f t="shared" si="10"/>
        <v>0</v>
      </c>
      <c r="F348" s="338" t="b">
        <f t="shared" si="11"/>
        <v>1</v>
      </c>
    </row>
    <row r="349" spans="1:6">
      <c r="A349" s="337" t="s">
        <v>2017</v>
      </c>
      <c r="B349" s="337" t="s">
        <v>1027</v>
      </c>
      <c r="C349" s="338" t="s">
        <v>2622</v>
      </c>
      <c r="D349" s="486" t="str">
        <f>LCR!A320</f>
        <v>Section 4 - Collateral swaps</v>
      </c>
      <c r="E349" s="338" t="b">
        <f t="shared" si="10"/>
        <v>0</v>
      </c>
      <c r="F349" s="338" t="b">
        <f t="shared" si="11"/>
        <v>1</v>
      </c>
    </row>
    <row r="350" spans="1:6">
      <c r="A350" s="337" t="s">
        <v>2018</v>
      </c>
      <c r="B350" s="337" t="s">
        <v>878</v>
      </c>
      <c r="C350" s="338" t="s">
        <v>2623</v>
      </c>
      <c r="D350" s="486" t="str">
        <f>LCR!A321</f>
        <v>4.1. Collateral swaps</v>
      </c>
      <c r="E350" s="338" t="b">
        <f t="shared" si="10"/>
        <v>0</v>
      </c>
      <c r="F350" s="338" t="b">
        <f t="shared" si="11"/>
        <v>1</v>
      </c>
    </row>
    <row r="351" spans="1:6" ht="26.4">
      <c r="A351" s="337" t="s">
        <v>2019</v>
      </c>
      <c r="B351" s="337" t="s">
        <v>879</v>
      </c>
      <c r="C351" s="338" t="s">
        <v>2624</v>
      </c>
      <c r="D351" s="486" t="str">
        <f>LCR!D321</f>
        <v>Market value of collateral lent</v>
      </c>
      <c r="E351" s="338" t="b">
        <f t="shared" si="10"/>
        <v>0</v>
      </c>
      <c r="F351" s="338" t="b">
        <f t="shared" si="11"/>
        <v>1</v>
      </c>
    </row>
    <row r="352" spans="1:6">
      <c r="A352" s="337" t="s">
        <v>2020</v>
      </c>
      <c r="B352" s="337" t="s">
        <v>880</v>
      </c>
      <c r="C352" s="338" t="s">
        <v>2625</v>
      </c>
      <c r="D352" s="486" t="str">
        <f>LCR!F321</f>
        <v>Market value of collateral borrowed</v>
      </c>
      <c r="E352" s="338" t="b">
        <f t="shared" si="10"/>
        <v>0</v>
      </c>
      <c r="F352" s="338" t="b">
        <f t="shared" si="11"/>
        <v>1</v>
      </c>
    </row>
    <row r="353" spans="1:6" ht="26.4">
      <c r="A353" s="337" t="s">
        <v>679</v>
      </c>
      <c r="B353" s="337" t="s">
        <v>881</v>
      </c>
      <c r="C353" s="338" t="s">
        <v>2626</v>
      </c>
      <c r="D353" s="486" t="str">
        <f>LCR!J321</f>
        <v>Weight outflows</v>
      </c>
      <c r="E353" s="338" t="b">
        <f t="shared" si="10"/>
        <v>0</v>
      </c>
      <c r="F353" s="338" t="b">
        <f t="shared" si="11"/>
        <v>1</v>
      </c>
    </row>
    <row r="354" spans="1:6">
      <c r="A354" s="337" t="s">
        <v>68</v>
      </c>
      <c r="B354" s="337" t="s">
        <v>882</v>
      </c>
      <c r="C354" s="338" t="s">
        <v>2627</v>
      </c>
      <c r="D354" s="486" t="str">
        <f>LCR!L321</f>
        <v>Weighted amount outflows</v>
      </c>
      <c r="E354" s="338" t="b">
        <f t="shared" si="10"/>
        <v>0</v>
      </c>
      <c r="F354" s="338" t="b">
        <f t="shared" si="11"/>
        <v>1</v>
      </c>
    </row>
    <row r="355" spans="1:6">
      <c r="A355" s="337" t="s">
        <v>69</v>
      </c>
      <c r="B355" s="337" t="s">
        <v>883</v>
      </c>
      <c r="C355" s="338" t="s">
        <v>2628</v>
      </c>
      <c r="D355" s="486" t="str">
        <f>LCR!M321</f>
        <v>Weight inflows</v>
      </c>
      <c r="E355" s="338" t="b">
        <f t="shared" si="10"/>
        <v>0</v>
      </c>
      <c r="F355" s="338" t="b">
        <f t="shared" si="11"/>
        <v>1</v>
      </c>
    </row>
    <row r="356" spans="1:6" ht="26.4">
      <c r="A356" s="337" t="s">
        <v>680</v>
      </c>
      <c r="B356" s="337" t="s">
        <v>884</v>
      </c>
      <c r="C356" s="338" t="s">
        <v>2629</v>
      </c>
      <c r="D356" s="486" t="str">
        <f>LCR!O321</f>
        <v>Weighted amount inflows</v>
      </c>
      <c r="E356" s="338" t="b">
        <f t="shared" si="10"/>
        <v>0</v>
      </c>
      <c r="F356" s="338" t="b">
        <f t="shared" si="11"/>
        <v>1</v>
      </c>
    </row>
    <row r="357" spans="1:6">
      <c r="A357" s="337" t="s">
        <v>2021</v>
      </c>
      <c r="B357" s="337" t="s">
        <v>1250</v>
      </c>
      <c r="C357" s="338" t="s">
        <v>2630</v>
      </c>
      <c r="D357" s="486" t="str">
        <f>LCR!A323</f>
        <v>Collateral swaps maturing ≤ 30 days:</v>
      </c>
      <c r="E357" s="338" t="b">
        <f t="shared" si="10"/>
        <v>0</v>
      </c>
      <c r="F357" s="338" t="b">
        <f t="shared" si="11"/>
        <v>1</v>
      </c>
    </row>
    <row r="358" spans="1:6">
      <c r="A358" s="337" t="s">
        <v>1251</v>
      </c>
      <c r="B358" s="337" t="s">
        <v>885</v>
      </c>
      <c r="C358" s="338" t="s">
        <v>2631</v>
      </c>
      <c r="D358" s="486" t="str">
        <f>LCR!A324</f>
        <v xml:space="preserve">Of which the borrowed assets are not re-used (ie are not rehypothecated) to cover short positions </v>
      </c>
      <c r="E358" s="338" t="b">
        <f t="shared" si="10"/>
        <v>0</v>
      </c>
      <c r="F358" s="338" t="b">
        <f t="shared" si="11"/>
        <v>1</v>
      </c>
    </row>
    <row r="359" spans="1:6">
      <c r="A359" s="337" t="s">
        <v>53</v>
      </c>
      <c r="B359" s="337" t="s">
        <v>1252</v>
      </c>
      <c r="C359" s="338" t="s">
        <v>2632</v>
      </c>
      <c r="D359" s="486" t="str">
        <f>LCR!A325</f>
        <v>Level 1 assets are lent and Level 1 assets are borrowed; of which:</v>
      </c>
      <c r="E359" s="338" t="b">
        <f t="shared" si="10"/>
        <v>0</v>
      </c>
      <c r="F359" s="338" t="b">
        <f t="shared" si="11"/>
        <v>1</v>
      </c>
    </row>
    <row r="360" spans="1:6">
      <c r="A360" s="337" t="s">
        <v>63</v>
      </c>
      <c r="B360" s="337" t="s">
        <v>831</v>
      </c>
      <c r="C360" s="338" t="s">
        <v>2633</v>
      </c>
      <c r="D360" s="486" t="str">
        <f>LCR!B326</f>
        <v>Transactions involving eligible liquid assets</v>
      </c>
      <c r="E360" s="338" t="b">
        <f t="shared" si="10"/>
        <v>0</v>
      </c>
      <c r="F360" s="338" t="b">
        <f t="shared" si="11"/>
        <v>1</v>
      </c>
    </row>
    <row r="361" spans="1:6">
      <c r="A361" s="337" t="s">
        <v>62</v>
      </c>
      <c r="B361" s="337" t="s">
        <v>832</v>
      </c>
      <c r="C361" s="338" t="s">
        <v>2634</v>
      </c>
      <c r="D361" s="486" t="str">
        <f>LCR!B327</f>
        <v>Transactions not involving eligible liquid assets</v>
      </c>
      <c r="E361" s="338" t="b">
        <f t="shared" si="10"/>
        <v>0</v>
      </c>
      <c r="F361" s="338" t="b">
        <f t="shared" si="11"/>
        <v>1</v>
      </c>
    </row>
    <row r="362" spans="1:6">
      <c r="A362" s="337" t="s">
        <v>1082</v>
      </c>
      <c r="B362" s="337" t="s">
        <v>1253</v>
      </c>
      <c r="C362" s="338" t="s">
        <v>2635</v>
      </c>
      <c r="D362" s="486" t="str">
        <f>LCR!A328</f>
        <v>Level 1 assets are lent and Level 2A assets are borrowed; of which:</v>
      </c>
      <c r="E362" s="338" t="b">
        <f t="shared" si="10"/>
        <v>0</v>
      </c>
      <c r="F362" s="338" t="b">
        <f t="shared" si="11"/>
        <v>1</v>
      </c>
    </row>
    <row r="363" spans="1:6">
      <c r="A363" s="337" t="s">
        <v>61</v>
      </c>
      <c r="B363" s="337" t="s">
        <v>831</v>
      </c>
      <c r="C363" s="338" t="s">
        <v>2636</v>
      </c>
      <c r="D363" s="486" t="str">
        <f>LCR!B329</f>
        <v>Transactions involving eligible liquid assets</v>
      </c>
      <c r="E363" s="338" t="b">
        <f t="shared" si="10"/>
        <v>0</v>
      </c>
      <c r="F363" s="338" t="b">
        <f t="shared" si="11"/>
        <v>1</v>
      </c>
    </row>
    <row r="364" spans="1:6">
      <c r="A364" s="337" t="s">
        <v>62</v>
      </c>
      <c r="B364" s="337" t="s">
        <v>832</v>
      </c>
      <c r="C364" s="338" t="s">
        <v>2637</v>
      </c>
      <c r="D364" s="486" t="str">
        <f>LCR!B330</f>
        <v>Transactions not involving eligible liquid assets</v>
      </c>
      <c r="E364" s="338" t="b">
        <f t="shared" si="10"/>
        <v>0</v>
      </c>
      <c r="F364" s="338" t="b">
        <f t="shared" si="11"/>
        <v>1</v>
      </c>
    </row>
    <row r="365" spans="1:6">
      <c r="A365" s="337" t="s">
        <v>1107</v>
      </c>
      <c r="B365" s="337" t="s">
        <v>1254</v>
      </c>
      <c r="C365" s="338" t="s">
        <v>2638</v>
      </c>
      <c r="D365" s="486" t="str">
        <f>LCR!A331</f>
        <v>Level 1 assets are lent and Level 2B RMBS assets are borrowed; of which:</v>
      </c>
      <c r="E365" s="338" t="b">
        <f t="shared" si="10"/>
        <v>0</v>
      </c>
      <c r="F365" s="338" t="b">
        <f t="shared" si="11"/>
        <v>1</v>
      </c>
    </row>
    <row r="366" spans="1:6">
      <c r="A366" s="337" t="s">
        <v>63</v>
      </c>
      <c r="B366" s="337" t="s">
        <v>831</v>
      </c>
      <c r="C366" s="338" t="s">
        <v>2639</v>
      </c>
      <c r="D366" s="486" t="str">
        <f>LCR!B332</f>
        <v>Transactions involving eligible liquid assets</v>
      </c>
      <c r="E366" s="338" t="b">
        <f t="shared" si="10"/>
        <v>0</v>
      </c>
      <c r="F366" s="338" t="b">
        <f t="shared" si="11"/>
        <v>1</v>
      </c>
    </row>
    <row r="367" spans="1:6">
      <c r="A367" s="337" t="s">
        <v>62</v>
      </c>
      <c r="B367" s="337" t="s">
        <v>832</v>
      </c>
      <c r="C367" s="338" t="s">
        <v>2640</v>
      </c>
      <c r="D367" s="486" t="str">
        <f>LCR!B333</f>
        <v>Transactions not involving eligible liquid assets</v>
      </c>
      <c r="E367" s="338" t="b">
        <f t="shared" si="10"/>
        <v>0</v>
      </c>
      <c r="F367" s="338" t="b">
        <f t="shared" si="11"/>
        <v>1</v>
      </c>
    </row>
    <row r="368" spans="1:6">
      <c r="A368" s="337" t="s">
        <v>1108</v>
      </c>
      <c r="B368" s="337" t="s">
        <v>1255</v>
      </c>
      <c r="C368" s="338" t="s">
        <v>2641</v>
      </c>
      <c r="D368" s="486" t="str">
        <f>LCR!A334</f>
        <v>Level 1 assets are lent and Level 2B non-RMBS assets are borrowed; of which:</v>
      </c>
      <c r="E368" s="338" t="b">
        <f t="shared" si="10"/>
        <v>0</v>
      </c>
      <c r="F368" s="338" t="b">
        <f t="shared" si="11"/>
        <v>1</v>
      </c>
    </row>
    <row r="369" spans="1:6">
      <c r="A369" s="337" t="s">
        <v>63</v>
      </c>
      <c r="B369" s="337" t="s">
        <v>831</v>
      </c>
      <c r="C369" s="338" t="s">
        <v>2642</v>
      </c>
      <c r="D369" s="486" t="str">
        <f>LCR!B335</f>
        <v>Transactions involving eligible liquid assets</v>
      </c>
      <c r="E369" s="338" t="b">
        <f t="shared" si="10"/>
        <v>0</v>
      </c>
      <c r="F369" s="338" t="b">
        <f t="shared" si="11"/>
        <v>1</v>
      </c>
    </row>
    <row r="370" spans="1:6">
      <c r="A370" s="337" t="s">
        <v>62</v>
      </c>
      <c r="B370" s="337" t="s">
        <v>832</v>
      </c>
      <c r="C370" s="338" t="s">
        <v>2643</v>
      </c>
      <c r="D370" s="486" t="str">
        <f>LCR!B336</f>
        <v>Transactions not involving eligible liquid assets</v>
      </c>
      <c r="E370" s="338" t="b">
        <f t="shared" si="10"/>
        <v>0</v>
      </c>
      <c r="F370" s="338" t="b">
        <f t="shared" si="11"/>
        <v>1</v>
      </c>
    </row>
    <row r="371" spans="1:6">
      <c r="A371" s="337" t="s">
        <v>54</v>
      </c>
      <c r="B371" s="337" t="s">
        <v>1256</v>
      </c>
      <c r="C371" s="338" t="s">
        <v>2644</v>
      </c>
      <c r="D371" s="486" t="str">
        <f>LCR!A337</f>
        <v>Level 1 assets are lent and other assets are borrowed; of which:</v>
      </c>
      <c r="E371" s="338" t="b">
        <f t="shared" si="10"/>
        <v>0</v>
      </c>
      <c r="F371" s="338" t="b">
        <f t="shared" si="11"/>
        <v>1</v>
      </c>
    </row>
    <row r="372" spans="1:6">
      <c r="A372" s="337" t="s">
        <v>63</v>
      </c>
      <c r="B372" s="337" t="s">
        <v>831</v>
      </c>
      <c r="C372" s="338" t="s">
        <v>2645</v>
      </c>
      <c r="D372" s="486" t="str">
        <f>LCR!B338</f>
        <v>Transactions involving eligible liquid assets</v>
      </c>
      <c r="E372" s="338" t="b">
        <f t="shared" si="10"/>
        <v>0</v>
      </c>
      <c r="F372" s="338" t="b">
        <f t="shared" si="11"/>
        <v>1</v>
      </c>
    </row>
    <row r="373" spans="1:6">
      <c r="A373" s="337" t="s">
        <v>62</v>
      </c>
      <c r="B373" s="337" t="s">
        <v>832</v>
      </c>
      <c r="C373" s="338" t="s">
        <v>2646</v>
      </c>
      <c r="D373" s="486" t="str">
        <f>LCR!B339</f>
        <v>Transactions not involving eligible liquid assets</v>
      </c>
      <c r="E373" s="338" t="b">
        <f t="shared" si="10"/>
        <v>0</v>
      </c>
      <c r="F373" s="338" t="b">
        <f t="shared" si="11"/>
        <v>1</v>
      </c>
    </row>
    <row r="374" spans="1:6">
      <c r="A374" s="337" t="s">
        <v>1083</v>
      </c>
      <c r="B374" s="337" t="s">
        <v>1257</v>
      </c>
      <c r="C374" s="338" t="s">
        <v>2647</v>
      </c>
      <c r="D374" s="486" t="str">
        <f>LCR!A340</f>
        <v>Level 2A assets are lent and Level 1 assets are borrowed; of which:</v>
      </c>
      <c r="E374" s="338" t="b">
        <f t="shared" si="10"/>
        <v>0</v>
      </c>
      <c r="F374" s="338" t="b">
        <f t="shared" si="11"/>
        <v>1</v>
      </c>
    </row>
    <row r="375" spans="1:6">
      <c r="A375" s="337" t="s">
        <v>63</v>
      </c>
      <c r="B375" s="337" t="s">
        <v>831</v>
      </c>
      <c r="C375" s="338" t="s">
        <v>2648</v>
      </c>
      <c r="D375" s="486" t="str">
        <f>LCR!B341</f>
        <v>Transactions involving eligible liquid assets</v>
      </c>
      <c r="E375" s="338" t="b">
        <f t="shared" si="10"/>
        <v>0</v>
      </c>
      <c r="F375" s="338" t="b">
        <f t="shared" si="11"/>
        <v>1</v>
      </c>
    </row>
    <row r="376" spans="1:6">
      <c r="A376" s="337" t="s">
        <v>62</v>
      </c>
      <c r="B376" s="337" t="s">
        <v>832</v>
      </c>
      <c r="C376" s="338" t="s">
        <v>2649</v>
      </c>
      <c r="D376" s="486" t="str">
        <f>LCR!B342</f>
        <v>Transactions not involving eligible liquid assets</v>
      </c>
      <c r="E376" s="338" t="b">
        <f t="shared" si="10"/>
        <v>0</v>
      </c>
      <c r="F376" s="338" t="b">
        <f t="shared" si="11"/>
        <v>1</v>
      </c>
    </row>
    <row r="377" spans="1:6">
      <c r="A377" s="337" t="s">
        <v>1091</v>
      </c>
      <c r="B377" s="337" t="s">
        <v>1258</v>
      </c>
      <c r="C377" s="338" t="s">
        <v>2650</v>
      </c>
      <c r="D377" s="486" t="str">
        <f>LCR!A343</f>
        <v>Level 2A assets are lent and Level 2A assets are borrowed; of which:</v>
      </c>
      <c r="E377" s="338" t="b">
        <f t="shared" si="10"/>
        <v>0</v>
      </c>
      <c r="F377" s="338" t="b">
        <f t="shared" si="11"/>
        <v>1</v>
      </c>
    </row>
    <row r="378" spans="1:6">
      <c r="A378" s="337" t="s">
        <v>63</v>
      </c>
      <c r="B378" s="337" t="s">
        <v>831</v>
      </c>
      <c r="C378" s="338" t="s">
        <v>2651</v>
      </c>
      <c r="D378" s="486" t="str">
        <f>LCR!B344</f>
        <v>Transactions involving eligible liquid assets</v>
      </c>
      <c r="E378" s="338" t="b">
        <f t="shared" si="10"/>
        <v>0</v>
      </c>
      <c r="F378" s="338" t="b">
        <f t="shared" si="11"/>
        <v>1</v>
      </c>
    </row>
    <row r="379" spans="1:6">
      <c r="A379" s="337" t="s">
        <v>62</v>
      </c>
      <c r="B379" s="337" t="s">
        <v>832</v>
      </c>
      <c r="C379" s="338" t="s">
        <v>2652</v>
      </c>
      <c r="D379" s="486" t="str">
        <f>LCR!B345</f>
        <v>Transactions not involving eligible liquid assets</v>
      </c>
      <c r="E379" s="338" t="b">
        <f t="shared" si="10"/>
        <v>0</v>
      </c>
      <c r="F379" s="338" t="b">
        <f t="shared" si="11"/>
        <v>1</v>
      </c>
    </row>
    <row r="380" spans="1:6">
      <c r="A380" s="337" t="s">
        <v>1109</v>
      </c>
      <c r="B380" s="337" t="s">
        <v>1259</v>
      </c>
      <c r="C380" s="338" t="s">
        <v>2653</v>
      </c>
      <c r="D380" s="486" t="str">
        <f>LCR!A346</f>
        <v>Level 2A assets are lent and Level 2B RMBS assets are borrowed; of which:</v>
      </c>
      <c r="E380" s="338" t="b">
        <f t="shared" si="10"/>
        <v>0</v>
      </c>
      <c r="F380" s="338" t="b">
        <f t="shared" si="11"/>
        <v>1</v>
      </c>
    </row>
    <row r="381" spans="1:6">
      <c r="A381" s="337" t="s">
        <v>63</v>
      </c>
      <c r="B381" s="337" t="s">
        <v>831</v>
      </c>
      <c r="C381" s="338" t="s">
        <v>2654</v>
      </c>
      <c r="D381" s="486" t="str">
        <f>LCR!B347</f>
        <v>Transactions involving eligible liquid assets</v>
      </c>
      <c r="E381" s="338" t="b">
        <f t="shared" si="10"/>
        <v>0</v>
      </c>
      <c r="F381" s="338" t="b">
        <f t="shared" si="11"/>
        <v>1</v>
      </c>
    </row>
    <row r="382" spans="1:6">
      <c r="A382" s="337" t="s">
        <v>62</v>
      </c>
      <c r="B382" s="337" t="s">
        <v>832</v>
      </c>
      <c r="C382" s="338" t="s">
        <v>2655</v>
      </c>
      <c r="D382" s="486" t="str">
        <f>LCR!B348</f>
        <v>Transactions not involving eligible liquid assets</v>
      </c>
      <c r="E382" s="338" t="b">
        <f t="shared" si="10"/>
        <v>0</v>
      </c>
      <c r="F382" s="338" t="b">
        <f t="shared" si="11"/>
        <v>1</v>
      </c>
    </row>
    <row r="383" spans="1:6">
      <c r="A383" s="337" t="s">
        <v>1110</v>
      </c>
      <c r="B383" s="337" t="s">
        <v>1260</v>
      </c>
      <c r="C383" s="338" t="s">
        <v>2656</v>
      </c>
      <c r="D383" s="486" t="str">
        <f>LCR!A349</f>
        <v>Level 2A assets are lent and Level 2B non-RMBS assets are borrowed; of which:</v>
      </c>
      <c r="E383" s="338" t="b">
        <f t="shared" si="10"/>
        <v>0</v>
      </c>
      <c r="F383" s="338" t="b">
        <f t="shared" si="11"/>
        <v>1</v>
      </c>
    </row>
    <row r="384" spans="1:6">
      <c r="A384" s="337" t="s">
        <v>63</v>
      </c>
      <c r="B384" s="337" t="s">
        <v>831</v>
      </c>
      <c r="C384" s="338" t="s">
        <v>2657</v>
      </c>
      <c r="D384" s="486" t="str">
        <f>LCR!B350</f>
        <v>Transactions involving eligible liquid assets</v>
      </c>
      <c r="E384" s="338" t="b">
        <f t="shared" si="10"/>
        <v>0</v>
      </c>
      <c r="F384" s="338" t="b">
        <f t="shared" si="11"/>
        <v>1</v>
      </c>
    </row>
    <row r="385" spans="1:6">
      <c r="A385" s="337" t="s">
        <v>62</v>
      </c>
      <c r="B385" s="337" t="s">
        <v>832</v>
      </c>
      <c r="C385" s="338" t="s">
        <v>2658</v>
      </c>
      <c r="D385" s="486" t="str">
        <f>LCR!B351</f>
        <v>Transactions not involving eligible liquid assets</v>
      </c>
      <c r="E385" s="338" t="b">
        <f t="shared" si="10"/>
        <v>0</v>
      </c>
      <c r="F385" s="338" t="b">
        <f t="shared" si="11"/>
        <v>1</v>
      </c>
    </row>
    <row r="386" spans="1:6">
      <c r="A386" s="337" t="s">
        <v>1084</v>
      </c>
      <c r="B386" s="337" t="s">
        <v>1261</v>
      </c>
      <c r="C386" s="338" t="s">
        <v>2659</v>
      </c>
      <c r="D386" s="486" t="str">
        <f>LCR!A352</f>
        <v>Level 2A assets are lent and other assets are borrowed; of which:</v>
      </c>
      <c r="E386" s="338" t="b">
        <f t="shared" ref="E386:E449" si="12">A386=D386</f>
        <v>0</v>
      </c>
      <c r="F386" s="338" t="b">
        <f t="shared" ref="F386:F449" si="13">B386=D386</f>
        <v>1</v>
      </c>
    </row>
    <row r="387" spans="1:6">
      <c r="A387" s="337" t="s">
        <v>63</v>
      </c>
      <c r="B387" s="337" t="s">
        <v>831</v>
      </c>
      <c r="C387" s="338" t="s">
        <v>2660</v>
      </c>
      <c r="D387" s="486" t="str">
        <f>LCR!B353</f>
        <v>Transactions involving eligible liquid assets</v>
      </c>
      <c r="E387" s="338" t="b">
        <f t="shared" si="12"/>
        <v>0</v>
      </c>
      <c r="F387" s="338" t="b">
        <f t="shared" si="13"/>
        <v>1</v>
      </c>
    </row>
    <row r="388" spans="1:6">
      <c r="A388" s="337" t="s">
        <v>62</v>
      </c>
      <c r="B388" s="337" t="s">
        <v>832</v>
      </c>
      <c r="C388" s="338" t="s">
        <v>2661</v>
      </c>
      <c r="D388" s="486" t="str">
        <f>LCR!B354</f>
        <v>Transactions not involving eligible liquid assets</v>
      </c>
      <c r="E388" s="338" t="b">
        <f t="shared" si="12"/>
        <v>0</v>
      </c>
      <c r="F388" s="338" t="b">
        <f t="shared" si="13"/>
        <v>1</v>
      </c>
    </row>
    <row r="389" spans="1:6">
      <c r="A389" s="337" t="s">
        <v>1111</v>
      </c>
      <c r="B389" s="337" t="s">
        <v>2199</v>
      </c>
      <c r="C389" s="338" t="s">
        <v>2662</v>
      </c>
      <c r="D389" s="486" t="str">
        <f>LCR!A355</f>
        <v>Level 2B RMBS assets are lent and Level 1 assets are borrowed; of which:</v>
      </c>
      <c r="E389" s="338" t="b">
        <f t="shared" si="12"/>
        <v>0</v>
      </c>
      <c r="F389" s="338" t="b">
        <f t="shared" si="13"/>
        <v>1</v>
      </c>
    </row>
    <row r="390" spans="1:6">
      <c r="A390" s="337" t="s">
        <v>63</v>
      </c>
      <c r="B390" s="337" t="s">
        <v>831</v>
      </c>
      <c r="C390" s="338" t="s">
        <v>2663</v>
      </c>
      <c r="D390" s="486" t="str">
        <f>LCR!B356</f>
        <v>Transactions involving eligible liquid assets</v>
      </c>
      <c r="E390" s="338" t="b">
        <f t="shared" si="12"/>
        <v>0</v>
      </c>
      <c r="F390" s="338" t="b">
        <f t="shared" si="13"/>
        <v>1</v>
      </c>
    </row>
    <row r="391" spans="1:6">
      <c r="A391" s="337" t="s">
        <v>62</v>
      </c>
      <c r="B391" s="337" t="s">
        <v>832</v>
      </c>
      <c r="C391" s="338" t="s">
        <v>2664</v>
      </c>
      <c r="D391" s="486" t="str">
        <f>LCR!B357</f>
        <v>Transactions not involving eligible liquid assets</v>
      </c>
      <c r="E391" s="338" t="b">
        <f t="shared" si="12"/>
        <v>0</v>
      </c>
      <c r="F391" s="338" t="b">
        <f t="shared" si="13"/>
        <v>1</v>
      </c>
    </row>
    <row r="392" spans="1:6">
      <c r="A392" s="337" t="s">
        <v>1112</v>
      </c>
      <c r="B392" s="337" t="s">
        <v>1262</v>
      </c>
      <c r="C392" s="338" t="s">
        <v>2665</v>
      </c>
      <c r="D392" s="486" t="str">
        <f>LCR!A358</f>
        <v>Level 2B RMBS assets are lent and Level 2A assets are borrowed; of which:</v>
      </c>
      <c r="E392" s="338" t="b">
        <f t="shared" si="12"/>
        <v>0</v>
      </c>
      <c r="F392" s="338" t="b">
        <f t="shared" si="13"/>
        <v>1</v>
      </c>
    </row>
    <row r="393" spans="1:6">
      <c r="A393" s="337" t="s">
        <v>63</v>
      </c>
      <c r="B393" s="337" t="s">
        <v>831</v>
      </c>
      <c r="C393" s="338" t="s">
        <v>2666</v>
      </c>
      <c r="D393" s="486" t="str">
        <f>LCR!B359</f>
        <v>Transactions involving eligible liquid assets</v>
      </c>
      <c r="E393" s="338" t="b">
        <f t="shared" si="12"/>
        <v>0</v>
      </c>
      <c r="F393" s="338" t="b">
        <f t="shared" si="13"/>
        <v>1</v>
      </c>
    </row>
    <row r="394" spans="1:6">
      <c r="A394" s="337" t="s">
        <v>62</v>
      </c>
      <c r="B394" s="337" t="s">
        <v>832</v>
      </c>
      <c r="C394" s="338" t="s">
        <v>2667</v>
      </c>
      <c r="D394" s="486" t="str">
        <f>LCR!B360</f>
        <v>Transactions not involving eligible liquid assets</v>
      </c>
      <c r="E394" s="338" t="b">
        <f t="shared" si="12"/>
        <v>0</v>
      </c>
      <c r="F394" s="338" t="b">
        <f t="shared" si="13"/>
        <v>1</v>
      </c>
    </row>
    <row r="395" spans="1:6">
      <c r="A395" s="337" t="s">
        <v>1113</v>
      </c>
      <c r="B395" s="337" t="s">
        <v>1263</v>
      </c>
      <c r="C395" s="338" t="s">
        <v>2668</v>
      </c>
      <c r="D395" s="486" t="str">
        <f>LCR!A361</f>
        <v>Level 2B RMBS assets are lent and Level 2B RMBS assets are borrowed; of which:</v>
      </c>
      <c r="E395" s="338" t="b">
        <f t="shared" si="12"/>
        <v>0</v>
      </c>
      <c r="F395" s="338" t="b">
        <f t="shared" si="13"/>
        <v>1</v>
      </c>
    </row>
    <row r="396" spans="1:6">
      <c r="A396" s="337" t="s">
        <v>63</v>
      </c>
      <c r="B396" s="337" t="s">
        <v>831</v>
      </c>
      <c r="C396" s="338" t="s">
        <v>2669</v>
      </c>
      <c r="D396" s="486" t="str">
        <f>LCR!B362</f>
        <v>Transactions involving eligible liquid assets</v>
      </c>
      <c r="E396" s="338" t="b">
        <f t="shared" si="12"/>
        <v>0</v>
      </c>
      <c r="F396" s="338" t="b">
        <f t="shared" si="13"/>
        <v>1</v>
      </c>
    </row>
    <row r="397" spans="1:6">
      <c r="A397" s="337" t="s">
        <v>62</v>
      </c>
      <c r="B397" s="337" t="s">
        <v>832</v>
      </c>
      <c r="C397" s="338" t="s">
        <v>2670</v>
      </c>
      <c r="D397" s="486" t="str">
        <f>LCR!B363</f>
        <v>Transactions not involving eligible liquid assets</v>
      </c>
      <c r="E397" s="338" t="b">
        <f t="shared" si="12"/>
        <v>0</v>
      </c>
      <c r="F397" s="338" t="b">
        <f t="shared" si="13"/>
        <v>1</v>
      </c>
    </row>
    <row r="398" spans="1:6">
      <c r="A398" s="337" t="s">
        <v>1114</v>
      </c>
      <c r="B398" s="337" t="s">
        <v>1265</v>
      </c>
      <c r="C398" s="338" t="s">
        <v>2671</v>
      </c>
      <c r="D398" s="486" t="str">
        <f>LCR!A364</f>
        <v>Level 2B RMBS assets are lent and Level 2B non-RMBS assets are borrowed; of which:</v>
      </c>
      <c r="E398" s="338" t="b">
        <f t="shared" si="12"/>
        <v>0</v>
      </c>
      <c r="F398" s="338" t="b">
        <f t="shared" si="13"/>
        <v>1</v>
      </c>
    </row>
    <row r="399" spans="1:6">
      <c r="A399" s="337" t="s">
        <v>63</v>
      </c>
      <c r="B399" s="337" t="s">
        <v>831</v>
      </c>
      <c r="C399" s="338" t="s">
        <v>2672</v>
      </c>
      <c r="D399" s="486" t="str">
        <f>LCR!B365</f>
        <v>Transactions involving eligible liquid assets</v>
      </c>
      <c r="E399" s="338" t="b">
        <f t="shared" si="12"/>
        <v>0</v>
      </c>
      <c r="F399" s="338" t="b">
        <f t="shared" si="13"/>
        <v>1</v>
      </c>
    </row>
    <row r="400" spans="1:6">
      <c r="A400" s="337" t="s">
        <v>62</v>
      </c>
      <c r="B400" s="337" t="s">
        <v>832</v>
      </c>
      <c r="C400" s="338" t="s">
        <v>2673</v>
      </c>
      <c r="D400" s="486" t="str">
        <f>LCR!B366</f>
        <v>Transactions not involving eligible liquid assets</v>
      </c>
      <c r="E400" s="338" t="b">
        <f t="shared" si="12"/>
        <v>0</v>
      </c>
      <c r="F400" s="338" t="b">
        <f t="shared" si="13"/>
        <v>1</v>
      </c>
    </row>
    <row r="401" spans="1:6">
      <c r="A401" s="337" t="s">
        <v>1115</v>
      </c>
      <c r="B401" s="337" t="s">
        <v>1264</v>
      </c>
      <c r="C401" s="338" t="s">
        <v>2674</v>
      </c>
      <c r="D401" s="486" t="str">
        <f>LCR!A367</f>
        <v>Level 2B RMBS assets are lent and other assets are borrowed; of which:</v>
      </c>
      <c r="E401" s="338" t="b">
        <f t="shared" si="12"/>
        <v>0</v>
      </c>
      <c r="F401" s="338" t="b">
        <f t="shared" si="13"/>
        <v>1</v>
      </c>
    </row>
    <row r="402" spans="1:6">
      <c r="A402" s="337" t="s">
        <v>63</v>
      </c>
      <c r="B402" s="337" t="s">
        <v>831</v>
      </c>
      <c r="C402" s="338" t="s">
        <v>2675</v>
      </c>
      <c r="D402" s="486" t="str">
        <f>LCR!B368</f>
        <v>Transactions involving eligible liquid assets</v>
      </c>
      <c r="E402" s="338" t="b">
        <f t="shared" si="12"/>
        <v>0</v>
      </c>
      <c r="F402" s="338" t="b">
        <f t="shared" si="13"/>
        <v>1</v>
      </c>
    </row>
    <row r="403" spans="1:6">
      <c r="A403" s="337" t="s">
        <v>62</v>
      </c>
      <c r="B403" s="337" t="s">
        <v>832</v>
      </c>
      <c r="C403" s="338" t="s">
        <v>2676</v>
      </c>
      <c r="D403" s="486" t="str">
        <f>LCR!B369</f>
        <v>Transactions not involving eligible liquid assets</v>
      </c>
      <c r="E403" s="338" t="b">
        <f t="shared" si="12"/>
        <v>0</v>
      </c>
      <c r="F403" s="338" t="b">
        <f t="shared" si="13"/>
        <v>1</v>
      </c>
    </row>
    <row r="404" spans="1:6">
      <c r="A404" s="337" t="s">
        <v>1116</v>
      </c>
      <c r="B404" s="337" t="s">
        <v>1266</v>
      </c>
      <c r="C404" s="338" t="s">
        <v>2677</v>
      </c>
      <c r="D404" s="486" t="str">
        <f>LCR!A370</f>
        <v>Level 2B non-RMBS assets are lent and Level 1 assets are borrowed; of which:</v>
      </c>
      <c r="E404" s="338" t="b">
        <f t="shared" si="12"/>
        <v>0</v>
      </c>
      <c r="F404" s="338" t="b">
        <f t="shared" si="13"/>
        <v>1</v>
      </c>
    </row>
    <row r="405" spans="1:6">
      <c r="A405" s="337" t="s">
        <v>63</v>
      </c>
      <c r="B405" s="337" t="s">
        <v>831</v>
      </c>
      <c r="C405" s="338" t="s">
        <v>2678</v>
      </c>
      <c r="D405" s="486" t="str">
        <f>LCR!B371</f>
        <v>Transactions involving eligible liquid assets</v>
      </c>
      <c r="E405" s="338" t="b">
        <f t="shared" si="12"/>
        <v>0</v>
      </c>
      <c r="F405" s="338" t="b">
        <f t="shared" si="13"/>
        <v>1</v>
      </c>
    </row>
    <row r="406" spans="1:6">
      <c r="A406" s="337" t="s">
        <v>62</v>
      </c>
      <c r="B406" s="337" t="s">
        <v>832</v>
      </c>
      <c r="C406" s="338" t="s">
        <v>2679</v>
      </c>
      <c r="D406" s="486" t="str">
        <f>LCR!B372</f>
        <v>Transactions not involving eligible liquid assets</v>
      </c>
      <c r="E406" s="338" t="b">
        <f t="shared" si="12"/>
        <v>0</v>
      </c>
      <c r="F406" s="338" t="b">
        <f t="shared" si="13"/>
        <v>1</v>
      </c>
    </row>
    <row r="407" spans="1:6">
      <c r="A407" s="337" t="s">
        <v>1117</v>
      </c>
      <c r="B407" s="337" t="s">
        <v>1267</v>
      </c>
      <c r="C407" s="338" t="s">
        <v>2680</v>
      </c>
      <c r="D407" s="486" t="str">
        <f>LCR!A373</f>
        <v>Level 2B non-RMBS assets are lent and Level 2A assets are borrowed; of which:</v>
      </c>
      <c r="E407" s="338" t="b">
        <f t="shared" si="12"/>
        <v>0</v>
      </c>
      <c r="F407" s="338" t="b">
        <f t="shared" si="13"/>
        <v>1</v>
      </c>
    </row>
    <row r="408" spans="1:6">
      <c r="A408" s="337" t="s">
        <v>63</v>
      </c>
      <c r="B408" s="337" t="s">
        <v>831</v>
      </c>
      <c r="C408" s="338" t="s">
        <v>2681</v>
      </c>
      <c r="D408" s="486" t="str">
        <f>LCR!B374</f>
        <v>Transactions involving eligible liquid assets</v>
      </c>
      <c r="E408" s="338" t="b">
        <f t="shared" si="12"/>
        <v>0</v>
      </c>
      <c r="F408" s="338" t="b">
        <f t="shared" si="13"/>
        <v>1</v>
      </c>
    </row>
    <row r="409" spans="1:6">
      <c r="A409" s="337" t="s">
        <v>62</v>
      </c>
      <c r="B409" s="337" t="s">
        <v>832</v>
      </c>
      <c r="C409" s="338" t="s">
        <v>2682</v>
      </c>
      <c r="D409" s="486" t="str">
        <f>LCR!B375</f>
        <v>Transactions not involving eligible liquid assets</v>
      </c>
      <c r="E409" s="338" t="b">
        <f t="shared" si="12"/>
        <v>0</v>
      </c>
      <c r="F409" s="338" t="b">
        <f t="shared" si="13"/>
        <v>1</v>
      </c>
    </row>
    <row r="410" spans="1:6">
      <c r="A410" s="337" t="s">
        <v>1118</v>
      </c>
      <c r="B410" s="337" t="s">
        <v>2200</v>
      </c>
      <c r="C410" s="338" t="s">
        <v>2683</v>
      </c>
      <c r="D410" s="486" t="str">
        <f>LCR!A376</f>
        <v>Level 2B non-RMBS assets are lent and Level 2B RMBS assets are borrowed; of which:</v>
      </c>
      <c r="E410" s="338" t="b">
        <f t="shared" si="12"/>
        <v>0</v>
      </c>
      <c r="F410" s="338" t="b">
        <f t="shared" si="13"/>
        <v>1</v>
      </c>
    </row>
    <row r="411" spans="1:6">
      <c r="A411" s="337" t="s">
        <v>63</v>
      </c>
      <c r="B411" s="337" t="s">
        <v>831</v>
      </c>
      <c r="C411" s="338" t="s">
        <v>2684</v>
      </c>
      <c r="D411" s="486" t="str">
        <f>LCR!B377</f>
        <v>Transactions involving eligible liquid assets</v>
      </c>
      <c r="E411" s="338" t="b">
        <f t="shared" si="12"/>
        <v>0</v>
      </c>
      <c r="F411" s="338" t="b">
        <f t="shared" si="13"/>
        <v>1</v>
      </c>
    </row>
    <row r="412" spans="1:6">
      <c r="A412" s="337" t="s">
        <v>62</v>
      </c>
      <c r="B412" s="337" t="s">
        <v>832</v>
      </c>
      <c r="C412" s="338" t="s">
        <v>2685</v>
      </c>
      <c r="D412" s="486" t="str">
        <f>LCR!B378</f>
        <v>Transactions not involving eligible liquid assets</v>
      </c>
      <c r="E412" s="338" t="b">
        <f t="shared" si="12"/>
        <v>0</v>
      </c>
      <c r="F412" s="338" t="b">
        <f t="shared" si="13"/>
        <v>1</v>
      </c>
    </row>
    <row r="413" spans="1:6">
      <c r="A413" s="337" t="s">
        <v>1119</v>
      </c>
      <c r="B413" s="337" t="s">
        <v>1269</v>
      </c>
      <c r="C413" s="338" t="s">
        <v>2686</v>
      </c>
      <c r="D413" s="486" t="str">
        <f>LCR!A379</f>
        <v>Level 2B non-RMBS assets are lent and Level 2B non-RMBS assets are borrowed; of which:</v>
      </c>
      <c r="E413" s="338" t="b">
        <f t="shared" si="12"/>
        <v>0</v>
      </c>
      <c r="F413" s="338" t="b">
        <f t="shared" si="13"/>
        <v>1</v>
      </c>
    </row>
    <row r="414" spans="1:6">
      <c r="A414" s="337" t="s">
        <v>63</v>
      </c>
      <c r="B414" s="337" t="s">
        <v>831</v>
      </c>
      <c r="C414" s="338" t="s">
        <v>2687</v>
      </c>
      <c r="D414" s="486" t="str">
        <f>LCR!B380</f>
        <v>Transactions involving eligible liquid assets</v>
      </c>
      <c r="E414" s="338" t="b">
        <f t="shared" si="12"/>
        <v>0</v>
      </c>
      <c r="F414" s="338" t="b">
        <f t="shared" si="13"/>
        <v>1</v>
      </c>
    </row>
    <row r="415" spans="1:6">
      <c r="A415" s="337" t="s">
        <v>62</v>
      </c>
      <c r="B415" s="337" t="s">
        <v>832</v>
      </c>
      <c r="C415" s="338" t="s">
        <v>2688</v>
      </c>
      <c r="D415" s="486" t="str">
        <f>LCR!B381</f>
        <v>Transactions not involving eligible liquid assets</v>
      </c>
      <c r="E415" s="338" t="b">
        <f t="shared" si="12"/>
        <v>0</v>
      </c>
      <c r="F415" s="338" t="b">
        <f t="shared" si="13"/>
        <v>1</v>
      </c>
    </row>
    <row r="416" spans="1:6">
      <c r="A416" s="337" t="s">
        <v>1120</v>
      </c>
      <c r="B416" s="337" t="s">
        <v>1268</v>
      </c>
      <c r="C416" s="338" t="s">
        <v>2689</v>
      </c>
      <c r="D416" s="486" t="str">
        <f>LCR!A382</f>
        <v>Level 2B non-RMBS assets are lent and other assets are borrowed; of which:</v>
      </c>
      <c r="E416" s="338" t="b">
        <f t="shared" si="12"/>
        <v>0</v>
      </c>
      <c r="F416" s="338" t="b">
        <f t="shared" si="13"/>
        <v>1</v>
      </c>
    </row>
    <row r="417" spans="1:6">
      <c r="A417" s="337" t="s">
        <v>63</v>
      </c>
      <c r="B417" s="337" t="s">
        <v>831</v>
      </c>
      <c r="C417" s="338" t="s">
        <v>2690</v>
      </c>
      <c r="D417" s="486" t="str">
        <f>LCR!B383</f>
        <v>Transactions involving eligible liquid assets</v>
      </c>
      <c r="E417" s="338" t="b">
        <f t="shared" si="12"/>
        <v>0</v>
      </c>
      <c r="F417" s="338" t="b">
        <f t="shared" si="13"/>
        <v>1</v>
      </c>
    </row>
    <row r="418" spans="1:6">
      <c r="A418" s="337" t="s">
        <v>62</v>
      </c>
      <c r="B418" s="337" t="s">
        <v>832</v>
      </c>
      <c r="C418" s="338" t="s">
        <v>2691</v>
      </c>
      <c r="D418" s="486" t="str">
        <f>LCR!B384</f>
        <v>Transactions not involving eligible liquid assets</v>
      </c>
      <c r="E418" s="338" t="b">
        <f t="shared" si="12"/>
        <v>0</v>
      </c>
      <c r="F418" s="338" t="b">
        <f t="shared" si="13"/>
        <v>1</v>
      </c>
    </row>
    <row r="419" spans="1:6">
      <c r="A419" s="337" t="s">
        <v>55</v>
      </c>
      <c r="B419" s="337" t="s">
        <v>1270</v>
      </c>
      <c r="C419" s="338" t="s">
        <v>2692</v>
      </c>
      <c r="D419" s="486" t="str">
        <f>LCR!A385</f>
        <v>Other assets are lent and Level 1 assets are borrowed; of which:</v>
      </c>
      <c r="E419" s="338" t="b">
        <f t="shared" si="12"/>
        <v>0</v>
      </c>
      <c r="F419" s="338" t="b">
        <f t="shared" si="13"/>
        <v>1</v>
      </c>
    </row>
    <row r="420" spans="1:6">
      <c r="A420" s="337" t="s">
        <v>63</v>
      </c>
      <c r="B420" s="337" t="s">
        <v>831</v>
      </c>
      <c r="C420" s="338" t="s">
        <v>2693</v>
      </c>
      <c r="D420" s="486" t="str">
        <f>LCR!B386</f>
        <v>Transactions involving eligible liquid assets</v>
      </c>
      <c r="E420" s="338" t="b">
        <f t="shared" si="12"/>
        <v>0</v>
      </c>
      <c r="F420" s="338" t="b">
        <f t="shared" si="13"/>
        <v>1</v>
      </c>
    </row>
    <row r="421" spans="1:6">
      <c r="A421" s="337" t="s">
        <v>62</v>
      </c>
      <c r="B421" s="337" t="s">
        <v>832</v>
      </c>
      <c r="C421" s="338" t="s">
        <v>2694</v>
      </c>
      <c r="D421" s="486" t="str">
        <f>LCR!B387</f>
        <v>Transactions not involving eligible liquid assets</v>
      </c>
      <c r="E421" s="338" t="b">
        <f t="shared" si="12"/>
        <v>0</v>
      </c>
      <c r="F421" s="338" t="b">
        <f t="shared" si="13"/>
        <v>1</v>
      </c>
    </row>
    <row r="422" spans="1:6">
      <c r="A422" s="337" t="s">
        <v>1085</v>
      </c>
      <c r="B422" s="337" t="s">
        <v>1271</v>
      </c>
      <c r="C422" s="338" t="s">
        <v>2695</v>
      </c>
      <c r="D422" s="486" t="str">
        <f>LCR!A388</f>
        <v>Other assets are lent and Level 2A assets are borrowed; of which:</v>
      </c>
      <c r="E422" s="338" t="b">
        <f t="shared" si="12"/>
        <v>0</v>
      </c>
      <c r="F422" s="338" t="b">
        <f t="shared" si="13"/>
        <v>1</v>
      </c>
    </row>
    <row r="423" spans="1:6">
      <c r="A423" s="337" t="s">
        <v>63</v>
      </c>
      <c r="B423" s="337" t="s">
        <v>831</v>
      </c>
      <c r="C423" s="338" t="s">
        <v>2696</v>
      </c>
      <c r="D423" s="486" t="str">
        <f>LCR!B389</f>
        <v>Transactions involving eligible liquid assets</v>
      </c>
      <c r="E423" s="338" t="b">
        <f t="shared" si="12"/>
        <v>0</v>
      </c>
      <c r="F423" s="338" t="b">
        <f t="shared" si="13"/>
        <v>1</v>
      </c>
    </row>
    <row r="424" spans="1:6">
      <c r="A424" s="337" t="s">
        <v>62</v>
      </c>
      <c r="B424" s="337" t="s">
        <v>832</v>
      </c>
      <c r="C424" s="338" t="s">
        <v>2697</v>
      </c>
      <c r="D424" s="486" t="str">
        <f>LCR!B390</f>
        <v>Transactions not involving eligible liquid assets</v>
      </c>
      <c r="E424" s="338" t="b">
        <f t="shared" si="12"/>
        <v>0</v>
      </c>
      <c r="F424" s="338" t="b">
        <f t="shared" si="13"/>
        <v>1</v>
      </c>
    </row>
    <row r="425" spans="1:6">
      <c r="A425" s="337" t="s">
        <v>1121</v>
      </c>
      <c r="B425" s="337" t="s">
        <v>1272</v>
      </c>
      <c r="C425" s="338" t="s">
        <v>2698</v>
      </c>
      <c r="D425" s="486" t="str">
        <f>LCR!A391</f>
        <v>Other assets are lent and Level 2B RMBS assets are borrowed; of which:</v>
      </c>
      <c r="E425" s="338" t="b">
        <f t="shared" si="12"/>
        <v>0</v>
      </c>
      <c r="F425" s="338" t="b">
        <f t="shared" si="13"/>
        <v>1</v>
      </c>
    </row>
    <row r="426" spans="1:6">
      <c r="A426" s="337" t="s">
        <v>63</v>
      </c>
      <c r="B426" s="337" t="s">
        <v>831</v>
      </c>
      <c r="C426" s="338" t="s">
        <v>2699</v>
      </c>
      <c r="D426" s="486" t="str">
        <f>LCR!B392</f>
        <v>Transactions involving eligible liquid assets</v>
      </c>
      <c r="E426" s="338" t="b">
        <f t="shared" si="12"/>
        <v>0</v>
      </c>
      <c r="F426" s="338" t="b">
        <f t="shared" si="13"/>
        <v>1</v>
      </c>
    </row>
    <row r="427" spans="1:6">
      <c r="A427" s="337" t="s">
        <v>62</v>
      </c>
      <c r="B427" s="337" t="s">
        <v>832</v>
      </c>
      <c r="C427" s="338" t="s">
        <v>2700</v>
      </c>
      <c r="D427" s="486" t="str">
        <f>LCR!B393</f>
        <v>Transactions not involving eligible liquid assets</v>
      </c>
      <c r="E427" s="338" t="b">
        <f t="shared" si="12"/>
        <v>0</v>
      </c>
      <c r="F427" s="338" t="b">
        <f t="shared" si="13"/>
        <v>1</v>
      </c>
    </row>
    <row r="428" spans="1:6">
      <c r="A428" s="337" t="s">
        <v>1122</v>
      </c>
      <c r="B428" s="337" t="s">
        <v>1273</v>
      </c>
      <c r="C428" s="338" t="s">
        <v>2701</v>
      </c>
      <c r="D428" s="486" t="str">
        <f>LCR!A394</f>
        <v>Other assets are lent and Level 2B non-RMBS assets are borrowed; of which:</v>
      </c>
      <c r="E428" s="338" t="b">
        <f t="shared" si="12"/>
        <v>0</v>
      </c>
      <c r="F428" s="338" t="b">
        <f t="shared" si="13"/>
        <v>1</v>
      </c>
    </row>
    <row r="429" spans="1:6">
      <c r="A429" s="337" t="s">
        <v>63</v>
      </c>
      <c r="B429" s="337" t="s">
        <v>831</v>
      </c>
      <c r="C429" s="338" t="s">
        <v>2702</v>
      </c>
      <c r="D429" s="486" t="str">
        <f>LCR!B395</f>
        <v>Transactions involving eligible liquid assets</v>
      </c>
      <c r="E429" s="338" t="b">
        <f t="shared" si="12"/>
        <v>0</v>
      </c>
      <c r="F429" s="338" t="b">
        <f t="shared" si="13"/>
        <v>1</v>
      </c>
    </row>
    <row r="430" spans="1:6">
      <c r="A430" s="337" t="s">
        <v>62</v>
      </c>
      <c r="B430" s="337" t="s">
        <v>832</v>
      </c>
      <c r="C430" s="338" t="s">
        <v>2703</v>
      </c>
      <c r="D430" s="486" t="str">
        <f>LCR!B396</f>
        <v>Transactions not involving eligible liquid assets</v>
      </c>
      <c r="E430" s="338" t="b">
        <f t="shared" si="12"/>
        <v>0</v>
      </c>
      <c r="F430" s="338" t="b">
        <f t="shared" si="13"/>
        <v>1</v>
      </c>
    </row>
    <row r="431" spans="1:6">
      <c r="A431" s="337" t="s">
        <v>56</v>
      </c>
      <c r="B431" s="337" t="s">
        <v>886</v>
      </c>
      <c r="C431" s="338" t="s">
        <v>2704</v>
      </c>
      <c r="D431" s="486" t="str">
        <f>LCR!A397</f>
        <v>Other assets are lent and other assets are borrowed</v>
      </c>
      <c r="E431" s="338" t="b">
        <f t="shared" si="12"/>
        <v>0</v>
      </c>
      <c r="F431" s="338" t="b">
        <f t="shared" si="13"/>
        <v>1</v>
      </c>
    </row>
    <row r="432" spans="1:6" ht="27.6">
      <c r="A432" s="337" t="s">
        <v>2258</v>
      </c>
      <c r="B432" s="337" t="s">
        <v>887</v>
      </c>
      <c r="C432" s="338" t="s">
        <v>2705</v>
      </c>
      <c r="D432" s="486" t="str">
        <f>LCR!A398</f>
        <v>Of which the borrowed assets are re-used (ie are rehypothecated) in transactions to cover short positions</v>
      </c>
      <c r="E432" s="338" t="b">
        <f t="shared" si="12"/>
        <v>0</v>
      </c>
      <c r="F432" s="338" t="b">
        <f t="shared" si="13"/>
        <v>1</v>
      </c>
    </row>
    <row r="433" spans="1:6">
      <c r="A433" s="337" t="s">
        <v>57</v>
      </c>
      <c r="B433" s="337" t="s">
        <v>1274</v>
      </c>
      <c r="C433" s="338" t="s">
        <v>2706</v>
      </c>
      <c r="D433" s="486" t="str">
        <f>LCR!B399</f>
        <v>Level 1 assets are lent and Level 1 assets are borrowed</v>
      </c>
      <c r="E433" s="338" t="b">
        <f t="shared" si="12"/>
        <v>0</v>
      </c>
      <c r="F433" s="338" t="b">
        <f t="shared" si="13"/>
        <v>1</v>
      </c>
    </row>
    <row r="434" spans="1:6">
      <c r="A434" s="337" t="s">
        <v>1086</v>
      </c>
      <c r="B434" s="337" t="s">
        <v>1275</v>
      </c>
      <c r="C434" s="338" t="s">
        <v>2707</v>
      </c>
      <c r="D434" s="486" t="str">
        <f>LCR!B400</f>
        <v>Level 1 assets are lent and Level 2A assets are borrowed</v>
      </c>
      <c r="E434" s="338" t="b">
        <f t="shared" si="12"/>
        <v>0</v>
      </c>
      <c r="F434" s="338" t="b">
        <f t="shared" si="13"/>
        <v>1</v>
      </c>
    </row>
    <row r="435" spans="1:6">
      <c r="A435" s="337" t="s">
        <v>1123</v>
      </c>
      <c r="B435" s="337" t="s">
        <v>1276</v>
      </c>
      <c r="C435" s="338" t="s">
        <v>2708</v>
      </c>
      <c r="D435" s="486" t="str">
        <f>LCR!B401</f>
        <v>Level 1 assets are lent and Level 2B RMBS assets are borrowed</v>
      </c>
      <c r="E435" s="338" t="b">
        <f t="shared" si="12"/>
        <v>0</v>
      </c>
      <c r="F435" s="338" t="b">
        <f t="shared" si="13"/>
        <v>1</v>
      </c>
    </row>
    <row r="436" spans="1:6">
      <c r="A436" s="337" t="s">
        <v>1124</v>
      </c>
      <c r="B436" s="337" t="s">
        <v>1277</v>
      </c>
      <c r="C436" s="338" t="s">
        <v>2709</v>
      </c>
      <c r="D436" s="486" t="str">
        <f>LCR!B402</f>
        <v>Level 1 assets are lent and Level 2B non-RMBS assets are borrowed</v>
      </c>
      <c r="E436" s="338" t="b">
        <f t="shared" si="12"/>
        <v>0</v>
      </c>
      <c r="F436" s="338" t="b">
        <f t="shared" si="13"/>
        <v>1</v>
      </c>
    </row>
    <row r="437" spans="1:6">
      <c r="A437" s="337" t="s">
        <v>58</v>
      </c>
      <c r="B437" s="337" t="s">
        <v>888</v>
      </c>
      <c r="C437" s="338" t="s">
        <v>2710</v>
      </c>
      <c r="D437" s="486" t="str">
        <f>LCR!B403</f>
        <v>Level 1 assets are lent and other assets are borrowed</v>
      </c>
      <c r="E437" s="338" t="b">
        <f t="shared" si="12"/>
        <v>0</v>
      </c>
      <c r="F437" s="338" t="b">
        <f t="shared" si="13"/>
        <v>1</v>
      </c>
    </row>
    <row r="438" spans="1:6">
      <c r="A438" s="337" t="s">
        <v>1087</v>
      </c>
      <c r="B438" s="337" t="s">
        <v>1278</v>
      </c>
      <c r="C438" s="338" t="s">
        <v>2711</v>
      </c>
      <c r="D438" s="486" t="str">
        <f>LCR!B404</f>
        <v>Level 2A assets are lent and Level 1 assets are borrowed</v>
      </c>
      <c r="E438" s="338" t="b">
        <f t="shared" si="12"/>
        <v>0</v>
      </c>
      <c r="F438" s="338" t="b">
        <f t="shared" si="13"/>
        <v>1</v>
      </c>
    </row>
    <row r="439" spans="1:6">
      <c r="A439" s="337" t="s">
        <v>1092</v>
      </c>
      <c r="B439" s="337" t="s">
        <v>1279</v>
      </c>
      <c r="C439" s="338" t="s">
        <v>2712</v>
      </c>
      <c r="D439" s="486" t="str">
        <f>LCR!B405</f>
        <v>Level 2A assets are lent and Level 2A assets are borrowed</v>
      </c>
      <c r="E439" s="338" t="b">
        <f t="shared" si="12"/>
        <v>0</v>
      </c>
      <c r="F439" s="338" t="b">
        <f t="shared" si="13"/>
        <v>1</v>
      </c>
    </row>
    <row r="440" spans="1:6">
      <c r="A440" s="337" t="s">
        <v>1125</v>
      </c>
      <c r="B440" s="337" t="s">
        <v>1280</v>
      </c>
      <c r="C440" s="338" t="s">
        <v>2713</v>
      </c>
      <c r="D440" s="486" t="str">
        <f>LCR!B406</f>
        <v>Level 2A assets are lent and Level 2B RMBS assets are borrowed</v>
      </c>
      <c r="E440" s="338" t="b">
        <f t="shared" si="12"/>
        <v>0</v>
      </c>
      <c r="F440" s="338" t="b">
        <f t="shared" si="13"/>
        <v>1</v>
      </c>
    </row>
    <row r="441" spans="1:6">
      <c r="A441" s="337" t="s">
        <v>1126</v>
      </c>
      <c r="B441" s="337" t="s">
        <v>1281</v>
      </c>
      <c r="C441" s="338" t="s">
        <v>2714</v>
      </c>
      <c r="D441" s="486" t="str">
        <f>LCR!B407</f>
        <v>Level 2A assets are lent and Level 2B non-RMBS assets are borrowed</v>
      </c>
      <c r="E441" s="338" t="b">
        <f t="shared" si="12"/>
        <v>0</v>
      </c>
      <c r="F441" s="338" t="b">
        <f t="shared" si="13"/>
        <v>1</v>
      </c>
    </row>
    <row r="442" spans="1:6">
      <c r="A442" s="337" t="s">
        <v>1088</v>
      </c>
      <c r="B442" s="337" t="s">
        <v>1089</v>
      </c>
      <c r="C442" s="338" t="s">
        <v>2715</v>
      </c>
      <c r="D442" s="486" t="str">
        <f>LCR!B408</f>
        <v>Level 2A assets are lent and other assets are borrowed</v>
      </c>
      <c r="E442" s="338" t="b">
        <f t="shared" si="12"/>
        <v>0</v>
      </c>
      <c r="F442" s="338" t="b">
        <f t="shared" si="13"/>
        <v>1</v>
      </c>
    </row>
    <row r="443" spans="1:6">
      <c r="A443" s="337" t="s">
        <v>1127</v>
      </c>
      <c r="B443" s="337" t="s">
        <v>1282</v>
      </c>
      <c r="C443" s="338" t="s">
        <v>2716</v>
      </c>
      <c r="D443" s="486" t="str">
        <f>LCR!B409</f>
        <v>Level 2B RMBS assets are lent and Level 1 assets are borrowed</v>
      </c>
      <c r="E443" s="338" t="b">
        <f t="shared" si="12"/>
        <v>0</v>
      </c>
      <c r="F443" s="338" t="b">
        <f t="shared" si="13"/>
        <v>1</v>
      </c>
    </row>
    <row r="444" spans="1:6">
      <c r="A444" s="337" t="s">
        <v>1128</v>
      </c>
      <c r="B444" s="337" t="s">
        <v>1283</v>
      </c>
      <c r="C444" s="338" t="s">
        <v>2717</v>
      </c>
      <c r="D444" s="486" t="str">
        <f>LCR!B410</f>
        <v>Level 2B RMBS assets are lent and Level 2A assets are borrowed</v>
      </c>
      <c r="E444" s="338" t="b">
        <f t="shared" si="12"/>
        <v>0</v>
      </c>
      <c r="F444" s="338" t="b">
        <f t="shared" si="13"/>
        <v>1</v>
      </c>
    </row>
    <row r="445" spans="1:6">
      <c r="A445" s="337" t="s">
        <v>1129</v>
      </c>
      <c r="B445" s="337" t="s">
        <v>1284</v>
      </c>
      <c r="C445" s="338" t="s">
        <v>2718</v>
      </c>
      <c r="D445" s="486" t="str">
        <f>LCR!B411</f>
        <v>Level 2B RMBS assets are lent and Level 2B RMBS assets are borrowed</v>
      </c>
      <c r="E445" s="338" t="b">
        <f t="shared" si="12"/>
        <v>0</v>
      </c>
      <c r="F445" s="338" t="b">
        <f t="shared" si="13"/>
        <v>1</v>
      </c>
    </row>
    <row r="446" spans="1:6">
      <c r="A446" s="337" t="s">
        <v>1130</v>
      </c>
      <c r="B446" s="337" t="s">
        <v>1285</v>
      </c>
      <c r="C446" s="338" t="s">
        <v>2719</v>
      </c>
      <c r="D446" s="486" t="str">
        <f>LCR!B412</f>
        <v>Level 2B RMBS assets are lent and Level 2B non-RMBS assets are borrowed</v>
      </c>
      <c r="E446" s="338" t="b">
        <f t="shared" si="12"/>
        <v>0</v>
      </c>
      <c r="F446" s="338" t="b">
        <f t="shared" si="13"/>
        <v>1</v>
      </c>
    </row>
    <row r="447" spans="1:6">
      <c r="A447" s="337" t="s">
        <v>1131</v>
      </c>
      <c r="B447" s="337" t="s">
        <v>1228</v>
      </c>
      <c r="C447" s="338" t="s">
        <v>2720</v>
      </c>
      <c r="D447" s="486" t="str">
        <f>LCR!B413</f>
        <v>Level 2B RMBS assets are lent and other assets are borrowed</v>
      </c>
      <c r="E447" s="338" t="b">
        <f t="shared" si="12"/>
        <v>0</v>
      </c>
      <c r="F447" s="338" t="b">
        <f t="shared" si="13"/>
        <v>1</v>
      </c>
    </row>
    <row r="448" spans="1:6">
      <c r="A448" s="337" t="s">
        <v>1132</v>
      </c>
      <c r="B448" s="337" t="s">
        <v>1286</v>
      </c>
      <c r="C448" s="338" t="s">
        <v>2721</v>
      </c>
      <c r="D448" s="486" t="str">
        <f>LCR!B414</f>
        <v>Level 2B non-RMBS assets are lent and Level 1 assets are borrowed</v>
      </c>
      <c r="E448" s="338" t="b">
        <f t="shared" si="12"/>
        <v>0</v>
      </c>
      <c r="F448" s="338" t="b">
        <f t="shared" si="13"/>
        <v>1</v>
      </c>
    </row>
    <row r="449" spans="1:6">
      <c r="A449" s="337" t="s">
        <v>1133</v>
      </c>
      <c r="B449" s="337" t="s">
        <v>1287</v>
      </c>
      <c r="C449" s="338" t="s">
        <v>2722</v>
      </c>
      <c r="D449" s="486" t="str">
        <f>LCR!B415</f>
        <v>Level 2B non-RMBS assets are lent and Level 2A assets are borrowed</v>
      </c>
      <c r="E449" s="338" t="b">
        <f t="shared" si="12"/>
        <v>0</v>
      </c>
      <c r="F449" s="338" t="b">
        <f t="shared" si="13"/>
        <v>1</v>
      </c>
    </row>
    <row r="450" spans="1:6">
      <c r="A450" s="337" t="s">
        <v>1134</v>
      </c>
      <c r="B450" s="337" t="s">
        <v>1288</v>
      </c>
      <c r="C450" s="338" t="s">
        <v>2723</v>
      </c>
      <c r="D450" s="486" t="str">
        <f>LCR!B416</f>
        <v>Level 2B non-RMBS assets are lent and Level 2B RMBS assets are borrowed</v>
      </c>
      <c r="E450" s="338" t="b">
        <f t="shared" ref="E450:E513" si="14">A450=D450</f>
        <v>0</v>
      </c>
      <c r="F450" s="338" t="b">
        <f t="shared" ref="F450:F513" si="15">B450=D450</f>
        <v>1</v>
      </c>
    </row>
    <row r="451" spans="1:6">
      <c r="A451" s="337" t="s">
        <v>1135</v>
      </c>
      <c r="B451" s="337" t="s">
        <v>1289</v>
      </c>
      <c r="C451" s="338" t="s">
        <v>2724</v>
      </c>
      <c r="D451" s="486" t="str">
        <f>LCR!B417</f>
        <v>Level 2B non-RMBS assets are lent and Level 2B non-RMBS assets are borrowed</v>
      </c>
      <c r="E451" s="338" t="b">
        <f t="shared" si="14"/>
        <v>0</v>
      </c>
      <c r="F451" s="338" t="b">
        <f t="shared" si="15"/>
        <v>1</v>
      </c>
    </row>
    <row r="452" spans="1:6">
      <c r="A452" s="337" t="s">
        <v>1136</v>
      </c>
      <c r="B452" s="337" t="s">
        <v>1229</v>
      </c>
      <c r="C452" s="338" t="s">
        <v>2725</v>
      </c>
      <c r="D452" s="486" t="str">
        <f>LCR!B418</f>
        <v>Level 2B non-RMBS assets are lent and other assets are borrowed</v>
      </c>
      <c r="E452" s="338" t="b">
        <f t="shared" si="14"/>
        <v>0</v>
      </c>
      <c r="F452" s="338" t="b">
        <f t="shared" si="15"/>
        <v>1</v>
      </c>
    </row>
    <row r="453" spans="1:6">
      <c r="A453" s="337" t="s">
        <v>59</v>
      </c>
      <c r="B453" s="337" t="s">
        <v>1290</v>
      </c>
      <c r="C453" s="338" t="s">
        <v>2726</v>
      </c>
      <c r="D453" s="486" t="str">
        <f>LCR!B419</f>
        <v>Other assets are lent and Level 1 assets are borrowed</v>
      </c>
      <c r="E453" s="338" t="b">
        <f t="shared" si="14"/>
        <v>0</v>
      </c>
      <c r="F453" s="338" t="b">
        <f t="shared" si="15"/>
        <v>1</v>
      </c>
    </row>
    <row r="454" spans="1:6">
      <c r="A454" s="337" t="s">
        <v>1090</v>
      </c>
      <c r="B454" s="337" t="s">
        <v>1291</v>
      </c>
      <c r="C454" s="338" t="s">
        <v>2727</v>
      </c>
      <c r="D454" s="486" t="str">
        <f>LCR!B420</f>
        <v>Other assets are lent and Level 2A assets are borrowed</v>
      </c>
      <c r="E454" s="338" t="b">
        <f t="shared" si="14"/>
        <v>0</v>
      </c>
      <c r="F454" s="338" t="b">
        <f t="shared" si="15"/>
        <v>1</v>
      </c>
    </row>
    <row r="455" spans="1:6">
      <c r="A455" s="337" t="s">
        <v>1137</v>
      </c>
      <c r="B455" s="337" t="s">
        <v>1292</v>
      </c>
      <c r="C455" s="338" t="s">
        <v>2728</v>
      </c>
      <c r="D455" s="486" t="str">
        <f>LCR!B421</f>
        <v>Other assets are lent and Level 2B RMBS assets are borrowed</v>
      </c>
      <c r="E455" s="338" t="b">
        <f t="shared" si="14"/>
        <v>0</v>
      </c>
      <c r="F455" s="338" t="b">
        <f t="shared" si="15"/>
        <v>1</v>
      </c>
    </row>
    <row r="456" spans="1:6">
      <c r="A456" s="337" t="s">
        <v>1138</v>
      </c>
      <c r="B456" s="337" t="s">
        <v>1293</v>
      </c>
      <c r="C456" s="338" t="s">
        <v>2729</v>
      </c>
      <c r="D456" s="486" t="str">
        <f>LCR!B422</f>
        <v>Other assets are lent and Level 2B non-RMBS assets are borrowed</v>
      </c>
      <c r="E456" s="338" t="b">
        <f t="shared" si="14"/>
        <v>0</v>
      </c>
      <c r="F456" s="338" t="b">
        <f t="shared" si="15"/>
        <v>1</v>
      </c>
    </row>
    <row r="457" spans="1:6">
      <c r="A457" s="337" t="s">
        <v>60</v>
      </c>
      <c r="B457" s="337" t="s">
        <v>886</v>
      </c>
      <c r="C457" s="338" t="s">
        <v>2730</v>
      </c>
      <c r="D457" s="486" t="str">
        <f>LCR!B423</f>
        <v>Other assets are lent and other assets are borrowed</v>
      </c>
      <c r="E457" s="338" t="b">
        <f t="shared" si="14"/>
        <v>0</v>
      </c>
      <c r="F457" s="338" t="b">
        <f t="shared" si="15"/>
        <v>1</v>
      </c>
    </row>
    <row r="458" spans="1:6">
      <c r="A458" s="337" t="s">
        <v>2022</v>
      </c>
      <c r="B458" s="337" t="s">
        <v>1294</v>
      </c>
      <c r="C458" s="338" t="s">
        <v>2731</v>
      </c>
      <c r="D458" s="486" t="str">
        <f>LCR!B424</f>
        <v>Section 4 - Total outflows and total inflows from collateral swaps</v>
      </c>
      <c r="E458" s="338" t="b">
        <f t="shared" si="14"/>
        <v>0</v>
      </c>
      <c r="F458" s="338" t="b">
        <f t="shared" si="15"/>
        <v>1</v>
      </c>
    </row>
    <row r="459" spans="1:6">
      <c r="A459" s="337" t="s">
        <v>645</v>
      </c>
      <c r="B459" s="337" t="s">
        <v>889</v>
      </c>
      <c r="C459" s="338" t="s">
        <v>2732</v>
      </c>
      <c r="D459" s="486" t="str">
        <f>LCR!A425</f>
        <v>Adjustment</v>
      </c>
      <c r="E459" s="338" t="b">
        <f t="shared" si="14"/>
        <v>0</v>
      </c>
      <c r="F459" s="338" t="b">
        <f t="shared" si="15"/>
        <v>1</v>
      </c>
    </row>
    <row r="460" spans="1:6">
      <c r="A460" s="337" t="s">
        <v>66</v>
      </c>
      <c r="B460" s="337" t="s">
        <v>1033</v>
      </c>
      <c r="C460" s="338" t="s">
        <v>2733</v>
      </c>
      <c r="D460" s="486" t="str">
        <f>LCR!D425</f>
        <v>Addition</v>
      </c>
      <c r="E460" s="338" t="b">
        <f t="shared" si="14"/>
        <v>0</v>
      </c>
      <c r="F460" s="338" t="b">
        <f t="shared" si="15"/>
        <v>1</v>
      </c>
    </row>
    <row r="461" spans="1:6">
      <c r="A461" s="337" t="s">
        <v>67</v>
      </c>
      <c r="B461" s="337" t="s">
        <v>890</v>
      </c>
      <c r="C461" s="338" t="s">
        <v>2734</v>
      </c>
      <c r="D461" s="486" t="str">
        <f>LCR!F425</f>
        <v>Reduction</v>
      </c>
      <c r="E461" s="338" t="b">
        <f t="shared" si="14"/>
        <v>0</v>
      </c>
      <c r="F461" s="338" t="b">
        <f t="shared" si="15"/>
        <v>1</v>
      </c>
    </row>
    <row r="462" spans="1:6">
      <c r="A462" s="337" t="s">
        <v>2023</v>
      </c>
      <c r="B462" s="337" t="s">
        <v>1295</v>
      </c>
      <c r="C462" s="338" t="s">
        <v>2735</v>
      </c>
      <c r="D462" s="486" t="str">
        <f>LCR!B427</f>
        <v>Adjustments to Level 1 assets due to collateral swaps</v>
      </c>
      <c r="E462" s="338" t="b">
        <f t="shared" si="14"/>
        <v>0</v>
      </c>
      <c r="F462" s="338" t="b">
        <f t="shared" si="15"/>
        <v>1</v>
      </c>
    </row>
    <row r="463" spans="1:6">
      <c r="A463" s="337" t="s">
        <v>2024</v>
      </c>
      <c r="B463" s="337" t="s">
        <v>1296</v>
      </c>
      <c r="C463" s="338" t="s">
        <v>2736</v>
      </c>
      <c r="D463" s="486" t="str">
        <f>LCR!B428</f>
        <v>Adjustments to Level 2A assets due to collateral swaps</v>
      </c>
      <c r="E463" s="338" t="b">
        <f t="shared" si="14"/>
        <v>0</v>
      </c>
      <c r="F463" s="338" t="b">
        <f t="shared" si="15"/>
        <v>1</v>
      </c>
    </row>
    <row r="464" spans="1:6">
      <c r="A464" s="337" t="s">
        <v>2025</v>
      </c>
      <c r="B464" s="337" t="s">
        <v>1297</v>
      </c>
      <c r="C464" s="338" t="s">
        <v>2737</v>
      </c>
      <c r="D464" s="486" t="str">
        <f>LCR!B429</f>
        <v>Adjustments to Level 2B RMBS assets due to collateral swaps</v>
      </c>
      <c r="E464" s="338" t="b">
        <f t="shared" si="14"/>
        <v>0</v>
      </c>
      <c r="F464" s="338" t="b">
        <f t="shared" si="15"/>
        <v>1</v>
      </c>
    </row>
    <row r="465" spans="1:6">
      <c r="A465" s="337" t="s">
        <v>2026</v>
      </c>
      <c r="B465" s="337" t="s">
        <v>1298</v>
      </c>
      <c r="C465" s="338" t="s">
        <v>2738</v>
      </c>
      <c r="D465" s="486" t="str">
        <f>LCR!B430</f>
        <v>Adjustments to Level 2B non-RMBS assets due to collateral swaps</v>
      </c>
      <c r="E465" s="338" t="b">
        <f t="shared" si="14"/>
        <v>0</v>
      </c>
      <c r="F465" s="338" t="b">
        <f t="shared" si="15"/>
        <v>1</v>
      </c>
    </row>
    <row r="466" spans="1:6">
      <c r="A466" s="337" t="s">
        <v>646</v>
      </c>
      <c r="B466" s="337" t="s">
        <v>1299</v>
      </c>
      <c r="C466" s="338" t="s">
        <v>2739</v>
      </c>
      <c r="D466" s="486" t="str">
        <f>LCR!A432</f>
        <v>5. LCR</v>
      </c>
      <c r="E466" s="338" t="b">
        <f t="shared" si="14"/>
        <v>0</v>
      </c>
      <c r="F466" s="338" t="b">
        <f t="shared" si="15"/>
        <v>1</v>
      </c>
    </row>
    <row r="467" spans="1:6">
      <c r="A467" s="337" t="s">
        <v>65</v>
      </c>
      <c r="B467" s="337" t="s">
        <v>1300</v>
      </c>
      <c r="C467" s="338" t="s">
        <v>2740</v>
      </c>
      <c r="D467" s="486" t="str">
        <f>LCR!B435</f>
        <v>Total stock of high quality liquid assets (HQLA)</v>
      </c>
      <c r="E467" s="338" t="b">
        <f t="shared" si="14"/>
        <v>0</v>
      </c>
      <c r="F467" s="338" t="b">
        <f t="shared" si="15"/>
        <v>1</v>
      </c>
    </row>
    <row r="468" spans="1:6">
      <c r="A468" s="337" t="s">
        <v>778</v>
      </c>
      <c r="B468" s="337" t="s">
        <v>891</v>
      </c>
      <c r="C468" s="338" t="s">
        <v>2741</v>
      </c>
      <c r="D468" s="486" t="str">
        <f>LCR!B436</f>
        <v>Eligible non-operational demand deposits</v>
      </c>
      <c r="E468" s="338" t="b">
        <f t="shared" si="14"/>
        <v>0</v>
      </c>
      <c r="F468" s="338" t="b">
        <f t="shared" si="15"/>
        <v>1</v>
      </c>
    </row>
    <row r="469" spans="1:6">
      <c r="A469" s="337" t="s">
        <v>767</v>
      </c>
      <c r="B469" s="337" t="s">
        <v>892</v>
      </c>
      <c r="C469" s="338" t="s">
        <v>2742</v>
      </c>
      <c r="D469" s="486" t="str">
        <f>LCR!B437</f>
        <v>Total of high quality liquid assets and eligible non-operational demand deposits</v>
      </c>
      <c r="E469" s="338" t="b">
        <f t="shared" si="14"/>
        <v>0</v>
      </c>
      <c r="F469" s="338" t="b">
        <f t="shared" si="15"/>
        <v>1</v>
      </c>
    </row>
    <row r="470" spans="1:6">
      <c r="A470" s="337" t="s">
        <v>64</v>
      </c>
      <c r="B470" s="337" t="s">
        <v>1301</v>
      </c>
      <c r="C470" s="338" t="s">
        <v>2743</v>
      </c>
      <c r="D470" s="486" t="str">
        <f>LCR!B438</f>
        <v>Net cash outflows</v>
      </c>
      <c r="E470" s="338" t="b">
        <f t="shared" si="14"/>
        <v>0</v>
      </c>
      <c r="F470" s="338" t="b">
        <f t="shared" si="15"/>
        <v>1</v>
      </c>
    </row>
    <row r="471" spans="1:6">
      <c r="A471" s="337" t="s">
        <v>728</v>
      </c>
      <c r="B471" s="337" t="s">
        <v>712</v>
      </c>
      <c r="C471" s="338" t="s">
        <v>2744</v>
      </c>
      <c r="D471" s="486" t="str">
        <f>LCR!B439</f>
        <v>LCR</v>
      </c>
      <c r="E471" s="338" t="b">
        <f t="shared" si="14"/>
        <v>0</v>
      </c>
      <c r="F471" s="338" t="b">
        <f t="shared" si="15"/>
        <v>1</v>
      </c>
    </row>
    <row r="472" spans="1:6">
      <c r="A472" s="337" t="s">
        <v>743</v>
      </c>
      <c r="B472" s="337" t="s">
        <v>1302</v>
      </c>
      <c r="C472" s="338" t="s">
        <v>2745</v>
      </c>
      <c r="D472" s="486" t="str">
        <f>LCR!A441</f>
        <v>6. Supplemental information</v>
      </c>
      <c r="E472" s="338" t="b">
        <f t="shared" si="14"/>
        <v>0</v>
      </c>
      <c r="F472" s="338" t="b">
        <f t="shared" si="15"/>
        <v>1</v>
      </c>
    </row>
    <row r="473" spans="1:6">
      <c r="A473" s="337" t="s">
        <v>744</v>
      </c>
      <c r="B473" s="337" t="s">
        <v>1303</v>
      </c>
      <c r="C473" s="338" t="s">
        <v>2746</v>
      </c>
      <c r="D473" s="486" t="str">
        <f>LCR!A442</f>
        <v>6.1. NHA-MBS and CMB</v>
      </c>
      <c r="E473" s="338" t="b">
        <f t="shared" si="14"/>
        <v>0</v>
      </c>
      <c r="F473" s="338" t="b">
        <f t="shared" si="15"/>
        <v>1</v>
      </c>
    </row>
    <row r="474" spans="1:6">
      <c r="A474" s="337" t="s">
        <v>14</v>
      </c>
      <c r="B474" s="337" t="s">
        <v>800</v>
      </c>
      <c r="C474" s="338" t="s">
        <v>2747</v>
      </c>
      <c r="D474" s="486" t="str">
        <f>LCR!D442</f>
        <v>Amount</v>
      </c>
      <c r="E474" s="338" t="b">
        <f t="shared" si="14"/>
        <v>0</v>
      </c>
      <c r="F474" s="338" t="b">
        <f t="shared" si="15"/>
        <v>1</v>
      </c>
    </row>
    <row r="475" spans="1:6" ht="26.4">
      <c r="A475" s="337" t="s">
        <v>740</v>
      </c>
      <c r="B475" s="337" t="s">
        <v>1329</v>
      </c>
      <c r="C475" s="338" t="s">
        <v>2748</v>
      </c>
      <c r="D475" s="486" t="str">
        <f>LCR!B444</f>
        <v>Of the amount reported in HQLA as Level 1 securities with a 0% risk weight:</v>
      </c>
      <c r="E475" s="338" t="b">
        <f t="shared" si="14"/>
        <v>0</v>
      </c>
      <c r="F475" s="338" t="b">
        <f t="shared" si="15"/>
        <v>1</v>
      </c>
    </row>
    <row r="476" spans="1:6">
      <c r="A476" s="337" t="s">
        <v>714</v>
      </c>
      <c r="B476" s="337" t="s">
        <v>1304</v>
      </c>
      <c r="C476" s="338" t="s">
        <v>2749</v>
      </c>
      <c r="D476" s="486" t="str">
        <f>LCR!B445</f>
        <v>Amount related to third-party issued NHA-MBS</v>
      </c>
      <c r="E476" s="338" t="b">
        <f t="shared" si="14"/>
        <v>0</v>
      </c>
      <c r="F476" s="338" t="b">
        <f t="shared" si="15"/>
        <v>1</v>
      </c>
    </row>
    <row r="477" spans="1:6">
      <c r="A477" s="337" t="s">
        <v>777</v>
      </c>
      <c r="B477" s="337" t="s">
        <v>1305</v>
      </c>
      <c r="C477" s="338" t="s">
        <v>2750</v>
      </c>
      <c r="D477" s="486" t="str">
        <f>LCR!B446</f>
        <v>Amount related to pooled and unsold NHA-MBS</v>
      </c>
      <c r="E477" s="338" t="b">
        <f t="shared" si="14"/>
        <v>0</v>
      </c>
      <c r="F477" s="338" t="b">
        <f t="shared" si="15"/>
        <v>1</v>
      </c>
    </row>
    <row r="478" spans="1:6">
      <c r="A478" s="337" t="s">
        <v>713</v>
      </c>
      <c r="B478" s="337" t="s">
        <v>1306</v>
      </c>
      <c r="C478" s="338" t="s">
        <v>2751</v>
      </c>
      <c r="D478" s="486" t="str">
        <f>LCR!B447</f>
        <v>Amount related to Canada mortgage bonds</v>
      </c>
      <c r="E478" s="338" t="b">
        <f t="shared" si="14"/>
        <v>0</v>
      </c>
      <c r="F478" s="338" t="b">
        <f t="shared" si="15"/>
        <v>1</v>
      </c>
    </row>
    <row r="479" spans="1:6">
      <c r="A479" s="337" t="s">
        <v>745</v>
      </c>
      <c r="B479" s="337" t="s">
        <v>1307</v>
      </c>
      <c r="C479" s="338" t="s">
        <v>2752</v>
      </c>
      <c r="D479" s="486" t="str">
        <f>LCR!A449</f>
        <v>6.2. Host jurisdictions requirements</v>
      </c>
      <c r="E479" s="338" t="b">
        <f t="shared" si="14"/>
        <v>0</v>
      </c>
      <c r="F479" s="338" t="b">
        <f t="shared" si="15"/>
        <v>1</v>
      </c>
    </row>
    <row r="480" spans="1:6">
      <c r="A480" s="337" t="s">
        <v>14</v>
      </c>
      <c r="B480" s="337" t="s">
        <v>800</v>
      </c>
      <c r="C480" s="338" t="s">
        <v>2753</v>
      </c>
      <c r="D480" s="486" t="str">
        <f>LCR!D449</f>
        <v>Amount</v>
      </c>
      <c r="E480" s="338" t="b">
        <f t="shared" si="14"/>
        <v>0</v>
      </c>
      <c r="F480" s="338" t="b">
        <f t="shared" si="15"/>
        <v>1</v>
      </c>
    </row>
    <row r="481" spans="1:6">
      <c r="A481" s="337" t="s">
        <v>3</v>
      </c>
      <c r="B481" s="337" t="s">
        <v>787</v>
      </c>
      <c r="C481" s="338" t="s">
        <v>2754</v>
      </c>
      <c r="D481" s="486" t="str">
        <f>LCR!F449</f>
        <v>Weight</v>
      </c>
      <c r="E481" s="338" t="b">
        <f t="shared" si="14"/>
        <v>0</v>
      </c>
      <c r="F481" s="338" t="b">
        <f t="shared" si="15"/>
        <v>1</v>
      </c>
    </row>
    <row r="482" spans="1:6">
      <c r="A482" s="337" t="s">
        <v>2</v>
      </c>
      <c r="B482" s="337" t="s">
        <v>1070</v>
      </c>
      <c r="C482" s="338" t="s">
        <v>2755</v>
      </c>
      <c r="D482" s="486" t="str">
        <f>LCR!H449</f>
        <v>Weighted amount</v>
      </c>
      <c r="E482" s="338" t="b">
        <f t="shared" si="14"/>
        <v>0</v>
      </c>
      <c r="F482" s="338" t="b">
        <f t="shared" si="15"/>
        <v>1</v>
      </c>
    </row>
    <row r="483" spans="1:6">
      <c r="A483" s="337" t="s">
        <v>715</v>
      </c>
      <c r="B483" s="337" t="s">
        <v>893</v>
      </c>
      <c r="C483" s="338" t="s">
        <v>2756</v>
      </c>
      <c r="D483" s="486" t="str">
        <f>LCR!B451</f>
        <v>Retail deposit requirements in host jurisdictions; of which:</v>
      </c>
      <c r="E483" s="338" t="b">
        <f t="shared" si="14"/>
        <v>0</v>
      </c>
      <c r="F483" s="338" t="b">
        <f t="shared" si="15"/>
        <v>1</v>
      </c>
    </row>
    <row r="484" spans="1:6">
      <c r="A484" s="337" t="s">
        <v>716</v>
      </c>
      <c r="B484" s="337" t="s">
        <v>894</v>
      </c>
      <c r="C484" s="338" t="s">
        <v>2757</v>
      </c>
      <c r="D484" s="486" t="str">
        <f>LCR!B452</f>
        <v>Host requirement outflow of 10%</v>
      </c>
      <c r="E484" s="338" t="b">
        <f t="shared" si="14"/>
        <v>0</v>
      </c>
      <c r="F484" s="338" t="b">
        <f t="shared" si="15"/>
        <v>1</v>
      </c>
    </row>
    <row r="485" spans="1:6">
      <c r="A485" s="337" t="s">
        <v>717</v>
      </c>
      <c r="B485" s="337" t="s">
        <v>895</v>
      </c>
      <c r="C485" s="338" t="s">
        <v>2758</v>
      </c>
      <c r="D485" s="486" t="str">
        <f>LCR!B453</f>
        <v>Host requirement outflow of 15%</v>
      </c>
      <c r="E485" s="338" t="b">
        <f t="shared" si="14"/>
        <v>0</v>
      </c>
      <c r="F485" s="338" t="b">
        <f t="shared" si="15"/>
        <v>1</v>
      </c>
    </row>
    <row r="486" spans="1:6">
      <c r="A486" s="337" t="s">
        <v>718</v>
      </c>
      <c r="B486" s="337" t="s">
        <v>896</v>
      </c>
      <c r="C486" s="338" t="s">
        <v>2759</v>
      </c>
      <c r="D486" s="486" t="str">
        <f>LCR!B454</f>
        <v>Host requirement outflow of 20%</v>
      </c>
      <c r="E486" s="338" t="b">
        <f t="shared" si="14"/>
        <v>0</v>
      </c>
      <c r="F486" s="338" t="b">
        <f t="shared" si="15"/>
        <v>1</v>
      </c>
    </row>
    <row r="487" spans="1:6">
      <c r="A487" s="337" t="s">
        <v>719</v>
      </c>
      <c r="B487" s="337" t="s">
        <v>897</v>
      </c>
      <c r="C487" s="338" t="s">
        <v>2760</v>
      </c>
      <c r="D487" s="486" t="str">
        <f>LCR!B455</f>
        <v>Host requirement outflow of 25%</v>
      </c>
      <c r="E487" s="338" t="b">
        <f t="shared" si="14"/>
        <v>0</v>
      </c>
      <c r="F487" s="338" t="b">
        <f t="shared" si="15"/>
        <v>1</v>
      </c>
    </row>
    <row r="488" spans="1:6">
      <c r="A488" s="337" t="s">
        <v>720</v>
      </c>
      <c r="B488" s="337" t="s">
        <v>898</v>
      </c>
      <c r="C488" s="338" t="s">
        <v>2761</v>
      </c>
      <c r="D488" s="486" t="str">
        <f>LCR!B456</f>
        <v>Host requirement outflow of 30%</v>
      </c>
      <c r="E488" s="338" t="b">
        <f t="shared" si="14"/>
        <v>0</v>
      </c>
      <c r="F488" s="338" t="b">
        <f t="shared" si="15"/>
        <v>1</v>
      </c>
    </row>
    <row r="489" spans="1:6">
      <c r="A489" s="337" t="s">
        <v>721</v>
      </c>
      <c r="B489" s="337" t="s">
        <v>899</v>
      </c>
      <c r="C489" s="338" t="s">
        <v>2762</v>
      </c>
      <c r="D489" s="486" t="str">
        <f>LCR!B457</f>
        <v>Host requirement outflow of 40%</v>
      </c>
      <c r="E489" s="338" t="b">
        <f t="shared" si="14"/>
        <v>0</v>
      </c>
      <c r="F489" s="338" t="b">
        <f t="shared" si="15"/>
        <v>1</v>
      </c>
    </row>
    <row r="490" spans="1:6">
      <c r="A490" s="337" t="s">
        <v>722</v>
      </c>
      <c r="B490" s="337" t="s">
        <v>900</v>
      </c>
      <c r="C490" s="338" t="s">
        <v>2763</v>
      </c>
      <c r="D490" s="486" t="str">
        <f>LCR!B458</f>
        <v>Host requirement outflow of 100%</v>
      </c>
      <c r="E490" s="338" t="b">
        <f t="shared" si="14"/>
        <v>0</v>
      </c>
      <c r="F490" s="338" t="b">
        <f t="shared" si="15"/>
        <v>1</v>
      </c>
    </row>
    <row r="491" spans="1:6">
      <c r="A491" s="337" t="s">
        <v>723</v>
      </c>
      <c r="B491" s="337" t="s">
        <v>901</v>
      </c>
      <c r="C491" s="338" t="s">
        <v>2764</v>
      </c>
      <c r="D491" s="486" t="str">
        <f>LCR!B459</f>
        <v>Other host requirements</v>
      </c>
      <c r="E491" s="338" t="b">
        <f t="shared" si="14"/>
        <v>0</v>
      </c>
      <c r="F491" s="338" t="b">
        <f t="shared" si="15"/>
        <v>1</v>
      </c>
    </row>
    <row r="492" spans="1:6">
      <c r="A492" s="337" t="s">
        <v>724</v>
      </c>
      <c r="B492" s="337" t="s">
        <v>902</v>
      </c>
      <c r="C492" s="338" t="s">
        <v>2765</v>
      </c>
      <c r="D492" s="486" t="str">
        <f>LCR!B460</f>
        <v xml:space="preserve">Total retail deposits in host jurisdictions </v>
      </c>
      <c r="E492" s="338" t="b">
        <f t="shared" si="14"/>
        <v>0</v>
      </c>
      <c r="F492" s="338" t="b">
        <f t="shared" si="15"/>
        <v>1</v>
      </c>
    </row>
    <row r="493" spans="1:6">
      <c r="A493" s="337" t="s">
        <v>726</v>
      </c>
      <c r="B493" s="337" t="s">
        <v>903</v>
      </c>
      <c r="C493" s="338" t="s">
        <v>2766</v>
      </c>
      <c r="D493" s="486" t="str">
        <f>LCR!B462</f>
        <v>Small business customer deposit requirements in host jurisdictions; of which:</v>
      </c>
      <c r="E493" s="338" t="b">
        <f t="shared" si="14"/>
        <v>0</v>
      </c>
      <c r="F493" s="338" t="b">
        <f t="shared" si="15"/>
        <v>1</v>
      </c>
    </row>
    <row r="494" spans="1:6">
      <c r="A494" s="337" t="s">
        <v>716</v>
      </c>
      <c r="B494" s="337" t="s">
        <v>894</v>
      </c>
      <c r="C494" s="338" t="s">
        <v>2767</v>
      </c>
      <c r="D494" s="486" t="str">
        <f>LCR!B463</f>
        <v>Host requirement outflow of 10%</v>
      </c>
      <c r="E494" s="338" t="b">
        <f t="shared" si="14"/>
        <v>0</v>
      </c>
      <c r="F494" s="338" t="b">
        <f t="shared" si="15"/>
        <v>1</v>
      </c>
    </row>
    <row r="495" spans="1:6">
      <c r="A495" s="337" t="s">
        <v>717</v>
      </c>
      <c r="B495" s="337" t="s">
        <v>895</v>
      </c>
      <c r="C495" s="338" t="s">
        <v>2768</v>
      </c>
      <c r="D495" s="486" t="str">
        <f>LCR!B464</f>
        <v>Host requirement outflow of 15%</v>
      </c>
      <c r="E495" s="338" t="b">
        <f t="shared" si="14"/>
        <v>0</v>
      </c>
      <c r="F495" s="338" t="b">
        <f t="shared" si="15"/>
        <v>1</v>
      </c>
    </row>
    <row r="496" spans="1:6">
      <c r="A496" s="337" t="s">
        <v>718</v>
      </c>
      <c r="B496" s="337" t="s">
        <v>896</v>
      </c>
      <c r="C496" s="338" t="s">
        <v>2769</v>
      </c>
      <c r="D496" s="486" t="str">
        <f>LCR!B465</f>
        <v>Host requirement outflow of 20%</v>
      </c>
      <c r="E496" s="338" t="b">
        <f t="shared" si="14"/>
        <v>0</v>
      </c>
      <c r="F496" s="338" t="b">
        <f t="shared" si="15"/>
        <v>1</v>
      </c>
    </row>
    <row r="497" spans="1:6">
      <c r="A497" s="337" t="s">
        <v>719</v>
      </c>
      <c r="B497" s="337" t="s">
        <v>897</v>
      </c>
      <c r="C497" s="338" t="s">
        <v>2770</v>
      </c>
      <c r="D497" s="486" t="str">
        <f>LCR!B466</f>
        <v>Host requirement outflow of 25%</v>
      </c>
      <c r="E497" s="338" t="b">
        <f t="shared" si="14"/>
        <v>0</v>
      </c>
      <c r="F497" s="338" t="b">
        <f t="shared" si="15"/>
        <v>1</v>
      </c>
    </row>
    <row r="498" spans="1:6">
      <c r="A498" s="337" t="s">
        <v>720</v>
      </c>
      <c r="B498" s="337" t="s">
        <v>898</v>
      </c>
      <c r="C498" s="338" t="s">
        <v>2771</v>
      </c>
      <c r="D498" s="486" t="str">
        <f>LCR!B467</f>
        <v>Host requirement outflow of 30%</v>
      </c>
      <c r="E498" s="338" t="b">
        <f t="shared" si="14"/>
        <v>0</v>
      </c>
      <c r="F498" s="338" t="b">
        <f t="shared" si="15"/>
        <v>1</v>
      </c>
    </row>
    <row r="499" spans="1:6">
      <c r="A499" s="337" t="s">
        <v>721</v>
      </c>
      <c r="B499" s="337" t="s">
        <v>899</v>
      </c>
      <c r="C499" s="338" t="s">
        <v>2772</v>
      </c>
      <c r="D499" s="486" t="str">
        <f>LCR!B468</f>
        <v>Host requirement outflow of 40%</v>
      </c>
      <c r="E499" s="338" t="b">
        <f t="shared" si="14"/>
        <v>0</v>
      </c>
      <c r="F499" s="338" t="b">
        <f t="shared" si="15"/>
        <v>1</v>
      </c>
    </row>
    <row r="500" spans="1:6">
      <c r="A500" s="337" t="s">
        <v>722</v>
      </c>
      <c r="B500" s="337" t="s">
        <v>900</v>
      </c>
      <c r="C500" s="338" t="s">
        <v>2773</v>
      </c>
      <c r="D500" s="486" t="str">
        <f>LCR!B469</f>
        <v>Host requirement outflow of 100%</v>
      </c>
      <c r="E500" s="338" t="b">
        <f t="shared" si="14"/>
        <v>0</v>
      </c>
      <c r="F500" s="338" t="b">
        <f t="shared" si="15"/>
        <v>1</v>
      </c>
    </row>
    <row r="501" spans="1:6">
      <c r="A501" s="337" t="s">
        <v>723</v>
      </c>
      <c r="B501" s="337" t="s">
        <v>901</v>
      </c>
      <c r="C501" s="338" t="s">
        <v>2774</v>
      </c>
      <c r="D501" s="486" t="str">
        <f>LCR!B470</f>
        <v>Other host requirements</v>
      </c>
      <c r="E501" s="338" t="b">
        <f t="shared" si="14"/>
        <v>0</v>
      </c>
      <c r="F501" s="338" t="b">
        <f t="shared" si="15"/>
        <v>1</v>
      </c>
    </row>
    <row r="502" spans="1:6">
      <c r="A502" s="337" t="s">
        <v>727</v>
      </c>
      <c r="B502" s="337" t="s">
        <v>904</v>
      </c>
      <c r="C502" s="338" t="s">
        <v>2775</v>
      </c>
      <c r="D502" s="486" t="str">
        <f>LCR!B471</f>
        <v xml:space="preserve">Total small business deposits in host jurisdictions </v>
      </c>
      <c r="E502" s="338" t="b">
        <f t="shared" si="14"/>
        <v>0</v>
      </c>
      <c r="F502" s="338" t="b">
        <f t="shared" si="15"/>
        <v>1</v>
      </c>
    </row>
    <row r="503" spans="1:6">
      <c r="A503" s="337" t="s">
        <v>746</v>
      </c>
      <c r="B503" s="337" t="s">
        <v>1308</v>
      </c>
      <c r="C503" s="338" t="s">
        <v>2776</v>
      </c>
      <c r="D503" s="486" t="str">
        <f>LCR!B473</f>
        <v>6.3. Insured deposits raised through affiliated parties</v>
      </c>
      <c r="E503" s="338" t="b">
        <f t="shared" si="14"/>
        <v>0</v>
      </c>
      <c r="F503" s="338" t="b">
        <f t="shared" si="15"/>
        <v>1</v>
      </c>
    </row>
    <row r="504" spans="1:6">
      <c r="A504" s="337" t="s">
        <v>14</v>
      </c>
      <c r="B504" s="337" t="s">
        <v>800</v>
      </c>
      <c r="C504" s="338" t="s">
        <v>2777</v>
      </c>
      <c r="D504" s="486" t="str">
        <f>LCR!D473</f>
        <v>Amount</v>
      </c>
      <c r="E504" s="338" t="b">
        <f t="shared" si="14"/>
        <v>0</v>
      </c>
      <c r="F504" s="338" t="b">
        <f t="shared" si="15"/>
        <v>1</v>
      </c>
    </row>
    <row r="505" spans="1:6" ht="27.6">
      <c r="A505" s="337" t="s">
        <v>741</v>
      </c>
      <c r="B505" s="337" t="s">
        <v>2207</v>
      </c>
      <c r="C505" s="338" t="s">
        <v>2778</v>
      </c>
      <c r="D505" s="486" t="str">
        <f>LCR!B474</f>
        <v>Insured deposits that are sourced from an affiliated party - retail, transactional account, eligible for 3% run-off rate, in Canada</v>
      </c>
      <c r="E505" s="338" t="b">
        <f t="shared" si="14"/>
        <v>0</v>
      </c>
      <c r="F505" s="338" t="b">
        <f t="shared" si="15"/>
        <v>1</v>
      </c>
    </row>
    <row r="506" spans="1:6">
      <c r="A506" s="337" t="s">
        <v>1309</v>
      </c>
      <c r="B506" s="337" t="s">
        <v>1310</v>
      </c>
      <c r="C506" s="338" t="s">
        <v>2779</v>
      </c>
      <c r="D506" s="486" t="str">
        <f>LCR!D474</f>
        <v>Placeholder - do not populate</v>
      </c>
      <c r="E506" s="338" t="b">
        <f t="shared" si="14"/>
        <v>0</v>
      </c>
      <c r="F506" s="338" t="b">
        <f t="shared" si="15"/>
        <v>1</v>
      </c>
    </row>
    <row r="507" spans="1:6" ht="27.6">
      <c r="A507" s="337" t="s">
        <v>742</v>
      </c>
      <c r="B507" s="337" t="s">
        <v>2208</v>
      </c>
      <c r="C507" s="338" t="s">
        <v>2780</v>
      </c>
      <c r="D507" s="486" t="str">
        <f>LCR!B475</f>
        <v>Insured deposits that are sourced from an affiliated party - retail, non-transactional account, eligible for 3% run-off rate, in Canada</v>
      </c>
      <c r="E507" s="338" t="b">
        <f t="shared" si="14"/>
        <v>0</v>
      </c>
      <c r="F507" s="338" t="b">
        <f t="shared" si="15"/>
        <v>1</v>
      </c>
    </row>
    <row r="508" spans="1:6">
      <c r="A508" s="337" t="s">
        <v>1309</v>
      </c>
      <c r="B508" s="337" t="s">
        <v>1310</v>
      </c>
      <c r="C508" s="338" t="s">
        <v>2779</v>
      </c>
      <c r="D508" s="486" t="str">
        <f>LCR!D474</f>
        <v>Placeholder - do not populate</v>
      </c>
      <c r="E508" s="338" t="b">
        <f t="shared" si="14"/>
        <v>0</v>
      </c>
      <c r="F508" s="338" t="b">
        <f t="shared" si="15"/>
        <v>1</v>
      </c>
    </row>
    <row r="509" spans="1:6" ht="27.6">
      <c r="A509" s="337" t="s">
        <v>748</v>
      </c>
      <c r="B509" s="337" t="s">
        <v>2136</v>
      </c>
      <c r="C509" s="338" t="s">
        <v>2781</v>
      </c>
      <c r="D509" s="486" t="str">
        <f>LCR!B476</f>
        <v>Insured deposits that are sourced from an affiliated party - small business, transactional account, eligible for 3% run-off rate, in Canada</v>
      </c>
      <c r="E509" s="338" t="b">
        <f t="shared" si="14"/>
        <v>0</v>
      </c>
      <c r="F509" s="338" t="b">
        <f t="shared" si="15"/>
        <v>1</v>
      </c>
    </row>
    <row r="510" spans="1:6">
      <c r="A510" s="337" t="s">
        <v>750</v>
      </c>
      <c r="B510" s="337" t="s">
        <v>1310</v>
      </c>
      <c r="C510" s="338" t="s">
        <v>2782</v>
      </c>
      <c r="D510" s="486" t="str">
        <f>LCR!D476</f>
        <v>Placeholder - do not populate</v>
      </c>
      <c r="E510" s="338" t="b">
        <f t="shared" si="14"/>
        <v>0</v>
      </c>
      <c r="F510" s="338" t="b">
        <f t="shared" si="15"/>
        <v>1</v>
      </c>
    </row>
    <row r="511" spans="1:6" ht="27.6">
      <c r="A511" s="337" t="s">
        <v>749</v>
      </c>
      <c r="B511" s="337" t="s">
        <v>2137</v>
      </c>
      <c r="C511" s="338" t="s">
        <v>2783</v>
      </c>
      <c r="D511" s="486" t="str">
        <f>LCR!B477</f>
        <v>Insured deposits that are sourced from an affiliated party - small business, non-transactional account, eligible for 3% run-off rate, in Canada</v>
      </c>
      <c r="E511" s="338" t="b">
        <f t="shared" si="14"/>
        <v>0</v>
      </c>
      <c r="F511" s="338" t="b">
        <f t="shared" si="15"/>
        <v>1</v>
      </c>
    </row>
    <row r="512" spans="1:6">
      <c r="A512" s="337" t="s">
        <v>750</v>
      </c>
      <c r="B512" s="337" t="s">
        <v>1310</v>
      </c>
      <c r="C512" s="338" t="s">
        <v>2782</v>
      </c>
      <c r="D512" s="486" t="str">
        <f>LCR!D476</f>
        <v>Placeholder - do not populate</v>
      </c>
      <c r="E512" s="338" t="b">
        <f t="shared" si="14"/>
        <v>0</v>
      </c>
      <c r="F512" s="338" t="b">
        <f t="shared" si="15"/>
        <v>1</v>
      </c>
    </row>
    <row r="513" spans="1:6">
      <c r="A513" s="337" t="s">
        <v>1311</v>
      </c>
      <c r="B513" s="337" t="s">
        <v>1030</v>
      </c>
      <c r="C513" s="338" t="s">
        <v>2784</v>
      </c>
      <c r="D513" s="486" t="str">
        <f>'Instructions-LCR'!A1</f>
        <v>INSTRUCTION - LIQUIDITY COVERAGE RATIO (LCR)</v>
      </c>
      <c r="E513" s="338" t="b">
        <f t="shared" si="14"/>
        <v>0</v>
      </c>
      <c r="F513" s="338" t="b">
        <f t="shared" si="15"/>
        <v>1</v>
      </c>
    </row>
    <row r="514" spans="1:6">
      <c r="A514" s="337" t="s">
        <v>285</v>
      </c>
      <c r="B514" s="337" t="s">
        <v>1312</v>
      </c>
      <c r="C514" s="338" t="s">
        <v>2785</v>
      </c>
      <c r="D514" s="486" t="str">
        <f>'Instructions-LCR'!A3</f>
        <v>LCR classification identifier</v>
      </c>
      <c r="E514" s="338" t="b">
        <f t="shared" ref="E514:E577" si="16">A514=D514</f>
        <v>0</v>
      </c>
      <c r="F514" s="338" t="b">
        <f t="shared" ref="F514:F577" si="17">B514=D514</f>
        <v>1</v>
      </c>
    </row>
    <row r="515" spans="1:6">
      <c r="A515" s="337" t="s">
        <v>0</v>
      </c>
      <c r="B515" s="337" t="s">
        <v>0</v>
      </c>
      <c r="C515" s="338" t="s">
        <v>2786</v>
      </c>
      <c r="D515" s="486" t="str">
        <f>'Instructions-LCR'!B3</f>
        <v>Description</v>
      </c>
      <c r="E515" s="338" t="b">
        <f t="shared" si="16"/>
        <v>1</v>
      </c>
      <c r="F515" s="338" t="b">
        <f t="shared" si="17"/>
        <v>1</v>
      </c>
    </row>
    <row r="516" spans="1:6">
      <c r="A516" s="337" t="s">
        <v>1313</v>
      </c>
      <c r="B516" s="337" t="s">
        <v>1313</v>
      </c>
      <c r="C516" s="338" t="s">
        <v>2787</v>
      </c>
      <c r="D516" s="486" t="str">
        <f>'Instructions-LCR'!C3</f>
        <v>Instructions</v>
      </c>
      <c r="E516" s="338" t="b">
        <f t="shared" si="16"/>
        <v>1</v>
      </c>
      <c r="F516" s="338" t="b">
        <f t="shared" si="17"/>
        <v>1</v>
      </c>
    </row>
    <row r="517" spans="1:6">
      <c r="A517" s="337" t="s">
        <v>669</v>
      </c>
      <c r="B517" s="337" t="s">
        <v>1031</v>
      </c>
      <c r="C517" s="338" t="s">
        <v>2788</v>
      </c>
      <c r="D517" s="486" t="str">
        <f>'Instructions-LCR'!D3</f>
        <v>LAR paragraph reference</v>
      </c>
      <c r="E517" s="338" t="b">
        <f t="shared" si="16"/>
        <v>0</v>
      </c>
      <c r="F517" s="338" t="b">
        <f t="shared" si="17"/>
        <v>1</v>
      </c>
    </row>
    <row r="518" spans="1:6">
      <c r="A518" s="337" t="s">
        <v>79</v>
      </c>
      <c r="B518" s="337" t="s">
        <v>905</v>
      </c>
      <c r="C518" s="338" t="s">
        <v>2789</v>
      </c>
      <c r="D518" s="486" t="str">
        <f>'Instructions-LCR'!B4</f>
        <v>Level 1 assets - coins and banknotes</v>
      </c>
      <c r="E518" s="338" t="b">
        <f t="shared" si="16"/>
        <v>0</v>
      </c>
      <c r="F518" s="338" t="b">
        <f t="shared" si="17"/>
        <v>1</v>
      </c>
    </row>
    <row r="519" spans="1:6" ht="41.4">
      <c r="A519" s="337" t="s">
        <v>80</v>
      </c>
      <c r="B519" s="337" t="s">
        <v>906</v>
      </c>
      <c r="C519" s="338" t="s">
        <v>2790</v>
      </c>
      <c r="D519" s="486" t="str">
        <f>'Instructions-LCR'!C4</f>
        <v>Coins and banknotes currently held by the institution that are immediately available to meet obligations. deposits placed at, or receivables from, other institutions should be reported in the inflows section.</v>
      </c>
      <c r="E519" s="338" t="b">
        <f t="shared" si="16"/>
        <v>0</v>
      </c>
      <c r="F519" s="338" t="b">
        <f t="shared" si="17"/>
        <v>1</v>
      </c>
    </row>
    <row r="520" spans="1:6">
      <c r="A520" s="337" t="s">
        <v>286</v>
      </c>
      <c r="B520" s="337" t="s">
        <v>286</v>
      </c>
      <c r="C520" s="338" t="s">
        <v>2791</v>
      </c>
      <c r="D520" s="486" t="str">
        <f>'Instructions-LCR'!D4</f>
        <v>50(a)</v>
      </c>
      <c r="E520" s="338" t="b">
        <f t="shared" si="16"/>
        <v>1</v>
      </c>
      <c r="F520" s="338" t="b">
        <f t="shared" si="17"/>
        <v>1</v>
      </c>
    </row>
    <row r="521" spans="1:6">
      <c r="A521" s="337" t="s">
        <v>81</v>
      </c>
      <c r="B521" s="337" t="s">
        <v>907</v>
      </c>
      <c r="C521" s="338" t="s">
        <v>2792</v>
      </c>
      <c r="D521" s="486" t="str">
        <f>'Instructions-LCR'!B5</f>
        <v>Level 1 assets - withdrawable central bank reserves</v>
      </c>
      <c r="E521" s="338" t="b">
        <f t="shared" si="16"/>
        <v>0</v>
      </c>
      <c r="F521" s="338" t="b">
        <f t="shared" si="17"/>
        <v>1</v>
      </c>
    </row>
    <row r="522" spans="1:6" ht="55.2">
      <c r="A522" s="337" t="s">
        <v>82</v>
      </c>
      <c r="B522" s="337" t="s">
        <v>2203</v>
      </c>
      <c r="C522" s="338" t="s">
        <v>2793</v>
      </c>
      <c r="D522" s="486" t="str">
        <f>'Instructions-LCR'!C5</f>
        <v>Total amount held in central bank reserves and overnight and term deposits placed at a central bank which can be drawn down in times of stress.  Amounts required to be installed in the central bank reserves within 30 days should be reported under the classification 21231 'Additional balances required to be installed in central bank reserves'.</v>
      </c>
      <c r="E522" s="338" t="b">
        <f t="shared" si="16"/>
        <v>0</v>
      </c>
      <c r="F522" s="338" t="b">
        <f t="shared" si="17"/>
        <v>1</v>
      </c>
    </row>
    <row r="523" spans="1:6">
      <c r="A523" s="337" t="s">
        <v>287</v>
      </c>
      <c r="B523" s="337" t="s">
        <v>287</v>
      </c>
      <c r="C523" s="338" t="s">
        <v>2794</v>
      </c>
      <c r="D523" s="486" t="str">
        <f>'Instructions-LCR'!D5</f>
        <v>50(b)</v>
      </c>
      <c r="E523" s="338" t="b">
        <f t="shared" si="16"/>
        <v>1</v>
      </c>
      <c r="F523" s="338" t="b">
        <f t="shared" si="17"/>
        <v>1</v>
      </c>
    </row>
    <row r="524" spans="1:6">
      <c r="A524" s="337" t="s">
        <v>83</v>
      </c>
      <c r="B524" s="337" t="s">
        <v>908</v>
      </c>
      <c r="C524" s="338" t="s">
        <v>2795</v>
      </c>
      <c r="D524" s="486" t="str">
        <f>'Instructions-LCR'!B6</f>
        <v>Level 1 assets - non-withdrawable central bank reserves</v>
      </c>
      <c r="E524" s="338" t="b">
        <f t="shared" si="16"/>
        <v>0</v>
      </c>
      <c r="F524" s="338" t="b">
        <f t="shared" si="17"/>
        <v>1</v>
      </c>
    </row>
    <row r="525" spans="1:6" ht="55.2">
      <c r="A525" s="337" t="s">
        <v>319</v>
      </c>
      <c r="B525" s="337" t="s">
        <v>2204</v>
      </c>
      <c r="C525" s="338" t="s">
        <v>2796</v>
      </c>
      <c r="D525" s="486" t="str">
        <f>'Instructions-LCR'!C6</f>
        <v>Total amount held in central bank reserves including institutions' overnight and term deposits with a central bank, which cannot be drawn down in times of stress. For term deposits that do not qualify as eligible for the stock of HQLA, if the term expires within 30 days, the term deposit could be considered as an inflow (reported under the classification 22204 'Contractual inflows - central banks').</v>
      </c>
      <c r="E525" s="338" t="b">
        <f t="shared" si="16"/>
        <v>0</v>
      </c>
      <c r="F525" s="338" t="b">
        <f t="shared" si="17"/>
        <v>1</v>
      </c>
    </row>
    <row r="526" spans="1:6">
      <c r="A526" s="337" t="s">
        <v>288</v>
      </c>
      <c r="B526" s="337" t="s">
        <v>909</v>
      </c>
      <c r="C526" s="338" t="s">
        <v>2797</v>
      </c>
      <c r="D526" s="486" t="str">
        <f>'Instructions-LCR'!D6</f>
        <v>Note related to subsection 50(b)</v>
      </c>
      <c r="E526" s="338" t="b">
        <f t="shared" si="16"/>
        <v>0</v>
      </c>
      <c r="F526" s="338" t="b">
        <f t="shared" si="17"/>
        <v>1</v>
      </c>
    </row>
    <row r="527" spans="1:6">
      <c r="A527" s="337" t="s">
        <v>84</v>
      </c>
      <c r="B527" s="337" t="s">
        <v>1315</v>
      </c>
      <c r="C527" s="338" t="s">
        <v>2798</v>
      </c>
      <c r="D527" s="486" t="str">
        <f>'Instructions-LCR'!B7</f>
        <v>Level 1 assets - 0% RW securities issued by sovereigns</v>
      </c>
      <c r="E527" s="338" t="b">
        <f t="shared" si="16"/>
        <v>0</v>
      </c>
      <c r="F527" s="338" t="b">
        <f t="shared" si="17"/>
        <v>1</v>
      </c>
    </row>
    <row r="528" spans="1:6" ht="27.6">
      <c r="A528" s="337" t="s">
        <v>85</v>
      </c>
      <c r="B528" s="337" t="s">
        <v>910</v>
      </c>
      <c r="C528" s="338" t="s">
        <v>2799</v>
      </c>
      <c r="D528" s="486" t="str">
        <f>'Instructions-LCR'!C7</f>
        <v>The market value (pre-haircut) of qualifying marketable debt securities issued by sovereigns, receiving a 0% risk weight under the standardised approach to credit risk.</v>
      </c>
      <c r="E528" s="338" t="b">
        <f t="shared" si="16"/>
        <v>0</v>
      </c>
      <c r="F528" s="338" t="b">
        <f t="shared" si="17"/>
        <v>1</v>
      </c>
    </row>
    <row r="529" spans="1:6">
      <c r="A529" s="337" t="s">
        <v>289</v>
      </c>
      <c r="B529" s="337" t="s">
        <v>289</v>
      </c>
      <c r="C529" s="338" t="s">
        <v>2800</v>
      </c>
      <c r="D529" s="486" t="str">
        <f>'Instructions-LCR'!D7</f>
        <v>50(c)</v>
      </c>
      <c r="E529" s="338" t="b">
        <f t="shared" si="16"/>
        <v>1</v>
      </c>
      <c r="F529" s="338" t="b">
        <f t="shared" si="17"/>
        <v>1</v>
      </c>
    </row>
    <row r="530" spans="1:6">
      <c r="A530" s="337" t="s">
        <v>86</v>
      </c>
      <c r="B530" s="337" t="s">
        <v>1316</v>
      </c>
      <c r="C530" s="338" t="s">
        <v>2801</v>
      </c>
      <c r="D530" s="486" t="str">
        <f>'Instructions-LCR'!B8</f>
        <v>Level 1 assets - 0% RW securities guaranteed by sovereigns</v>
      </c>
      <c r="E530" s="338" t="b">
        <f t="shared" si="16"/>
        <v>0</v>
      </c>
      <c r="F530" s="338" t="b">
        <f t="shared" si="17"/>
        <v>1</v>
      </c>
    </row>
    <row r="531" spans="1:6" ht="27.6">
      <c r="A531" s="337" t="s">
        <v>87</v>
      </c>
      <c r="B531" s="337" t="s">
        <v>911</v>
      </c>
      <c r="C531" s="338" t="s">
        <v>2802</v>
      </c>
      <c r="D531" s="486" t="str">
        <f>'Instructions-LCR'!C8</f>
        <v>The market value (pre-haircut) of qualifying marketable debt securities guaranteed by sovereigns, receiving a 0% risk weight under the standardised approach to credit risk.</v>
      </c>
      <c r="E531" s="338" t="b">
        <f t="shared" si="16"/>
        <v>0</v>
      </c>
      <c r="F531" s="338" t="b">
        <f t="shared" si="17"/>
        <v>1</v>
      </c>
    </row>
    <row r="532" spans="1:6">
      <c r="A532" s="337" t="s">
        <v>289</v>
      </c>
      <c r="B532" s="337" t="s">
        <v>289</v>
      </c>
      <c r="C532" s="338" t="s">
        <v>2803</v>
      </c>
      <c r="D532" s="486" t="str">
        <f>'Instructions-LCR'!D8</f>
        <v>50(c)</v>
      </c>
      <c r="E532" s="338" t="b">
        <f t="shared" si="16"/>
        <v>1</v>
      </c>
      <c r="F532" s="338" t="b">
        <f t="shared" si="17"/>
        <v>1</v>
      </c>
    </row>
    <row r="533" spans="1:6">
      <c r="A533" s="337" t="s">
        <v>88</v>
      </c>
      <c r="B533" s="337" t="s">
        <v>1322</v>
      </c>
      <c r="C533" s="338" t="s">
        <v>2804</v>
      </c>
      <c r="D533" s="486" t="str">
        <f>'Instructions-LCR'!B9</f>
        <v>Level 1 assets - 0% RW securities issued or guaranteed by central banks</v>
      </c>
      <c r="E533" s="338" t="b">
        <f t="shared" si="16"/>
        <v>0</v>
      </c>
      <c r="F533" s="338" t="b">
        <f t="shared" si="17"/>
        <v>1</v>
      </c>
    </row>
    <row r="534" spans="1:6" ht="27.6">
      <c r="A534" s="337" t="s">
        <v>89</v>
      </c>
      <c r="B534" s="337" t="s">
        <v>912</v>
      </c>
      <c r="C534" s="338" t="s">
        <v>2805</v>
      </c>
      <c r="D534" s="486" t="str">
        <f>'Instructions-LCR'!C9</f>
        <v>The market value (pre-haircut) of qualifying marketable debt securities issued or guaranteed by central banks, receiving a 0% risk weight under the standardised approach to credit risk.</v>
      </c>
      <c r="E534" s="338" t="b">
        <f t="shared" si="16"/>
        <v>0</v>
      </c>
      <c r="F534" s="338" t="b">
        <f t="shared" si="17"/>
        <v>1</v>
      </c>
    </row>
    <row r="535" spans="1:6">
      <c r="A535" s="337" t="s">
        <v>289</v>
      </c>
      <c r="B535" s="337" t="s">
        <v>289</v>
      </c>
      <c r="C535" s="338" t="s">
        <v>2806</v>
      </c>
      <c r="D535" s="486" t="str">
        <f>'Instructions-LCR'!D9</f>
        <v>50(c)</v>
      </c>
      <c r="E535" s="338" t="b">
        <f t="shared" si="16"/>
        <v>1</v>
      </c>
      <c r="F535" s="338" t="b">
        <f t="shared" si="17"/>
        <v>1</v>
      </c>
    </row>
    <row r="536" spans="1:6">
      <c r="A536" s="337" t="s">
        <v>90</v>
      </c>
      <c r="B536" s="337" t="s">
        <v>1323</v>
      </c>
      <c r="C536" s="338" t="s">
        <v>2807</v>
      </c>
      <c r="D536" s="486" t="str">
        <f>'Instructions-LCR'!B10</f>
        <v>Level 1 assets - 0% RW securities issued or guaranteed by PSEs</v>
      </c>
      <c r="E536" s="338" t="b">
        <f t="shared" si="16"/>
        <v>0</v>
      </c>
      <c r="F536" s="338" t="b">
        <f t="shared" si="17"/>
        <v>1</v>
      </c>
    </row>
    <row r="537" spans="1:6" ht="27.6">
      <c r="A537" s="337" t="s">
        <v>91</v>
      </c>
      <c r="B537" s="337" t="s">
        <v>913</v>
      </c>
      <c r="C537" s="338" t="s">
        <v>2808</v>
      </c>
      <c r="D537" s="486" t="str">
        <f>'Instructions-LCR'!C10</f>
        <v>The market value (pre-haircut) of qualifying marketable debt securities issued or guaranteed by public sector entities, receiving a 0% risk weight under the standardised approach to credit risk.</v>
      </c>
      <c r="E537" s="338" t="b">
        <f t="shared" si="16"/>
        <v>0</v>
      </c>
      <c r="F537" s="338" t="b">
        <f t="shared" si="17"/>
        <v>1</v>
      </c>
    </row>
    <row r="538" spans="1:6">
      <c r="A538" s="337" t="s">
        <v>289</v>
      </c>
      <c r="B538" s="337" t="s">
        <v>289</v>
      </c>
      <c r="C538" s="338" t="s">
        <v>2809</v>
      </c>
      <c r="D538" s="486" t="str">
        <f>'Instructions-LCR'!D10</f>
        <v>50(c)</v>
      </c>
      <c r="E538" s="338" t="b">
        <f t="shared" si="16"/>
        <v>1</v>
      </c>
      <c r="F538" s="338" t="b">
        <f t="shared" si="17"/>
        <v>1</v>
      </c>
    </row>
    <row r="539" spans="1:6" ht="27.6">
      <c r="A539" s="337" t="s">
        <v>92</v>
      </c>
      <c r="B539" s="337" t="s">
        <v>1324</v>
      </c>
      <c r="C539" s="338" t="s">
        <v>2810</v>
      </c>
      <c r="D539" s="486" t="str">
        <f>'Instructions-LCR'!B11</f>
        <v>Level 1 assets - 0% RW securities issued or guaranteed by BIS, IMF, ECB and European community, or MDBs</v>
      </c>
      <c r="E539" s="338" t="b">
        <f t="shared" si="16"/>
        <v>0</v>
      </c>
      <c r="F539" s="338" t="b">
        <f t="shared" si="17"/>
        <v>1</v>
      </c>
    </row>
    <row r="540" spans="1:6" ht="55.2">
      <c r="A540" s="337" t="s">
        <v>1326</v>
      </c>
      <c r="B540" s="337" t="s">
        <v>1325</v>
      </c>
      <c r="C540" s="338" t="s">
        <v>2811</v>
      </c>
      <c r="D540" s="486" t="str">
        <f>'Instructions-LCR'!C11</f>
        <v>The market value (pre-haircut) of qualifying marketable debt securities issued or guaranteed by the Bank for International Settlements, the International Monetary Fund, the European Central Bank (ECB) and European Community, or Multilateral Development Banks (MDBs), receiving a 0% risk weight under the standardised approach to credit risk.</v>
      </c>
      <c r="E540" s="338" t="b">
        <f t="shared" si="16"/>
        <v>0</v>
      </c>
      <c r="F540" s="338" t="b">
        <f t="shared" si="17"/>
        <v>1</v>
      </c>
    </row>
    <row r="541" spans="1:6">
      <c r="A541" s="337" t="s">
        <v>289</v>
      </c>
      <c r="B541" s="337" t="s">
        <v>289</v>
      </c>
      <c r="C541" s="338" t="s">
        <v>2812</v>
      </c>
      <c r="D541" s="486" t="str">
        <f>'Instructions-LCR'!D11</f>
        <v>50(c)</v>
      </c>
      <c r="E541" s="338" t="b">
        <f t="shared" si="16"/>
        <v>1</v>
      </c>
      <c r="F541" s="338" t="b">
        <f t="shared" si="17"/>
        <v>1</v>
      </c>
    </row>
    <row r="542" spans="1:6">
      <c r="A542" s="337" t="s">
        <v>93</v>
      </c>
      <c r="B542" s="337" t="s">
        <v>1317</v>
      </c>
      <c r="C542" s="338" t="s">
        <v>2813</v>
      </c>
      <c r="D542" s="486" t="str">
        <f>'Instructions-LCR'!B12</f>
        <v>Level 1 assets - non-0% RW securities issued in domestic currencies</v>
      </c>
      <c r="E542" s="338" t="b">
        <f t="shared" si="16"/>
        <v>0</v>
      </c>
      <c r="F542" s="338" t="b">
        <f t="shared" si="17"/>
        <v>1</v>
      </c>
    </row>
    <row r="543" spans="1:6" ht="124.95" customHeight="1">
      <c r="A543" s="337" t="s">
        <v>94</v>
      </c>
      <c r="B543" s="337" t="s">
        <v>1327</v>
      </c>
      <c r="C543" s="338" t="s">
        <v>2814</v>
      </c>
      <c r="D543" s="486" t="str">
        <f>'Instructions-LCR'!C12</f>
        <v>The market value (pre-haircut) of qualifying debt securities issued by the sovereign or central bank in the domestic currency of that country, that are not eligible for inclusion under the classifications 11004 'Level 1 assets - 0% RW securities issued by sovereigns' or 11005 'Level 1 assets - 0% RW securities guaranteed by sovereigns' because of the non-0% risk weight of that country.  institutions are only permitted to include debt issued by sovereigns or central banks of their home jurisdictions or, to the extent of the liquidity risk taken in other jurisdictions, of those jurisdictions.</v>
      </c>
      <c r="E543" s="338" t="b">
        <f t="shared" si="16"/>
        <v>0</v>
      </c>
      <c r="F543" s="338" t="b">
        <f t="shared" si="17"/>
        <v>1</v>
      </c>
    </row>
    <row r="544" spans="1:6">
      <c r="A544" s="337" t="s">
        <v>290</v>
      </c>
      <c r="B544" s="337" t="s">
        <v>290</v>
      </c>
      <c r="C544" s="338" t="s">
        <v>2815</v>
      </c>
      <c r="D544" s="486" t="str">
        <f>'Instructions-LCR'!D12</f>
        <v>50(d)</v>
      </c>
      <c r="E544" s="338" t="b">
        <f t="shared" si="16"/>
        <v>1</v>
      </c>
      <c r="F544" s="338" t="b">
        <f t="shared" si="17"/>
        <v>1</v>
      </c>
    </row>
    <row r="545" spans="1:6">
      <c r="A545" s="337" t="s">
        <v>95</v>
      </c>
      <c r="B545" s="337" t="s">
        <v>1318</v>
      </c>
      <c r="C545" s="338" t="s">
        <v>2816</v>
      </c>
      <c r="D545" s="486" t="str">
        <f>'Instructions-LCR'!B13</f>
        <v>Level 1 assets - non-0% RW securities issued in foreign currencies</v>
      </c>
      <c r="E545" s="338" t="b">
        <f t="shared" si="16"/>
        <v>0</v>
      </c>
      <c r="F545" s="338" t="b">
        <f t="shared" si="17"/>
        <v>1</v>
      </c>
    </row>
    <row r="546" spans="1:6" ht="82.8">
      <c r="A546" s="337" t="s">
        <v>96</v>
      </c>
      <c r="B546" s="337" t="s">
        <v>1696</v>
      </c>
      <c r="C546" s="338" t="s">
        <v>2817</v>
      </c>
      <c r="D546" s="486" t="str">
        <f>'Instructions-LCR'!C13</f>
        <v>The market value (pre-haircut) of qualifying debt securities issued by the domestic sovereign or central bank in foreign currencies (that are not eligible for inclusion under the classifications 11004 'Level 1 assets - 0% RW securities issued by sovereigns' or 11005 'Level 1 assets - 0% RW securities guaranteed by sovereigns' because of the non-0% risk weight of that country), up to the amount of the institution's stressed net cash outflows in that specific foreign currency stemming from the institution's operations in the jurisdiction where the institution's liquidity risk is being taken.</v>
      </c>
      <c r="E546" s="338" t="b">
        <f t="shared" si="16"/>
        <v>0</v>
      </c>
      <c r="F546" s="338" t="b">
        <f t="shared" si="17"/>
        <v>1</v>
      </c>
    </row>
    <row r="547" spans="1:6">
      <c r="A547" s="337" t="s">
        <v>291</v>
      </c>
      <c r="B547" s="337" t="s">
        <v>291</v>
      </c>
      <c r="C547" s="338" t="s">
        <v>2818</v>
      </c>
      <c r="D547" s="486" t="str">
        <f>'Instructions-LCR'!D13</f>
        <v>50(e)</v>
      </c>
      <c r="E547" s="338" t="b">
        <f t="shared" si="16"/>
        <v>1</v>
      </c>
      <c r="F547" s="338" t="b">
        <f t="shared" si="17"/>
        <v>1</v>
      </c>
    </row>
    <row r="548" spans="1:6">
      <c r="A548" s="337" t="s">
        <v>97</v>
      </c>
      <c r="B548" s="337" t="s">
        <v>1319</v>
      </c>
      <c r="C548" s="338" t="s">
        <v>2819</v>
      </c>
      <c r="D548" s="486" t="str">
        <f>'Instructions-LCR'!B14</f>
        <v>Level 2A assets - 20% RW securities issued by sovereigns</v>
      </c>
      <c r="E548" s="338" t="b">
        <f t="shared" si="16"/>
        <v>0</v>
      </c>
      <c r="F548" s="338" t="b">
        <f t="shared" si="17"/>
        <v>1</v>
      </c>
    </row>
    <row r="549" spans="1:6" ht="55.2">
      <c r="A549" s="337" t="s">
        <v>98</v>
      </c>
      <c r="B549" s="337" t="s">
        <v>1330</v>
      </c>
      <c r="C549" s="338" t="s">
        <v>2820</v>
      </c>
      <c r="D549" s="486" t="str">
        <f>'Instructions-LCR'!C14</f>
        <v>The market value (pre-haircut) of qualifying marketable debt securities issued by sovereigns, receiving a 20% risk weight under the standardised approach to credit risk, and not included under the classifications 11009 'Level 1 assets - non-0% RW securities issued in domestic currencies' or 11010 'Level 1 assets - non-0% RW securities issued in foreign currencies'.</v>
      </c>
      <c r="E549" s="338" t="b">
        <f t="shared" si="16"/>
        <v>0</v>
      </c>
      <c r="F549" s="338" t="b">
        <f t="shared" si="17"/>
        <v>1</v>
      </c>
    </row>
    <row r="550" spans="1:6">
      <c r="A550" s="337" t="s">
        <v>292</v>
      </c>
      <c r="B550" s="337" t="s">
        <v>292</v>
      </c>
      <c r="C550" s="338" t="s">
        <v>2821</v>
      </c>
      <c r="D550" s="486" t="str">
        <f>'Instructions-LCR'!D14</f>
        <v>52(a)</v>
      </c>
      <c r="E550" s="338" t="b">
        <f t="shared" si="16"/>
        <v>1</v>
      </c>
      <c r="F550" s="338" t="b">
        <f t="shared" si="17"/>
        <v>1</v>
      </c>
    </row>
    <row r="551" spans="1:6">
      <c r="A551" s="337" t="s">
        <v>99</v>
      </c>
      <c r="B551" s="337" t="s">
        <v>1320</v>
      </c>
      <c r="C551" s="338" t="s">
        <v>2822</v>
      </c>
      <c r="D551" s="486" t="str">
        <f>'Instructions-LCR'!B15</f>
        <v>Level 2A assets - 20% RW securities guaranteed by sovereigns</v>
      </c>
      <c r="E551" s="338" t="b">
        <f t="shared" si="16"/>
        <v>0</v>
      </c>
      <c r="F551" s="338" t="b">
        <f t="shared" si="17"/>
        <v>1</v>
      </c>
    </row>
    <row r="552" spans="1:6" ht="27.6">
      <c r="A552" s="337" t="s">
        <v>100</v>
      </c>
      <c r="B552" s="337" t="s">
        <v>914</v>
      </c>
      <c r="C552" s="338" t="s">
        <v>2823</v>
      </c>
      <c r="D552" s="486" t="str">
        <f>'Instructions-LCR'!C15</f>
        <v>The market value (pre-haircut) of qualifying marketable debt securities guaranteed by sovereigns, receiving a 20% risk weight under the standardised approach to credit risk.</v>
      </c>
      <c r="E552" s="338" t="b">
        <f t="shared" si="16"/>
        <v>0</v>
      </c>
      <c r="F552" s="338" t="b">
        <f t="shared" si="17"/>
        <v>1</v>
      </c>
    </row>
    <row r="553" spans="1:6">
      <c r="A553" s="337" t="s">
        <v>292</v>
      </c>
      <c r="B553" s="337" t="s">
        <v>292</v>
      </c>
      <c r="C553" s="338" t="s">
        <v>2824</v>
      </c>
      <c r="D553" s="486" t="str">
        <f>'Instructions-LCR'!D15</f>
        <v>52(a)</v>
      </c>
      <c r="E553" s="338" t="b">
        <f t="shared" si="16"/>
        <v>1</v>
      </c>
      <c r="F553" s="338" t="b">
        <f t="shared" si="17"/>
        <v>1</v>
      </c>
    </row>
    <row r="554" spans="1:6">
      <c r="A554" s="337" t="s">
        <v>101</v>
      </c>
      <c r="B554" s="337" t="s">
        <v>1321</v>
      </c>
      <c r="C554" s="338" t="s">
        <v>2825</v>
      </c>
      <c r="D554" s="486" t="str">
        <f>'Instructions-LCR'!B16</f>
        <v>Level 2A assets - 20% RW securities issued or guaranteed by central banks</v>
      </c>
      <c r="E554" s="338" t="b">
        <f t="shared" si="16"/>
        <v>0</v>
      </c>
      <c r="F554" s="338" t="b">
        <f t="shared" si="17"/>
        <v>1</v>
      </c>
    </row>
    <row r="555" spans="1:6" ht="55.2">
      <c r="A555" s="337" t="s">
        <v>102</v>
      </c>
      <c r="B555" s="337" t="s">
        <v>1331</v>
      </c>
      <c r="C555" s="338" t="s">
        <v>2826</v>
      </c>
      <c r="D555" s="486" t="str">
        <f>'Instructions-LCR'!C16</f>
        <v>The market value (pre-haircut) of qualifying marketable debt securities issued or guaranteed by central banks, receiving a 20% risk weight under the standardised approach to credit risk, and not included under the classifications 11009 'Level 1 assets - non-0% RW securities issued in domestic currencies' or 11010 'Level 1 assets - non-0% RW securities issued in foreign currencies'.</v>
      </c>
      <c r="E555" s="338" t="b">
        <f t="shared" si="16"/>
        <v>0</v>
      </c>
      <c r="F555" s="338" t="b">
        <f t="shared" si="17"/>
        <v>1</v>
      </c>
    </row>
    <row r="556" spans="1:6">
      <c r="A556" s="337" t="s">
        <v>292</v>
      </c>
      <c r="B556" s="337" t="s">
        <v>292</v>
      </c>
      <c r="C556" s="338" t="s">
        <v>2827</v>
      </c>
      <c r="D556" s="486" t="str">
        <f>'Instructions-LCR'!D16</f>
        <v>52(a)</v>
      </c>
      <c r="E556" s="338" t="b">
        <f t="shared" si="16"/>
        <v>1</v>
      </c>
      <c r="F556" s="338" t="b">
        <f t="shared" si="17"/>
        <v>1</v>
      </c>
    </row>
    <row r="557" spans="1:6">
      <c r="A557" s="337" t="s">
        <v>103</v>
      </c>
      <c r="B557" s="337" t="s">
        <v>1751</v>
      </c>
      <c r="C557" s="338" t="s">
        <v>2828</v>
      </c>
      <c r="D557" s="486" t="str">
        <f>'Instructions-LCR'!B17</f>
        <v>Level 2A assets - 20% RW securities issued or guaranteed by PSEs</v>
      </c>
      <c r="E557" s="338" t="b">
        <f t="shared" si="16"/>
        <v>0</v>
      </c>
      <c r="F557" s="338" t="b">
        <f t="shared" si="17"/>
        <v>1</v>
      </c>
    </row>
    <row r="558" spans="1:6" ht="27.6">
      <c r="A558" s="337" t="s">
        <v>104</v>
      </c>
      <c r="B558" s="337" t="s">
        <v>1752</v>
      </c>
      <c r="C558" s="338" t="s">
        <v>2829</v>
      </c>
      <c r="D558" s="486" t="str">
        <f>'Instructions-LCR'!C17</f>
        <v>The market value (pre-haircut) of qualifying marketable debt securities issued or guaranteed by PSEs, receiving a 20% risk weight under the standardised approach to credit risk.</v>
      </c>
      <c r="E558" s="338" t="b">
        <f t="shared" si="16"/>
        <v>0</v>
      </c>
      <c r="F558" s="338" t="b">
        <f t="shared" si="17"/>
        <v>1</v>
      </c>
    </row>
    <row r="559" spans="1:6">
      <c r="A559" s="337" t="s">
        <v>292</v>
      </c>
      <c r="B559" s="337" t="s">
        <v>292</v>
      </c>
      <c r="C559" s="338" t="s">
        <v>2830</v>
      </c>
      <c r="D559" s="486" t="str">
        <f>'Instructions-LCR'!D17</f>
        <v>52(a)</v>
      </c>
      <c r="E559" s="338" t="b">
        <f t="shared" si="16"/>
        <v>1</v>
      </c>
      <c r="F559" s="338" t="b">
        <f t="shared" si="17"/>
        <v>1</v>
      </c>
    </row>
    <row r="560" spans="1:6">
      <c r="A560" s="337" t="s">
        <v>105</v>
      </c>
      <c r="B560" s="337" t="s">
        <v>1753</v>
      </c>
      <c r="C560" s="338" t="s">
        <v>2831</v>
      </c>
      <c r="D560" s="486" t="str">
        <f>'Instructions-LCR'!B18</f>
        <v>Level 2A assets - 20% RW securities issued or guaranteed by MDBs</v>
      </c>
      <c r="E560" s="338" t="b">
        <f t="shared" si="16"/>
        <v>0</v>
      </c>
      <c r="F560" s="338" t="b">
        <f t="shared" si="17"/>
        <v>1</v>
      </c>
    </row>
    <row r="561" spans="1:6" ht="41.4">
      <c r="A561" s="337" t="s">
        <v>106</v>
      </c>
      <c r="B561" s="337" t="s">
        <v>915</v>
      </c>
      <c r="C561" s="338" t="s">
        <v>2832</v>
      </c>
      <c r="D561" s="486" t="str">
        <f>'Instructions-LCR'!C18</f>
        <v>The market value (pre-haircut) of qualifying marketable debt securities issued or guaranteed by multilateral development banks, receiving a 20% risk weight under the standardised approach to credit risk.</v>
      </c>
      <c r="E561" s="338" t="b">
        <f t="shared" si="16"/>
        <v>0</v>
      </c>
      <c r="F561" s="338" t="b">
        <f t="shared" si="17"/>
        <v>1</v>
      </c>
    </row>
    <row r="562" spans="1:6">
      <c r="A562" s="337" t="s">
        <v>292</v>
      </c>
      <c r="B562" s="337" t="s">
        <v>292</v>
      </c>
      <c r="C562" s="338" t="s">
        <v>2833</v>
      </c>
      <c r="D562" s="486" t="str">
        <f>'Instructions-LCR'!D18</f>
        <v>52(a)</v>
      </c>
      <c r="E562" s="338" t="b">
        <f t="shared" si="16"/>
        <v>1</v>
      </c>
      <c r="F562" s="338" t="b">
        <f t="shared" si="17"/>
        <v>1</v>
      </c>
    </row>
    <row r="563" spans="1:6">
      <c r="A563" s="337" t="s">
        <v>107</v>
      </c>
      <c r="B563" s="337" t="s">
        <v>1754</v>
      </c>
      <c r="C563" s="338" t="s">
        <v>2834</v>
      </c>
      <c r="D563" s="486" t="str">
        <f>'Instructions-LCR'!B19</f>
        <v>Level 2A assets - non-financial corporate bonds rated AA- or better</v>
      </c>
      <c r="E563" s="338" t="b">
        <f t="shared" si="16"/>
        <v>0</v>
      </c>
      <c r="F563" s="338" t="b">
        <f t="shared" si="17"/>
        <v>1</v>
      </c>
    </row>
    <row r="564" spans="1:6" ht="27.6">
      <c r="A564" s="337" t="s">
        <v>673</v>
      </c>
      <c r="B564" s="337" t="s">
        <v>1755</v>
      </c>
      <c r="C564" s="338" t="s">
        <v>2835</v>
      </c>
      <c r="D564" s="486" t="str">
        <f>'Instructions-LCR'!C19</f>
        <v>The market value (pre-haircut) of qualifying non-financial corporate bonds (including commercial paper) rated AA- or better</v>
      </c>
      <c r="E564" s="338" t="b">
        <f t="shared" si="16"/>
        <v>0</v>
      </c>
      <c r="F564" s="338" t="b">
        <f t="shared" si="17"/>
        <v>1</v>
      </c>
    </row>
    <row r="565" spans="1:6">
      <c r="A565" s="337" t="s">
        <v>293</v>
      </c>
      <c r="B565" s="337" t="s">
        <v>293</v>
      </c>
      <c r="C565" s="338" t="s">
        <v>2836</v>
      </c>
      <c r="D565" s="486" t="str">
        <f>'Instructions-LCR'!D19</f>
        <v>52(b)</v>
      </c>
      <c r="E565" s="338" t="b">
        <f t="shared" si="16"/>
        <v>1</v>
      </c>
      <c r="F565" s="338" t="b">
        <f t="shared" si="17"/>
        <v>1</v>
      </c>
    </row>
    <row r="566" spans="1:6">
      <c r="A566" s="337" t="s">
        <v>108</v>
      </c>
      <c r="B566" s="337" t="s">
        <v>1756</v>
      </c>
      <c r="C566" s="338" t="s">
        <v>2837</v>
      </c>
      <c r="D566" s="486" t="str">
        <f>'Instructions-LCR'!B20</f>
        <v>Level 2A assets - covered bonds rated AA- or better</v>
      </c>
      <c r="E566" s="338" t="b">
        <f t="shared" si="16"/>
        <v>0</v>
      </c>
      <c r="F566" s="338" t="b">
        <f t="shared" si="17"/>
        <v>1</v>
      </c>
    </row>
    <row r="567" spans="1:6">
      <c r="A567" s="337" t="s">
        <v>674</v>
      </c>
      <c r="B567" s="337" t="s">
        <v>1757</v>
      </c>
      <c r="C567" s="338" t="s">
        <v>2838</v>
      </c>
      <c r="D567" s="486" t="str">
        <f>'Instructions-LCR'!C20</f>
        <v>The market value (pre-haircut) of qualifying covered bonds, not self-issued, rated AA- or better</v>
      </c>
      <c r="E567" s="338" t="b">
        <f t="shared" si="16"/>
        <v>0</v>
      </c>
      <c r="F567" s="338" t="b">
        <f t="shared" si="17"/>
        <v>1</v>
      </c>
    </row>
    <row r="568" spans="1:6">
      <c r="A568" s="337" t="s">
        <v>293</v>
      </c>
      <c r="B568" s="337" t="s">
        <v>293</v>
      </c>
      <c r="C568" s="338" t="s">
        <v>2839</v>
      </c>
      <c r="D568" s="486" t="str">
        <f>'Instructions-LCR'!D20</f>
        <v>52(b)</v>
      </c>
      <c r="E568" s="338" t="b">
        <f t="shared" si="16"/>
        <v>1</v>
      </c>
      <c r="F568" s="338" t="b">
        <f t="shared" si="17"/>
        <v>1</v>
      </c>
    </row>
    <row r="569" spans="1:6">
      <c r="A569" s="337" t="s">
        <v>1760</v>
      </c>
      <c r="B569" s="337" t="s">
        <v>2201</v>
      </c>
      <c r="C569" s="338" t="s">
        <v>2840</v>
      </c>
      <c r="D569" s="486" t="str">
        <f>'Instructions-LCR'!B21</f>
        <v>Level 2B assets - RMBS rated AA or better</v>
      </c>
      <c r="E569" s="338" t="b">
        <f t="shared" si="16"/>
        <v>0</v>
      </c>
      <c r="F569" s="338" t="b">
        <f t="shared" si="17"/>
        <v>1</v>
      </c>
    </row>
    <row r="570" spans="1:6">
      <c r="A570" s="337" t="s">
        <v>675</v>
      </c>
      <c r="B570" s="337" t="s">
        <v>1758</v>
      </c>
      <c r="C570" s="338" t="s">
        <v>2841</v>
      </c>
      <c r="D570" s="486" t="str">
        <f>'Instructions-LCR'!C21</f>
        <v>The market value (pre-haircut) of qualifying RMBS rated AA or better</v>
      </c>
      <c r="E570" s="338" t="b">
        <f t="shared" si="16"/>
        <v>0</v>
      </c>
      <c r="F570" s="338" t="b">
        <f t="shared" si="17"/>
        <v>1</v>
      </c>
    </row>
    <row r="571" spans="1:6">
      <c r="A571" s="337" t="s">
        <v>294</v>
      </c>
      <c r="B571" s="337" t="s">
        <v>294</v>
      </c>
      <c r="C571" s="338" t="s">
        <v>2842</v>
      </c>
      <c r="D571" s="486" t="str">
        <f>'Instructions-LCR'!D21</f>
        <v>54(a)</v>
      </c>
      <c r="E571" s="338" t="b">
        <f t="shared" si="16"/>
        <v>1</v>
      </c>
      <c r="F571" s="338" t="b">
        <f t="shared" si="17"/>
        <v>1</v>
      </c>
    </row>
    <row r="572" spans="1:6">
      <c r="A572" s="337" t="s">
        <v>109</v>
      </c>
      <c r="B572" s="337" t="s">
        <v>1759</v>
      </c>
      <c r="C572" s="338" t="s">
        <v>2843</v>
      </c>
      <c r="D572" s="486" t="str">
        <f>'Instructions-LCR'!B22</f>
        <v xml:space="preserve">Level 2B assets - non-financial corporate bonds rated BBB- to A+ </v>
      </c>
      <c r="E572" s="338" t="b">
        <f t="shared" si="16"/>
        <v>0</v>
      </c>
      <c r="F572" s="338" t="b">
        <f t="shared" si="17"/>
        <v>1</v>
      </c>
    </row>
    <row r="573" spans="1:6" ht="27.6">
      <c r="A573" s="337" t="s">
        <v>676</v>
      </c>
      <c r="B573" s="337" t="s">
        <v>1761</v>
      </c>
      <c r="C573" s="338" t="s">
        <v>2844</v>
      </c>
      <c r="D573" s="486" t="str">
        <f>'Instructions-LCR'!C22</f>
        <v>The market value (pre-haircut) of qualifying non-financial corporate debt securities (including commercial paper) rated BBB- to A+</v>
      </c>
      <c r="E573" s="338" t="b">
        <f t="shared" si="16"/>
        <v>0</v>
      </c>
      <c r="F573" s="338" t="b">
        <f t="shared" si="17"/>
        <v>1</v>
      </c>
    </row>
    <row r="574" spans="1:6">
      <c r="A574" s="337" t="s">
        <v>295</v>
      </c>
      <c r="B574" s="337" t="s">
        <v>295</v>
      </c>
      <c r="C574" s="338" t="s">
        <v>2845</v>
      </c>
      <c r="D574" s="486" t="str">
        <f>'Instructions-LCR'!D22</f>
        <v>54(b)</v>
      </c>
      <c r="E574" s="338" t="b">
        <f t="shared" si="16"/>
        <v>1</v>
      </c>
      <c r="F574" s="338" t="b">
        <f t="shared" si="17"/>
        <v>1</v>
      </c>
    </row>
    <row r="575" spans="1:6">
      <c r="A575" s="337" t="s">
        <v>110</v>
      </c>
      <c r="B575" s="337" t="s">
        <v>1139</v>
      </c>
      <c r="C575" s="338" t="s">
        <v>2846</v>
      </c>
      <c r="D575" s="486" t="str">
        <f>'Instructions-LCR'!B23</f>
        <v xml:space="preserve">Level 2B assets - non-financial common equity shares </v>
      </c>
      <c r="E575" s="338" t="b">
        <f t="shared" si="16"/>
        <v>0</v>
      </c>
      <c r="F575" s="338" t="b">
        <f t="shared" si="17"/>
        <v>1</v>
      </c>
    </row>
    <row r="576" spans="1:6">
      <c r="A576" s="337" t="s">
        <v>677</v>
      </c>
      <c r="B576" s="337" t="s">
        <v>916</v>
      </c>
      <c r="C576" s="338" t="s">
        <v>2847</v>
      </c>
      <c r="D576" s="486" t="str">
        <f>'Instructions-LCR'!C23</f>
        <v>The market value (pre-haircut) of qualifying non-financial common equity shares</v>
      </c>
      <c r="E576" s="338" t="b">
        <f t="shared" si="16"/>
        <v>0</v>
      </c>
      <c r="F576" s="338" t="b">
        <f t="shared" si="17"/>
        <v>1</v>
      </c>
    </row>
    <row r="577" spans="1:6">
      <c r="A577" s="337" t="s">
        <v>296</v>
      </c>
      <c r="B577" s="337" t="s">
        <v>296</v>
      </c>
      <c r="C577" s="338" t="s">
        <v>2848</v>
      </c>
      <c r="D577" s="486" t="str">
        <f>'Instructions-LCR'!D23</f>
        <v>54(c)</v>
      </c>
      <c r="E577" s="338" t="b">
        <f t="shared" si="16"/>
        <v>1</v>
      </c>
      <c r="F577" s="338" t="b">
        <f t="shared" si="17"/>
        <v>1</v>
      </c>
    </row>
    <row r="578" spans="1:6">
      <c r="A578" s="337" t="s">
        <v>111</v>
      </c>
      <c r="B578" s="337" t="s">
        <v>1762</v>
      </c>
      <c r="C578" s="338" t="s">
        <v>2849</v>
      </c>
      <c r="D578" s="486" t="str">
        <f>'Instructions-LCR'!B24</f>
        <v>Level 2B assets - sovereign or central bank debt securities, rated BBB- to BBB+</v>
      </c>
      <c r="E578" s="338" t="b">
        <f t="shared" ref="E578:E641" si="18">A578=D578</f>
        <v>0</v>
      </c>
      <c r="F578" s="338" t="b">
        <f t="shared" ref="F578:F641" si="19">B578=D578</f>
        <v>1</v>
      </c>
    </row>
    <row r="579" spans="1:6" ht="55.2">
      <c r="A579" s="337" t="s">
        <v>112</v>
      </c>
      <c r="B579" s="337" t="s">
        <v>1763</v>
      </c>
      <c r="C579" s="338" t="s">
        <v>2850</v>
      </c>
      <c r="D579" s="486" t="str">
        <f>'Instructions-LCR'!C24</f>
        <v>The market value (pre-haircut) of qualifying sovereign or central bank debt securities, rated BBB- to BBB+ that are not already included under the classifications 11009 'Level 1 assets - non-0% RW securities issued in domestic currencies' or 11010 'Level 1 assets - non-0% RW securities issued in foreign currencies'.</v>
      </c>
      <c r="E579" s="338" t="b">
        <f t="shared" si="18"/>
        <v>0</v>
      </c>
      <c r="F579" s="338" t="b">
        <f t="shared" si="19"/>
        <v>1</v>
      </c>
    </row>
    <row r="580" spans="1:6">
      <c r="A580" s="337" t="s">
        <v>296</v>
      </c>
      <c r="B580" s="337" t="s">
        <v>296</v>
      </c>
      <c r="C580" s="338" t="s">
        <v>2851</v>
      </c>
      <c r="D580" s="486" t="str">
        <f>'Instructions-LCR'!D24</f>
        <v>54(c)</v>
      </c>
      <c r="E580" s="338" t="b">
        <f t="shared" si="18"/>
        <v>1</v>
      </c>
      <c r="F580" s="338" t="b">
        <f t="shared" si="19"/>
        <v>1</v>
      </c>
    </row>
    <row r="581" spans="1:6">
      <c r="A581" s="337" t="s">
        <v>113</v>
      </c>
      <c r="B581" s="337" t="s">
        <v>917</v>
      </c>
      <c r="C581" s="338" t="s">
        <v>2852</v>
      </c>
      <c r="D581" s="486" t="str">
        <f>'Instructions-LCR'!B25</f>
        <v>Level 1 assets - exclusions due to legal entity restrictions</v>
      </c>
      <c r="E581" s="338" t="b">
        <f t="shared" si="18"/>
        <v>0</v>
      </c>
      <c r="F581" s="338" t="b">
        <f t="shared" si="19"/>
        <v>1</v>
      </c>
    </row>
    <row r="582" spans="1:6" ht="41.4">
      <c r="A582" s="337" t="s">
        <v>320</v>
      </c>
      <c r="B582" s="337" t="s">
        <v>1405</v>
      </c>
      <c r="C582" s="338" t="s">
        <v>2853</v>
      </c>
      <c r="D582" s="486" t="str">
        <f>'Instructions-LCR'!C25</f>
        <v xml:space="preserve">The market value (pre-haircut) of any surplus of Level 1 assets held at the legal entity that are excluded from the consolidated HQLA stock because of reasonable doubts that they would be freely available to the consolidated (parent) entity in times of stress. </v>
      </c>
      <c r="E582" s="338" t="b">
        <f t="shared" si="18"/>
        <v>0</v>
      </c>
      <c r="F582" s="338" t="b">
        <f t="shared" si="19"/>
        <v>1</v>
      </c>
    </row>
    <row r="583" spans="1:6">
      <c r="A583" s="337" t="s">
        <v>297</v>
      </c>
      <c r="B583" s="337" t="s">
        <v>297</v>
      </c>
      <c r="C583" s="338" t="s">
        <v>2854</v>
      </c>
      <c r="D583" s="486" t="str">
        <f>'Instructions-LCR'!D25</f>
        <v>36-37; 171-172</v>
      </c>
      <c r="E583" s="338" t="b">
        <f t="shared" si="18"/>
        <v>1</v>
      </c>
      <c r="F583" s="338" t="b">
        <f t="shared" si="19"/>
        <v>1</v>
      </c>
    </row>
    <row r="584" spans="1:6">
      <c r="A584" s="337" t="s">
        <v>114</v>
      </c>
      <c r="B584" s="337" t="s">
        <v>1093</v>
      </c>
      <c r="C584" s="338" t="s">
        <v>2855</v>
      </c>
      <c r="D584" s="486" t="str">
        <f>'Instructions-LCR'!B26</f>
        <v>Level 2A assets - exclusions due to legal entity restrictions</v>
      </c>
      <c r="E584" s="338" t="b">
        <f t="shared" si="18"/>
        <v>0</v>
      </c>
      <c r="F584" s="338" t="b">
        <f t="shared" si="19"/>
        <v>1</v>
      </c>
    </row>
    <row r="585" spans="1:6" ht="41.4">
      <c r="A585" s="337" t="s">
        <v>321</v>
      </c>
      <c r="B585" s="337" t="s">
        <v>1406</v>
      </c>
      <c r="C585" s="338" t="s">
        <v>2856</v>
      </c>
      <c r="D585" s="486" t="str">
        <f>'Instructions-LCR'!C26</f>
        <v xml:space="preserve">The market value (pre-haircut) of any surplus of Level 2A assets held at the legal entity that are excluded from the consolidated HQLA stock because of reasonable doubts that they would be freely available to the consolidated (parent) entity in times of stress. </v>
      </c>
      <c r="E585" s="338" t="b">
        <f t="shared" si="18"/>
        <v>0</v>
      </c>
      <c r="F585" s="338" t="b">
        <f t="shared" si="19"/>
        <v>1</v>
      </c>
    </row>
    <row r="586" spans="1:6">
      <c r="A586" s="337" t="s">
        <v>297</v>
      </c>
      <c r="B586" s="337" t="s">
        <v>297</v>
      </c>
      <c r="C586" s="338" t="s">
        <v>2857</v>
      </c>
      <c r="D586" s="486" t="str">
        <f>'Instructions-LCR'!D26</f>
        <v>36-37; 171-172</v>
      </c>
      <c r="E586" s="338" t="b">
        <f t="shared" si="18"/>
        <v>1</v>
      </c>
      <c r="F586" s="338" t="b">
        <f t="shared" si="19"/>
        <v>1</v>
      </c>
    </row>
    <row r="587" spans="1:6">
      <c r="A587" s="337" t="s">
        <v>115</v>
      </c>
      <c r="B587" s="337" t="s">
        <v>1230</v>
      </c>
      <c r="C587" s="338" t="s">
        <v>2858</v>
      </c>
      <c r="D587" s="486" t="str">
        <f>'Instructions-LCR'!B27</f>
        <v>Level 2B RMBS assets - exclusions due to legal entity restrictions</v>
      </c>
      <c r="E587" s="338" t="b">
        <f t="shared" si="18"/>
        <v>0</v>
      </c>
      <c r="F587" s="338" t="b">
        <f t="shared" si="19"/>
        <v>1</v>
      </c>
    </row>
    <row r="588" spans="1:6" ht="41.4">
      <c r="A588" s="337" t="s">
        <v>322</v>
      </c>
      <c r="B588" s="337" t="s">
        <v>1407</v>
      </c>
      <c r="C588" s="338" t="s">
        <v>2859</v>
      </c>
      <c r="D588" s="486" t="str">
        <f>'Instructions-LCR'!C27</f>
        <v xml:space="preserve">The market value (pre-haircut) of any surplus of Level 2B RMBS assets held at the legal entity that are excluded from the consolidated HQLA stock because of reasonable doubts that they would be freely available to the consolidated (parent) entity in times of stress. </v>
      </c>
      <c r="E588" s="338" t="b">
        <f t="shared" si="18"/>
        <v>0</v>
      </c>
      <c r="F588" s="338" t="b">
        <f t="shared" si="19"/>
        <v>1</v>
      </c>
    </row>
    <row r="589" spans="1:6">
      <c r="A589" s="337" t="s">
        <v>297</v>
      </c>
      <c r="B589" s="337" t="s">
        <v>297</v>
      </c>
      <c r="C589" s="338" t="s">
        <v>2860</v>
      </c>
      <c r="D589" s="486" t="str">
        <f>'Instructions-LCR'!D27</f>
        <v>36-37; 171-172</v>
      </c>
      <c r="E589" s="338" t="b">
        <f t="shared" si="18"/>
        <v>1</v>
      </c>
      <c r="F589" s="338" t="b">
        <f t="shared" si="19"/>
        <v>1</v>
      </c>
    </row>
    <row r="590" spans="1:6">
      <c r="A590" s="337" t="s">
        <v>116</v>
      </c>
      <c r="B590" s="337" t="s">
        <v>1231</v>
      </c>
      <c r="C590" s="338" t="s">
        <v>2861</v>
      </c>
      <c r="D590" s="486" t="str">
        <f>'Instructions-LCR'!B28</f>
        <v>Level 2B non-RMBS assets - exclusions due to legal entity restrictions</v>
      </c>
      <c r="E590" s="338" t="b">
        <f t="shared" si="18"/>
        <v>0</v>
      </c>
      <c r="F590" s="338" t="b">
        <f t="shared" si="19"/>
        <v>1</v>
      </c>
    </row>
    <row r="591" spans="1:6" ht="41.4">
      <c r="A591" s="337" t="s">
        <v>323</v>
      </c>
      <c r="B591" s="337" t="s">
        <v>1408</v>
      </c>
      <c r="C591" s="338" t="s">
        <v>2862</v>
      </c>
      <c r="D591" s="486" t="str">
        <f>'Instructions-LCR'!C28</f>
        <v xml:space="preserve">The market value (pre-haircut) of any surplus of Level 2B non-RMBS assets held at the legal entity that are excluded from the consolidated HQLA stock because of reasonable doubts that they would be freely available to the consolidated (parent) entity in times of stress. </v>
      </c>
      <c r="E591" s="338" t="b">
        <f t="shared" si="18"/>
        <v>0</v>
      </c>
      <c r="F591" s="338" t="b">
        <f t="shared" si="19"/>
        <v>1</v>
      </c>
    </row>
    <row r="592" spans="1:6">
      <c r="A592" s="337" t="s">
        <v>297</v>
      </c>
      <c r="B592" s="337" t="s">
        <v>297</v>
      </c>
      <c r="C592" s="338" t="s">
        <v>2863</v>
      </c>
      <c r="D592" s="486" t="str">
        <f>'Instructions-LCR'!D28</f>
        <v>36-37; 171-172</v>
      </c>
      <c r="E592" s="338" t="b">
        <f t="shared" si="18"/>
        <v>1</v>
      </c>
      <c r="F592" s="338" t="b">
        <f t="shared" si="19"/>
        <v>1</v>
      </c>
    </row>
    <row r="593" spans="1:6">
      <c r="A593" s="337" t="s">
        <v>117</v>
      </c>
      <c r="B593" s="337" t="s">
        <v>918</v>
      </c>
      <c r="C593" s="338" t="s">
        <v>2864</v>
      </c>
      <c r="D593" s="486" t="str">
        <f>'Instructions-LCR'!B29</f>
        <v>Level 1 assets - exclusions due to operational requirements</v>
      </c>
      <c r="E593" s="338" t="b">
        <f t="shared" si="18"/>
        <v>0</v>
      </c>
      <c r="F593" s="338" t="b">
        <f t="shared" si="19"/>
        <v>1</v>
      </c>
    </row>
    <row r="594" spans="1:6" ht="27.6">
      <c r="A594" s="337" t="s">
        <v>324</v>
      </c>
      <c r="B594" s="337" t="s">
        <v>1409</v>
      </c>
      <c r="C594" s="338" t="s">
        <v>2865</v>
      </c>
      <c r="D594" s="486" t="str">
        <f>'Instructions-LCR'!C29</f>
        <v xml:space="preserve">The market value (pre-haircut) of Level 1 assets held by the institution that are not included in the stock of HQLA because of the operational requirements on HQLA. </v>
      </c>
      <c r="E594" s="338" t="b">
        <f t="shared" si="18"/>
        <v>0</v>
      </c>
      <c r="F594" s="338" t="b">
        <f t="shared" si="19"/>
        <v>1</v>
      </c>
    </row>
    <row r="595" spans="1:6">
      <c r="A595" s="337" t="s">
        <v>298</v>
      </c>
      <c r="B595" s="337" t="s">
        <v>541</v>
      </c>
      <c r="C595" s="338" t="s">
        <v>2866</v>
      </c>
      <c r="D595" s="486" t="str">
        <f>'Instructions-LCR'!D29</f>
        <v>31-34; 38-40</v>
      </c>
      <c r="E595" s="338" t="b">
        <f t="shared" si="18"/>
        <v>0</v>
      </c>
      <c r="F595" s="338" t="b">
        <f t="shared" si="19"/>
        <v>1</v>
      </c>
    </row>
    <row r="596" spans="1:6">
      <c r="A596" s="337" t="s">
        <v>118</v>
      </c>
      <c r="B596" s="337" t="s">
        <v>1094</v>
      </c>
      <c r="C596" s="338" t="s">
        <v>2867</v>
      </c>
      <c r="D596" s="486" t="str">
        <f>'Instructions-LCR'!B30</f>
        <v>Level 2A assets - exclusions due to operational requirements</v>
      </c>
      <c r="E596" s="338" t="b">
        <f t="shared" si="18"/>
        <v>0</v>
      </c>
      <c r="F596" s="338" t="b">
        <f t="shared" si="19"/>
        <v>1</v>
      </c>
    </row>
    <row r="597" spans="1:6" ht="27.6">
      <c r="A597" s="337" t="s">
        <v>317</v>
      </c>
      <c r="B597" s="337" t="s">
        <v>1410</v>
      </c>
      <c r="C597" s="338" t="s">
        <v>2868</v>
      </c>
      <c r="D597" s="486" t="str">
        <f>'Instructions-LCR'!C30</f>
        <v xml:space="preserve">The market value (pre-haircut) of Level 2A assets held by the institution that are not included in the stock of HQLA because of the operational requirements on HQLA. </v>
      </c>
      <c r="E597" s="338" t="b">
        <f t="shared" si="18"/>
        <v>0</v>
      </c>
      <c r="F597" s="338" t="b">
        <f t="shared" si="19"/>
        <v>1</v>
      </c>
    </row>
    <row r="598" spans="1:6">
      <c r="A598" s="337" t="s">
        <v>298</v>
      </c>
      <c r="B598" s="337" t="s">
        <v>541</v>
      </c>
      <c r="C598" s="338" t="s">
        <v>2869</v>
      </c>
      <c r="D598" s="486" t="str">
        <f>'Instructions-LCR'!D30</f>
        <v>31-34; 38-40</v>
      </c>
      <c r="E598" s="338" t="b">
        <f t="shared" si="18"/>
        <v>0</v>
      </c>
      <c r="F598" s="338" t="b">
        <f t="shared" si="19"/>
        <v>1</v>
      </c>
    </row>
    <row r="599" spans="1:6">
      <c r="A599" s="337" t="s">
        <v>119</v>
      </c>
      <c r="B599" s="337" t="s">
        <v>1232</v>
      </c>
      <c r="C599" s="338" t="s">
        <v>2870</v>
      </c>
      <c r="D599" s="486" t="str">
        <f>'Instructions-LCR'!B31</f>
        <v>Level 2B RMBS assets - exclusions due to operational requirements</v>
      </c>
      <c r="E599" s="338" t="b">
        <f t="shared" si="18"/>
        <v>0</v>
      </c>
      <c r="F599" s="338" t="b">
        <f t="shared" si="19"/>
        <v>1</v>
      </c>
    </row>
    <row r="600" spans="1:6" ht="27.6">
      <c r="A600" s="337" t="s">
        <v>318</v>
      </c>
      <c r="B600" s="337" t="s">
        <v>1411</v>
      </c>
      <c r="C600" s="338" t="s">
        <v>2871</v>
      </c>
      <c r="D600" s="486" t="str">
        <f>'Instructions-LCR'!C31</f>
        <v xml:space="preserve">The market value (pre-haircut) of Level 2B RMBS assets held by the institution that are not included in the stock of HQLA because of the operational requirements on HQLA. </v>
      </c>
      <c r="E600" s="338" t="b">
        <f t="shared" si="18"/>
        <v>0</v>
      </c>
      <c r="F600" s="338" t="b">
        <f t="shared" si="19"/>
        <v>1</v>
      </c>
    </row>
    <row r="601" spans="1:6">
      <c r="A601" s="337" t="s">
        <v>298</v>
      </c>
      <c r="B601" s="337" t="s">
        <v>541</v>
      </c>
      <c r="C601" s="338" t="s">
        <v>2872</v>
      </c>
      <c r="D601" s="486" t="str">
        <f>'Instructions-LCR'!D31</f>
        <v>31-34; 38-40</v>
      </c>
      <c r="E601" s="338" t="b">
        <f t="shared" si="18"/>
        <v>0</v>
      </c>
      <c r="F601" s="338" t="b">
        <f t="shared" si="19"/>
        <v>1</v>
      </c>
    </row>
    <row r="602" spans="1:6">
      <c r="A602" s="337" t="s">
        <v>120</v>
      </c>
      <c r="B602" s="337" t="s">
        <v>1233</v>
      </c>
      <c r="C602" s="338" t="s">
        <v>2873</v>
      </c>
      <c r="D602" s="486" t="str">
        <f>'Instructions-LCR'!B32</f>
        <v>Level 2B non-RMBS assets - exclusions due to operational requirements</v>
      </c>
      <c r="E602" s="338" t="b">
        <f t="shared" si="18"/>
        <v>0</v>
      </c>
      <c r="F602" s="338" t="b">
        <f t="shared" si="19"/>
        <v>1</v>
      </c>
    </row>
    <row r="603" spans="1:6" ht="27.6">
      <c r="A603" s="337" t="s">
        <v>325</v>
      </c>
      <c r="B603" s="337" t="s">
        <v>1412</v>
      </c>
      <c r="C603" s="338" t="s">
        <v>2874</v>
      </c>
      <c r="D603" s="486" t="str">
        <f>'Instructions-LCR'!C32</f>
        <v xml:space="preserve">The market value (pre-haircut) of Level 2B non-RMBS assets held by the institution that are not included in the stock of HQLA because of the operational requirements on HQLA. </v>
      </c>
      <c r="E603" s="338" t="b">
        <f t="shared" si="18"/>
        <v>0</v>
      </c>
      <c r="F603" s="338" t="b">
        <f t="shared" si="19"/>
        <v>1</v>
      </c>
    </row>
    <row r="604" spans="1:6">
      <c r="A604" s="337" t="s">
        <v>541</v>
      </c>
      <c r="B604" s="337" t="s">
        <v>541</v>
      </c>
      <c r="C604" s="338" t="s">
        <v>2875</v>
      </c>
      <c r="D604" s="486" t="str">
        <f>'Instructions-LCR'!D32</f>
        <v>31-34; 38-40</v>
      </c>
      <c r="E604" s="338" t="b">
        <f t="shared" si="18"/>
        <v>1</v>
      </c>
      <c r="F604" s="338" t="b">
        <f t="shared" si="19"/>
        <v>1</v>
      </c>
    </row>
    <row r="605" spans="1:6">
      <c r="A605" s="337" t="s">
        <v>1773</v>
      </c>
      <c r="B605" s="337" t="s">
        <v>1764</v>
      </c>
      <c r="C605" s="338" t="s">
        <v>2876</v>
      </c>
      <c r="D605" s="486" t="str">
        <f>'Instructions-LCR'!B33</f>
        <v>Retail deposits - insured, transactional 3% rate (Canada)</v>
      </c>
      <c r="E605" s="338" t="b">
        <f t="shared" si="18"/>
        <v>0</v>
      </c>
      <c r="F605" s="338" t="b">
        <f t="shared" si="19"/>
        <v>1</v>
      </c>
    </row>
    <row r="606" spans="1:6" ht="27.6">
      <c r="A606" s="337" t="s">
        <v>121</v>
      </c>
      <c r="B606" s="337" t="s">
        <v>1032</v>
      </c>
      <c r="C606" s="338" t="s">
        <v>2877</v>
      </c>
      <c r="D606" s="486" t="str">
        <f>'Instructions-LCR'!C33</f>
        <v>Total retail deposits that are fully insured by an effective deposit insurance scheme in transactional accounts in Canada.</v>
      </c>
      <c r="E606" s="338" t="b">
        <f t="shared" si="18"/>
        <v>0</v>
      </c>
      <c r="F606" s="338" t="b">
        <f t="shared" si="19"/>
        <v>1</v>
      </c>
    </row>
    <row r="607" spans="1:6">
      <c r="A607" s="337" t="s">
        <v>1774</v>
      </c>
      <c r="B607" s="337" t="s">
        <v>1765</v>
      </c>
      <c r="C607" s="338" t="s">
        <v>2878</v>
      </c>
      <c r="D607" s="486" t="str">
        <f>'Instructions-LCR'!B34</f>
        <v>Retail deposits - insured, transactional 3% rate (outside Canada)</v>
      </c>
      <c r="E607" s="338" t="b">
        <f t="shared" si="18"/>
        <v>0</v>
      </c>
      <c r="F607" s="338" t="b">
        <f t="shared" si="19"/>
        <v>1</v>
      </c>
    </row>
    <row r="608" spans="1:6" ht="41.4">
      <c r="A608" s="337" t="s">
        <v>122</v>
      </c>
      <c r="B608" s="337" t="s">
        <v>1021</v>
      </c>
      <c r="C608" s="338" t="s">
        <v>2879</v>
      </c>
      <c r="D608" s="486" t="str">
        <f>'Instructions-LCR'!C34</f>
        <v>Total retail deposits that are fully insured by an effective deposit insurance scheme in transactional accounts in jurisdiction other than Canada, where the supervisor in that juridiction chooses to apply a 3% run-off rate to such retail deposits.</v>
      </c>
      <c r="E608" s="338" t="b">
        <f t="shared" si="18"/>
        <v>0</v>
      </c>
      <c r="F608" s="338" t="b">
        <f t="shared" si="19"/>
        <v>1</v>
      </c>
    </row>
    <row r="609" spans="1:6">
      <c r="A609" s="337" t="s">
        <v>1775</v>
      </c>
      <c r="B609" s="337" t="s">
        <v>919</v>
      </c>
      <c r="C609" s="338" t="s">
        <v>2880</v>
      </c>
      <c r="D609" s="486" t="str">
        <f>'Instructions-LCR'!B35</f>
        <v>Retail deposits - insured, transactional 5% rate</v>
      </c>
      <c r="E609" s="338" t="b">
        <f t="shared" si="18"/>
        <v>0</v>
      </c>
      <c r="F609" s="338" t="b">
        <f t="shared" si="19"/>
        <v>1</v>
      </c>
    </row>
    <row r="610" spans="1:6" ht="41.4">
      <c r="A610" s="337" t="s">
        <v>123</v>
      </c>
      <c r="B610" s="337" t="s">
        <v>1766</v>
      </c>
      <c r="C610" s="338" t="s">
        <v>2881</v>
      </c>
      <c r="D610" s="486" t="str">
        <f>'Instructions-LCR'!C35</f>
        <v>Total retail deposits that are fully insured by an effective deposit insurance scheme in transactional accounts in jurisdictions other than Canada, where the supervisor in that jurisdiction chooses to apply a 5% run-off rate to such retail deposits.</v>
      </c>
      <c r="E610" s="338" t="b">
        <f t="shared" si="18"/>
        <v>0</v>
      </c>
      <c r="F610" s="338" t="b">
        <f t="shared" si="19"/>
        <v>1</v>
      </c>
    </row>
    <row r="611" spans="1:6" ht="26.4">
      <c r="A611" s="337" t="s">
        <v>1776</v>
      </c>
      <c r="B611" s="337" t="s">
        <v>1767</v>
      </c>
      <c r="C611" s="338" t="s">
        <v>2882</v>
      </c>
      <c r="D611" s="486" t="str">
        <f>'Instructions-LCR'!B36</f>
        <v>Retail deposits - insured, non-transactional established relationship 3% rate (Canada)</v>
      </c>
      <c r="E611" s="338" t="b">
        <f t="shared" si="18"/>
        <v>0</v>
      </c>
      <c r="F611" s="338" t="b">
        <f t="shared" si="19"/>
        <v>1</v>
      </c>
    </row>
    <row r="612" spans="1:6" ht="27.6">
      <c r="A612" s="337" t="s">
        <v>124</v>
      </c>
      <c r="B612" s="337" t="s">
        <v>1768</v>
      </c>
      <c r="C612" s="338" t="s">
        <v>2883</v>
      </c>
      <c r="D612" s="486" t="str">
        <f>'Instructions-LCR'!C36</f>
        <v>Total retail deposits that are fully insured by an effective deposit insurance scheme in non-transactional accounts with an established relationship in Canada.</v>
      </c>
      <c r="E612" s="338" t="b">
        <f t="shared" si="18"/>
        <v>0</v>
      </c>
      <c r="F612" s="338" t="b">
        <f t="shared" si="19"/>
        <v>1</v>
      </c>
    </row>
    <row r="613" spans="1:6" ht="26.4">
      <c r="A613" s="337" t="s">
        <v>1777</v>
      </c>
      <c r="B613" s="337" t="s">
        <v>1769</v>
      </c>
      <c r="C613" s="338" t="s">
        <v>2884</v>
      </c>
      <c r="D613" s="486" t="str">
        <f>'Instructions-LCR'!B37</f>
        <v>Retail deposits - insured, non-transactional established relationship 3% rate (outside Canada)</v>
      </c>
      <c r="E613" s="338" t="b">
        <f t="shared" si="18"/>
        <v>0</v>
      </c>
      <c r="F613" s="338" t="b">
        <f t="shared" si="19"/>
        <v>1</v>
      </c>
    </row>
    <row r="614" spans="1:6" ht="41.4">
      <c r="A614" s="337" t="s">
        <v>125</v>
      </c>
      <c r="B614" s="337" t="s">
        <v>1770</v>
      </c>
      <c r="C614" s="338" t="s">
        <v>2885</v>
      </c>
      <c r="D614" s="486" t="str">
        <f>'Instructions-LCR'!C37</f>
        <v>Total retail deposits that are fully insured by an effective deposit insurance scheme in non-transactional accounts with an established relationship in a jurisdiction other than Canada, where the supervisor in that jurisdiction chooses to apply a 3% run-off rate to such retail deposits.</v>
      </c>
      <c r="E614" s="338" t="b">
        <f t="shared" si="18"/>
        <v>0</v>
      </c>
      <c r="F614" s="338" t="b">
        <f t="shared" si="19"/>
        <v>1</v>
      </c>
    </row>
    <row r="615" spans="1:6" ht="26.4">
      <c r="A615" s="337" t="s">
        <v>1778</v>
      </c>
      <c r="B615" s="337" t="s">
        <v>920</v>
      </c>
      <c r="C615" s="338" t="s">
        <v>2886</v>
      </c>
      <c r="D615" s="486" t="str">
        <f>'Instructions-LCR'!B38</f>
        <v>Retail deposits - insured, non-transactional established relationship 5% rate</v>
      </c>
      <c r="E615" s="338" t="b">
        <f t="shared" si="18"/>
        <v>0</v>
      </c>
      <c r="F615" s="338" t="b">
        <f t="shared" si="19"/>
        <v>1</v>
      </c>
    </row>
    <row r="616" spans="1:6" ht="41.4">
      <c r="A616" s="337" t="s">
        <v>126</v>
      </c>
      <c r="B616" s="337" t="s">
        <v>1771</v>
      </c>
      <c r="C616" s="338" t="s">
        <v>2887</v>
      </c>
      <c r="D616" s="486" t="str">
        <f>'Instructions-LCR'!C38</f>
        <v>Total retail deposits that are fully insured by an effective deposit insurance scheme in non-transactional accounts with an established relationship in a jurisdiction other than Canada, where the supervisor in that jurisdiction chooses to apply a 5% run-off rate to such retail deposits.</v>
      </c>
      <c r="E616" s="338" t="b">
        <f t="shared" si="18"/>
        <v>0</v>
      </c>
      <c r="F616" s="338" t="b">
        <f t="shared" si="19"/>
        <v>1</v>
      </c>
    </row>
    <row r="617" spans="1:6">
      <c r="A617" s="337" t="s">
        <v>1779</v>
      </c>
      <c r="B617" s="337" t="s">
        <v>921</v>
      </c>
      <c r="C617" s="338" t="s">
        <v>2888</v>
      </c>
      <c r="D617" s="486" t="str">
        <f>'Instructions-LCR'!B39</f>
        <v>Retail deposits - insured, non-transactional no established relationship</v>
      </c>
      <c r="E617" s="338" t="b">
        <f t="shared" si="18"/>
        <v>0</v>
      </c>
      <c r="F617" s="338" t="b">
        <f t="shared" si="19"/>
        <v>1</v>
      </c>
    </row>
    <row r="618" spans="1:6" ht="41.4">
      <c r="A618" s="337" t="s">
        <v>127</v>
      </c>
      <c r="B618" s="337" t="s">
        <v>922</v>
      </c>
      <c r="C618" s="338" t="s">
        <v>2889</v>
      </c>
      <c r="D618" s="486" t="str">
        <f>'Instructions-LCR'!C39</f>
        <v>Total retail deposits that are fully insured by an effective deposit insurance scheme in accounts that are non-transactional where there is no established relationship that makes deposit withdrawal highly unlikely.</v>
      </c>
      <c r="E618" s="338" t="b">
        <f t="shared" si="18"/>
        <v>0</v>
      </c>
      <c r="F618" s="338" t="b">
        <f t="shared" si="19"/>
        <v>1</v>
      </c>
    </row>
    <row r="619" spans="1:6">
      <c r="A619" s="337" t="s">
        <v>702</v>
      </c>
      <c r="B619" s="337" t="s">
        <v>1780</v>
      </c>
      <c r="C619" s="338" t="s">
        <v>2890</v>
      </c>
      <c r="D619" s="486" t="str">
        <f>'Instructions-LCR'!B40</f>
        <v>Retail deposits - insured deposits in non-transactional and no established relationship</v>
      </c>
      <c r="E619" s="338" t="b">
        <f t="shared" si="18"/>
        <v>0</v>
      </c>
      <c r="F619" s="338" t="b">
        <f t="shared" si="19"/>
        <v>1</v>
      </c>
    </row>
    <row r="620" spans="1:6" ht="58.95" customHeight="1">
      <c r="A620" s="337" t="s">
        <v>127</v>
      </c>
      <c r="B620" s="337" t="s">
        <v>922</v>
      </c>
      <c r="C620" s="338" t="s">
        <v>2891</v>
      </c>
      <c r="D620" s="486" t="str">
        <f>'Instructions-LCR'!C40</f>
        <v>Total retail deposits that are fully insured by an effective deposit insurance scheme in accounts that are non-transactional where there is no established relationship that makes deposit withdrawal highly unlikely.</v>
      </c>
      <c r="E620" s="338" t="b">
        <f t="shared" si="18"/>
        <v>0</v>
      </c>
      <c r="F620" s="338" t="b">
        <f t="shared" si="19"/>
        <v>1</v>
      </c>
    </row>
    <row r="621" spans="1:6" ht="27.6">
      <c r="A621" s="337" t="s">
        <v>1783</v>
      </c>
      <c r="B621" s="337" t="s">
        <v>1784</v>
      </c>
      <c r="C621" s="338" t="s">
        <v>2892</v>
      </c>
      <c r="D621" s="486" t="str">
        <f>'Instructions-LCR'!B41</f>
        <v>Retail deposits - insured, deposits received from funds and trusts where the balance is controlled by underlying retail customer</v>
      </c>
      <c r="E621" s="338" t="b">
        <f t="shared" si="18"/>
        <v>0</v>
      </c>
      <c r="F621" s="338" t="b">
        <f t="shared" si="19"/>
        <v>1</v>
      </c>
    </row>
    <row r="622" spans="1:6" ht="41.4">
      <c r="A622" s="337" t="s">
        <v>1781</v>
      </c>
      <c r="B622" s="337" t="s">
        <v>1782</v>
      </c>
      <c r="C622" s="338" t="s">
        <v>2893</v>
      </c>
      <c r="D622" s="486" t="str">
        <f>'Instructions-LCR'!C41</f>
        <v xml:space="preserve">Total insured deposits  received from a fund or a trust provided the balance is controlled solely by the underlying retail customer, i.e. the fund or trust does not influence the balance placed or the institution where such balance are placed at after initial placement. </v>
      </c>
      <c r="E622" s="338" t="b">
        <f t="shared" si="18"/>
        <v>0</v>
      </c>
      <c r="F622" s="338" t="b">
        <f t="shared" si="19"/>
        <v>1</v>
      </c>
    </row>
    <row r="623" spans="1:6" ht="27.6">
      <c r="A623" s="337" t="s">
        <v>1787</v>
      </c>
      <c r="B623" s="337" t="s">
        <v>1786</v>
      </c>
      <c r="C623" s="338" t="s">
        <v>2894</v>
      </c>
      <c r="D623" s="486" t="str">
        <f>'Instructions-LCR'!B43</f>
        <v>Retail deposits - rate sensitive deposits directly managed by the client - established relationship or deposit in or the deposit is in a transactional account</v>
      </c>
      <c r="E623" s="338" t="b">
        <f t="shared" si="18"/>
        <v>0</v>
      </c>
      <c r="F623" s="338" t="b">
        <f t="shared" si="19"/>
        <v>1</v>
      </c>
    </row>
    <row r="624" spans="1:6" ht="70.5" customHeight="1">
      <c r="A624" s="337" t="s">
        <v>1788</v>
      </c>
      <c r="B624" s="337" t="s">
        <v>1789</v>
      </c>
      <c r="C624" s="338" t="s">
        <v>2895</v>
      </c>
      <c r="D624" s="486" t="str">
        <f>'Instructions-LCR'!C43</f>
        <v xml:space="preserve">Total interest rate sensitive deposits directly managed by the client - established relationship or deposit in is in a transactional account, as defined in paragraph 74. </v>
      </c>
      <c r="E624" s="338" t="b">
        <f t="shared" si="18"/>
        <v>0</v>
      </c>
      <c r="F624" s="338" t="b">
        <f t="shared" si="19"/>
        <v>1</v>
      </c>
    </row>
    <row r="625" spans="1:6" ht="45" customHeight="1">
      <c r="A625" s="337" t="s">
        <v>2170</v>
      </c>
      <c r="B625" s="337" t="s">
        <v>2205</v>
      </c>
      <c r="C625" s="338" t="s">
        <v>2896</v>
      </c>
      <c r="D625" s="486" t="str">
        <f>'Instructions-LCR'!B44</f>
        <v>Retail deposits - other rate sensitive deposits directly managed by the client - no established relationship and not in a transactional account</v>
      </c>
      <c r="E625" s="338" t="b">
        <f t="shared" si="18"/>
        <v>0</v>
      </c>
      <c r="F625" s="338" t="b">
        <f t="shared" si="19"/>
        <v>1</v>
      </c>
    </row>
    <row r="626" spans="1:6" ht="27.6">
      <c r="A626" s="337" t="s">
        <v>2171</v>
      </c>
      <c r="B626" s="337" t="s">
        <v>2202</v>
      </c>
      <c r="C626" s="338" t="s">
        <v>2897</v>
      </c>
      <c r="D626" s="486" t="str">
        <f>'Instructions-LCR'!C44</f>
        <v xml:space="preserve">Total of other rate sensitive deposits directly managed by the client - no established relationship and not in a transactional account, as defined in paragraph 74. </v>
      </c>
      <c r="E626" s="338" t="b">
        <f t="shared" si="18"/>
        <v>0</v>
      </c>
      <c r="F626" s="338" t="b">
        <f t="shared" si="19"/>
        <v>1</v>
      </c>
    </row>
    <row r="627" spans="1:6">
      <c r="A627" s="337" t="s">
        <v>703</v>
      </c>
      <c r="B627" s="337" t="s">
        <v>923</v>
      </c>
      <c r="C627" s="338" t="s">
        <v>2898</v>
      </c>
      <c r="D627" s="486" t="str">
        <f>'Instructions-LCR'!B45</f>
        <v>Retail deposits - demand deposits managed by an unaffiliated third-party sourced</v>
      </c>
      <c r="E627" s="338" t="b">
        <f t="shared" si="18"/>
        <v>0</v>
      </c>
      <c r="F627" s="338" t="b">
        <f t="shared" si="19"/>
        <v>1</v>
      </c>
    </row>
    <row r="628" spans="1:6">
      <c r="A628" s="337" t="s">
        <v>1790</v>
      </c>
      <c r="B628" s="337" t="s">
        <v>1791</v>
      </c>
      <c r="C628" s="338" t="s">
        <v>2899</v>
      </c>
      <c r="D628" s="486" t="str">
        <f>'Instructions-LCR'!C45</f>
        <v>Total demand deposits managed by unaffiliated third-party, as defined in paragraph 74</v>
      </c>
      <c r="E628" s="338" t="b">
        <f t="shared" si="18"/>
        <v>0</v>
      </c>
      <c r="F628" s="338" t="b">
        <f t="shared" si="19"/>
        <v>1</v>
      </c>
    </row>
    <row r="629" spans="1:6" ht="27.6">
      <c r="A629" s="337" t="s">
        <v>704</v>
      </c>
      <c r="B629" s="337" t="s">
        <v>1785</v>
      </c>
      <c r="C629" s="338" t="s">
        <v>2900</v>
      </c>
      <c r="D629" s="486" t="str">
        <f>'Instructions-LCR'!B42</f>
        <v>Retail deposits - uninsured (including the portion of a deposit in excess of the deposit insurance coverage limit and deposits not meeting the deposit insurance coverage criteria)</v>
      </c>
      <c r="E629" s="338" t="b">
        <f t="shared" si="18"/>
        <v>0</v>
      </c>
      <c r="F629" s="338" t="b">
        <f t="shared" si="19"/>
        <v>1</v>
      </c>
    </row>
    <row r="630" spans="1:6" ht="27.6">
      <c r="A630" s="337" t="s">
        <v>128</v>
      </c>
      <c r="B630" s="337" t="s">
        <v>924</v>
      </c>
      <c r="C630" s="338" t="s">
        <v>2901</v>
      </c>
      <c r="D630" s="486" t="str">
        <f>'Instructions-LCR'!C42</f>
        <v>Total retail deposits that are cashable or mature within 30 days that are not fully insured by an effective deposit insurance scheme.</v>
      </c>
      <c r="E630" s="338" t="b">
        <f t="shared" si="18"/>
        <v>0</v>
      </c>
      <c r="F630" s="338" t="b">
        <f t="shared" si="19"/>
        <v>1</v>
      </c>
    </row>
    <row r="631" spans="1:6">
      <c r="A631" s="337" t="s">
        <v>699</v>
      </c>
      <c r="B631" s="337" t="s">
        <v>812</v>
      </c>
      <c r="C631" s="338" t="s">
        <v>2902</v>
      </c>
      <c r="D631" s="486" t="str">
        <f>'Instructions-LCR'!B46</f>
        <v>Term deposits managed by an unaffiliated third-party - cashable or maturing in the next 30 days</v>
      </c>
      <c r="E631" s="338" t="b">
        <f t="shared" si="18"/>
        <v>0</v>
      </c>
      <c r="F631" s="338" t="b">
        <f t="shared" si="19"/>
        <v>1</v>
      </c>
    </row>
    <row r="632" spans="1:6" ht="27.6">
      <c r="A632" s="337" t="s">
        <v>129</v>
      </c>
      <c r="B632" s="337" t="s">
        <v>1792</v>
      </c>
      <c r="C632" s="338" t="s">
        <v>2903</v>
      </c>
      <c r="D632" s="486" t="str">
        <f>'Instructions-LCR'!C46</f>
        <v>Total amount of retail term deposits directly managed by an unaffiliated third party, as defined in paragraph 74, that are maturing or that are cashable in the next 30 days.</v>
      </c>
      <c r="E632" s="338" t="b">
        <f t="shared" si="18"/>
        <v>0</v>
      </c>
      <c r="F632" s="338" t="b">
        <f t="shared" si="19"/>
        <v>1</v>
      </c>
    </row>
    <row r="633" spans="1:6">
      <c r="A633" s="337" t="s">
        <v>705</v>
      </c>
      <c r="B633" s="337" t="s">
        <v>925</v>
      </c>
      <c r="C633" s="338" t="s">
        <v>2904</v>
      </c>
      <c r="D633" s="486" t="str">
        <f>'Instructions-LCR'!B47</f>
        <v>Retail deposits denominated in foreign currency</v>
      </c>
      <c r="E633" s="338" t="b">
        <f t="shared" si="18"/>
        <v>0</v>
      </c>
      <c r="F633" s="338" t="b">
        <f t="shared" si="19"/>
        <v>1</v>
      </c>
    </row>
    <row r="634" spans="1:6" ht="41.4">
      <c r="A634" s="337" t="s">
        <v>545</v>
      </c>
      <c r="B634" s="337" t="s">
        <v>1793</v>
      </c>
      <c r="C634" s="338" t="s">
        <v>2905</v>
      </c>
      <c r="D634" s="486" t="str">
        <f>'Instructions-LCR'!C47</f>
        <v>Total retail deposits sourced in Canada that are denominated in a foreign currency (i.e. deposits denominated in any other currency than the domestic currency in a jurisdiction in which the institution operates).</v>
      </c>
      <c r="E634" s="338" t="b">
        <f t="shared" si="18"/>
        <v>0</v>
      </c>
      <c r="F634" s="338" t="b">
        <f t="shared" si="19"/>
        <v>1</v>
      </c>
    </row>
    <row r="635" spans="1:6">
      <c r="A635" s="337" t="s">
        <v>1794</v>
      </c>
      <c r="B635" s="337" t="s">
        <v>926</v>
      </c>
      <c r="C635" s="338" t="s">
        <v>2906</v>
      </c>
      <c r="D635" s="486" t="str">
        <f>'Instructions-LCR'!B48</f>
        <v>Retail deposits - term deposits &gt; 30 day maturity</v>
      </c>
      <c r="E635" s="338" t="b">
        <f t="shared" si="18"/>
        <v>0</v>
      </c>
      <c r="F635" s="338" t="b">
        <f t="shared" si="19"/>
        <v>1</v>
      </c>
    </row>
    <row r="636" spans="1:6" ht="41.4">
      <c r="A636" s="337" t="s">
        <v>709</v>
      </c>
      <c r="B636" s="337" t="s">
        <v>927</v>
      </c>
      <c r="C636" s="338" t="s">
        <v>2907</v>
      </c>
      <c r="D636" s="486" t="str">
        <f>'Instructions-LCR'!C48</f>
        <v>Total retail deposits with a residual maturity or withdrawal notice period greater than 30 days where the depositor has no legal right to withdraw deposits within 30 days, or where early withdrawal results in a significant penalty that is materially greater than the loss of interest.</v>
      </c>
      <c r="E636" s="338" t="b">
        <f t="shared" si="18"/>
        <v>0</v>
      </c>
      <c r="F636" s="338" t="b">
        <f t="shared" si="19"/>
        <v>1</v>
      </c>
    </row>
    <row r="637" spans="1:6">
      <c r="A637" s="337" t="s">
        <v>772</v>
      </c>
      <c r="B637" s="337" t="s">
        <v>814</v>
      </c>
      <c r="C637" s="338" t="s">
        <v>2908</v>
      </c>
      <c r="D637" s="486" t="str">
        <f>'Instructions-LCR'!B49</f>
        <v>Less stable retail deposits subject to host jurisdiction requirements</v>
      </c>
      <c r="E637" s="338" t="b">
        <f t="shared" si="18"/>
        <v>0</v>
      </c>
      <c r="F637" s="338" t="b">
        <f t="shared" si="19"/>
        <v>1</v>
      </c>
    </row>
    <row r="638" spans="1:6" ht="139.94999999999999" customHeight="1">
      <c r="A638" s="337" t="s">
        <v>928</v>
      </c>
      <c r="B638" s="337" t="s">
        <v>1034</v>
      </c>
      <c r="C638" s="338" t="s">
        <v>2909</v>
      </c>
      <c r="D638" s="486" t="str">
        <f>'Instructions-LCR'!C49</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retail deposits (small business deposits are reported separately in Section 2.2.) should be reported here while a further breakdown is reported in Section 6.</v>
      </c>
      <c r="E638" s="338" t="b">
        <f t="shared" si="18"/>
        <v>0</v>
      </c>
      <c r="F638" s="338" t="b">
        <f t="shared" si="19"/>
        <v>1</v>
      </c>
    </row>
    <row r="639" spans="1:6">
      <c r="A639" s="337" t="s">
        <v>1801</v>
      </c>
      <c r="B639" s="337" t="s">
        <v>1795</v>
      </c>
      <c r="C639" s="338" t="s">
        <v>2910</v>
      </c>
      <c r="D639" s="486" t="str">
        <f>'Instructions-LCR'!B50</f>
        <v>Small business deposits - insured, transactional 3% rate (Canada)</v>
      </c>
      <c r="E639" s="338" t="b">
        <f t="shared" si="18"/>
        <v>0</v>
      </c>
      <c r="F639" s="338" t="b">
        <f t="shared" si="19"/>
        <v>1</v>
      </c>
    </row>
    <row r="640" spans="1:6" ht="27.6">
      <c r="A640" s="337" t="s">
        <v>1796</v>
      </c>
      <c r="B640" s="337" t="s">
        <v>1797</v>
      </c>
      <c r="C640" s="338" t="s">
        <v>2911</v>
      </c>
      <c r="D640" s="486" t="str">
        <f>'Instructions-LCR'!C50</f>
        <v>Total small business deposits that are fully insured by an effective deposit insurance scheme in transactional accounts in Canada.</v>
      </c>
      <c r="E640" s="338" t="b">
        <f t="shared" si="18"/>
        <v>0</v>
      </c>
      <c r="F640" s="338" t="b">
        <f t="shared" si="19"/>
        <v>1</v>
      </c>
    </row>
    <row r="641" spans="1:6">
      <c r="A641" s="337" t="s">
        <v>1799</v>
      </c>
      <c r="B641" s="337" t="s">
        <v>1798</v>
      </c>
      <c r="C641" s="338" t="s">
        <v>2912</v>
      </c>
      <c r="D641" s="486" t="str">
        <f>'Instructions-LCR'!B51</f>
        <v>Small business deposits - insured, transactional 3% rate (outside Canada)</v>
      </c>
      <c r="E641" s="338" t="b">
        <f t="shared" si="18"/>
        <v>0</v>
      </c>
      <c r="F641" s="338" t="b">
        <f t="shared" si="19"/>
        <v>1</v>
      </c>
    </row>
    <row r="642" spans="1:6" ht="41.4">
      <c r="A642" s="337" t="s">
        <v>1800</v>
      </c>
      <c r="B642" s="337" t="s">
        <v>2209</v>
      </c>
      <c r="C642" s="338" t="s">
        <v>2913</v>
      </c>
      <c r="D642" s="486" t="str">
        <f>'Instructions-LCR'!C51</f>
        <v>Total small business deposits that are fully insured by an effective deposit insurance scheme in transactional accounts in jurisdictions other than Canada, where the supervisor in that jurisdiction chooses to apply a 3% run-off rate to such small business deposits.</v>
      </c>
      <c r="E642" s="338" t="b">
        <f t="shared" ref="E642:E705" si="20">A642=D642</f>
        <v>0</v>
      </c>
      <c r="F642" s="338" t="b">
        <f t="shared" ref="F642:F705" si="21">B642=D642</f>
        <v>1</v>
      </c>
    </row>
    <row r="643" spans="1:6">
      <c r="A643" s="337" t="s">
        <v>1802</v>
      </c>
      <c r="B643" s="337" t="s">
        <v>1803</v>
      </c>
      <c r="C643" s="338" t="s">
        <v>2914</v>
      </c>
      <c r="D643" s="486" t="str">
        <f>'Instructions-LCR'!B52</f>
        <v>Small business deposits - insured, transactional 5% rate (outside Canada)</v>
      </c>
      <c r="E643" s="338" t="b">
        <f t="shared" si="20"/>
        <v>0</v>
      </c>
      <c r="F643" s="338" t="b">
        <f t="shared" si="21"/>
        <v>1</v>
      </c>
    </row>
    <row r="644" spans="1:6" ht="41.4">
      <c r="A644" s="337" t="s">
        <v>1804</v>
      </c>
      <c r="B644" s="337" t="s">
        <v>2206</v>
      </c>
      <c r="C644" s="338" t="s">
        <v>2915</v>
      </c>
      <c r="D644" s="486" t="str">
        <f>'Instructions-LCR'!C52</f>
        <v>Total small business deposits that are fully insured by an effective deposit insurance scheme in transactional accounts in jurisdictions other than Canada, where the supervisor in that jurisdiction chooses to apply a 5% run-off rate to such small business deposits.</v>
      </c>
      <c r="E644" s="338" t="b">
        <f t="shared" si="20"/>
        <v>0</v>
      </c>
      <c r="F644" s="338" t="b">
        <f t="shared" si="21"/>
        <v>1</v>
      </c>
    </row>
    <row r="645" spans="1:6">
      <c r="A645" s="337" t="s">
        <v>1812</v>
      </c>
      <c r="B645" s="337" t="s">
        <v>1805</v>
      </c>
      <c r="C645" s="338" t="s">
        <v>2916</v>
      </c>
      <c r="D645" s="486" t="str">
        <f>'Instructions-LCR'!B53</f>
        <v>Small business deposits - insured, non-transactional established relationship 3% rate (Canada)</v>
      </c>
      <c r="E645" s="338" t="b">
        <f t="shared" si="20"/>
        <v>0</v>
      </c>
      <c r="F645" s="338" t="b">
        <f t="shared" si="21"/>
        <v>1</v>
      </c>
    </row>
    <row r="646" spans="1:6" ht="27.6">
      <c r="A646" s="337" t="s">
        <v>1807</v>
      </c>
      <c r="B646" s="337" t="s">
        <v>1806</v>
      </c>
      <c r="C646" s="338" t="s">
        <v>2917</v>
      </c>
      <c r="D646" s="486" t="str">
        <f>'Instructions-LCR'!C53</f>
        <v>Total small business deposits that are fully insured by an effective deposit insurance scheme in non-transactional accounts with an established relationship in Canada.</v>
      </c>
      <c r="E646" s="338" t="b">
        <f t="shared" si="20"/>
        <v>0</v>
      </c>
      <c r="F646" s="338" t="b">
        <f t="shared" si="21"/>
        <v>1</v>
      </c>
    </row>
    <row r="647" spans="1:6" ht="26.4">
      <c r="A647" s="337" t="s">
        <v>1808</v>
      </c>
      <c r="B647" s="337" t="s">
        <v>1809</v>
      </c>
      <c r="C647" s="338" t="s">
        <v>2918</v>
      </c>
      <c r="D647" s="486" t="str">
        <f>'Instructions-LCR'!B54</f>
        <v>Small business deposits - insured, non-transactional established relationship 3% rate (outside Canada)</v>
      </c>
      <c r="E647" s="338" t="b">
        <f t="shared" si="20"/>
        <v>0</v>
      </c>
      <c r="F647" s="338" t="b">
        <f t="shared" si="21"/>
        <v>1</v>
      </c>
    </row>
    <row r="648" spans="1:6" ht="41.4">
      <c r="A648" s="337" t="s">
        <v>626</v>
      </c>
      <c r="B648" s="337" t="s">
        <v>1810</v>
      </c>
      <c r="C648" s="338" t="s">
        <v>2919</v>
      </c>
      <c r="D648" s="486" t="str">
        <f>'Instructions-LCR'!C54</f>
        <v>Total small business deposits that are fully insured by an effective deposit insurance scheme in non-transactional accounts with an established relationship in a jurisdiction other than Canada, where the supervisor in that jurisdiction chooses to apply a 3% run-off rate to such small business deposits.</v>
      </c>
      <c r="E648" s="338" t="b">
        <f t="shared" si="20"/>
        <v>0</v>
      </c>
      <c r="F648" s="338" t="b">
        <f t="shared" si="21"/>
        <v>1</v>
      </c>
    </row>
    <row r="649" spans="1:6">
      <c r="A649" s="337" t="s">
        <v>1811</v>
      </c>
      <c r="B649" s="337" t="s">
        <v>929</v>
      </c>
      <c r="C649" s="338" t="s">
        <v>2920</v>
      </c>
      <c r="D649" s="486" t="str">
        <f>'Instructions-LCR'!B55</f>
        <v>Small business deposits - insured, non-transactional established relationship 5% rate</v>
      </c>
      <c r="E649" s="338" t="b">
        <f t="shared" si="20"/>
        <v>0</v>
      </c>
      <c r="F649" s="338" t="b">
        <f t="shared" si="21"/>
        <v>1</v>
      </c>
    </row>
    <row r="650" spans="1:6" ht="41.4">
      <c r="A650" s="337" t="s">
        <v>627</v>
      </c>
      <c r="B650" s="337" t="s">
        <v>2210</v>
      </c>
      <c r="C650" s="338" t="s">
        <v>2921</v>
      </c>
      <c r="D650" s="486" t="str">
        <f>'Instructions-LCR'!C55</f>
        <v>Total small business deposits that are fully insured by an effective deposit insurance scheme in non-transactional accounts with an established relationship in a jurisdiction other than Canada, where the supervisor in that jurisdiction chooses to apply a 5% run-off rate to such small business deposits.</v>
      </c>
      <c r="E650" s="338" t="b">
        <f t="shared" si="20"/>
        <v>0</v>
      </c>
      <c r="F650" s="338" t="b">
        <f t="shared" si="21"/>
        <v>1</v>
      </c>
    </row>
    <row r="651" spans="1:6" ht="27.6">
      <c r="A651" s="337" t="s">
        <v>747</v>
      </c>
      <c r="B651" s="337" t="s">
        <v>1813</v>
      </c>
      <c r="C651" s="338" t="s">
        <v>2922</v>
      </c>
      <c r="D651" s="486" t="str">
        <f>'Instructions-LCR'!B56</f>
        <v>Small business deposits - insured deposits in non-transactional and no established relationship accounts</v>
      </c>
      <c r="E651" s="338" t="b">
        <f t="shared" si="20"/>
        <v>0</v>
      </c>
      <c r="F651" s="338" t="b">
        <f t="shared" si="21"/>
        <v>1</v>
      </c>
    </row>
    <row r="652" spans="1:6" ht="61.5" customHeight="1">
      <c r="A652" s="337" t="s">
        <v>775</v>
      </c>
      <c r="B652" s="337" t="s">
        <v>1814</v>
      </c>
      <c r="C652" s="338" t="s">
        <v>2923</v>
      </c>
      <c r="D652" s="486" t="str">
        <f>'Instructions-LCR'!C56</f>
        <v>Total small business deposits that are fully insured by an effective deposit insurance scheme in accounts that are not does not establish a long-term relationship with the financial institution, which makes deposit withdrawal highly unlikely</v>
      </c>
      <c r="E652" s="338" t="b">
        <f t="shared" si="20"/>
        <v>0</v>
      </c>
      <c r="F652" s="338" t="b">
        <f t="shared" si="21"/>
        <v>1</v>
      </c>
    </row>
    <row r="653" spans="1:6" ht="27.6">
      <c r="A653" s="337" t="s">
        <v>1168</v>
      </c>
      <c r="B653" s="337" t="s">
        <v>2212</v>
      </c>
      <c r="C653" s="338" t="s">
        <v>2924</v>
      </c>
      <c r="D653" s="486" t="str">
        <f>'Instructions-LCR'!B57</f>
        <v>Small business deposits - insured deposits received from funds and trusts where the balance is controlled by underlying retail customer</v>
      </c>
      <c r="E653" s="338" t="b">
        <f t="shared" si="20"/>
        <v>0</v>
      </c>
      <c r="F653" s="338" t="b">
        <f t="shared" si="21"/>
        <v>1</v>
      </c>
    </row>
    <row r="654" spans="1:6" ht="41.4">
      <c r="A654" s="337" t="s">
        <v>776</v>
      </c>
      <c r="B654" s="337" t="s">
        <v>1815</v>
      </c>
      <c r="C654" s="338" t="s">
        <v>2925</v>
      </c>
      <c r="D654" s="486" t="str">
        <f>'Instructions-LCR'!C57</f>
        <v xml:space="preserve">Total insured small business deposits received from a fund or a trust provided the balance is controlled solely by the underlying retail customer, i.e. the fund or trust does not influence the balance placed or the institution where such balance are placed at after initial placement. </v>
      </c>
      <c r="E654" s="338" t="b">
        <f t="shared" si="20"/>
        <v>0</v>
      </c>
      <c r="F654" s="338" t="b">
        <f t="shared" si="21"/>
        <v>1</v>
      </c>
    </row>
    <row r="655" spans="1:6">
      <c r="A655" s="337" t="s">
        <v>628</v>
      </c>
      <c r="B655" s="337" t="s">
        <v>930</v>
      </c>
      <c r="C655" s="338" t="s">
        <v>2926</v>
      </c>
      <c r="D655" s="486" t="str">
        <f>'Instructions-LCR'!B58</f>
        <v>Small business deposits - denominated in foreign currency</v>
      </c>
      <c r="E655" s="338" t="b">
        <f t="shared" si="20"/>
        <v>0</v>
      </c>
      <c r="F655" s="338" t="b">
        <f t="shared" si="21"/>
        <v>1</v>
      </c>
    </row>
    <row r="656" spans="1:6" ht="41.4">
      <c r="A656" s="337" t="s">
        <v>630</v>
      </c>
      <c r="B656" s="337" t="s">
        <v>1816</v>
      </c>
      <c r="C656" s="338" t="s">
        <v>2927</v>
      </c>
      <c r="D656" s="486" t="str">
        <f>'Instructions-LCR'!C58</f>
        <v>Total small business deposits sourced in Canada that are denominated in a foreign currency (i.e. deposits denominated in any other currency than the domestic currency in a jurisdiction in which the institution operates).</v>
      </c>
      <c r="E656" s="338" t="b">
        <f t="shared" si="20"/>
        <v>0</v>
      </c>
      <c r="F656" s="338" t="b">
        <f t="shared" si="21"/>
        <v>1</v>
      </c>
    </row>
    <row r="657" spans="1:6">
      <c r="A657" s="337" t="s">
        <v>542</v>
      </c>
      <c r="B657" s="337" t="s">
        <v>542</v>
      </c>
      <c r="C657" s="338" t="s">
        <v>2928</v>
      </c>
      <c r="D657" s="486" t="str">
        <f>'Instructions-LCR'!D58</f>
        <v>79-89</v>
      </c>
      <c r="E657" s="338" t="b">
        <f t="shared" si="20"/>
        <v>1</v>
      </c>
      <c r="F657" s="338" t="b">
        <f t="shared" si="21"/>
        <v>1</v>
      </c>
    </row>
    <row r="658" spans="1:6" ht="27.6">
      <c r="A658" s="337" t="s">
        <v>735</v>
      </c>
      <c r="B658" s="337" t="s">
        <v>810</v>
      </c>
      <c r="C658" s="338" t="s">
        <v>2929</v>
      </c>
      <c r="D658" s="486" t="str">
        <f>'Instructions-LCR'!B59</f>
        <v>Rate sensitive deposits directly managed by the client -  established relationship or deposit in a transactional account</v>
      </c>
      <c r="E658" s="338" t="b">
        <f t="shared" si="20"/>
        <v>0</v>
      </c>
      <c r="F658" s="338" t="b">
        <f t="shared" si="21"/>
        <v>1</v>
      </c>
    </row>
    <row r="659" spans="1:6" ht="41.4">
      <c r="A659" s="337" t="s">
        <v>774</v>
      </c>
      <c r="B659" s="337" t="s">
        <v>1817</v>
      </c>
      <c r="C659" s="338" t="s">
        <v>2930</v>
      </c>
      <c r="D659" s="486" t="str">
        <f>'Instructions-LCR'!C59</f>
        <v xml:space="preserve">Total amount of rate sensitive small business deposits where the client directly manages the funds and where the client has an established relationship or the deposit is in a transactional account, as defined in paragraph 74. </v>
      </c>
      <c r="E659" s="338" t="b">
        <f t="shared" si="20"/>
        <v>0</v>
      </c>
      <c r="F659" s="338" t="b">
        <f t="shared" si="21"/>
        <v>1</v>
      </c>
    </row>
    <row r="660" spans="1:6" ht="27.6">
      <c r="A660" s="337" t="s">
        <v>2173</v>
      </c>
      <c r="B660" s="337" t="s">
        <v>2174</v>
      </c>
      <c r="C660" s="338" t="s">
        <v>2931</v>
      </c>
      <c r="D660" s="486" t="str">
        <f>'Instructions-LCR'!B60</f>
        <v>Small business deposits - other interest rate sensitive deposits directly managed by the client - no established relationship and not in a transactional account</v>
      </c>
      <c r="E660" s="338" t="b">
        <f t="shared" si="20"/>
        <v>0</v>
      </c>
      <c r="F660" s="338" t="b">
        <f t="shared" si="21"/>
        <v>1</v>
      </c>
    </row>
    <row r="661" spans="1:6" ht="41.4">
      <c r="A661" s="337" t="s">
        <v>773</v>
      </c>
      <c r="B661" s="337" t="s">
        <v>1818</v>
      </c>
      <c r="C661" s="338" t="s">
        <v>2932</v>
      </c>
      <c r="D661" s="486" t="str">
        <f>'Instructions-LCR'!C60</f>
        <v xml:space="preserve">Total amount of rate sensitive small business deposits where the client directly manages the funds but where the client does not have an established relationship and the deposit is not in a transactional account, as defined in paragraph 74. </v>
      </c>
      <c r="E661" s="338" t="b">
        <f t="shared" si="20"/>
        <v>0</v>
      </c>
      <c r="F661" s="338" t="b">
        <f t="shared" si="21"/>
        <v>1</v>
      </c>
    </row>
    <row r="662" spans="1:6">
      <c r="A662" s="337" t="s">
        <v>733</v>
      </c>
      <c r="B662" s="337" t="s">
        <v>812</v>
      </c>
      <c r="C662" s="338" t="s">
        <v>2933</v>
      </c>
      <c r="D662" s="486" t="str">
        <f>'Instructions-LCR'!B61</f>
        <v>Term deposits managed by an unaffiliated third-party - cashable or maturing in the next 30 days</v>
      </c>
      <c r="E662" s="338" t="b">
        <f t="shared" si="20"/>
        <v>0</v>
      </c>
      <c r="F662" s="338" t="b">
        <f t="shared" si="21"/>
        <v>1</v>
      </c>
    </row>
    <row r="663" spans="1:6" ht="39.6">
      <c r="A663" s="337" t="s">
        <v>931</v>
      </c>
      <c r="B663" s="337" t="s">
        <v>1819</v>
      </c>
      <c r="C663" s="338" t="s">
        <v>2934</v>
      </c>
      <c r="D663" s="486" t="str">
        <f>'Instructions-LCR'!C61</f>
        <v>Total amount of small business term deposits directly managed by an unaffiliated third party, as defined in paragraph 74, that are maturing or that are cashable in the next 30 days.</v>
      </c>
      <c r="E663" s="338" t="b">
        <f t="shared" si="20"/>
        <v>0</v>
      </c>
      <c r="F663" s="338" t="b">
        <f t="shared" si="21"/>
        <v>1</v>
      </c>
    </row>
    <row r="664" spans="1:6">
      <c r="A664" s="337" t="s">
        <v>731</v>
      </c>
      <c r="B664" s="337" t="s">
        <v>811</v>
      </c>
      <c r="C664" s="338" t="s">
        <v>2935</v>
      </c>
      <c r="D664" s="486" t="str">
        <f>'Instructions-LCR'!B62</f>
        <v>Demand deposits managed by unaffiliated third-party</v>
      </c>
      <c r="E664" s="338" t="b">
        <f t="shared" si="20"/>
        <v>0</v>
      </c>
      <c r="F664" s="338" t="b">
        <f t="shared" si="21"/>
        <v>1</v>
      </c>
    </row>
    <row r="665" spans="1:6" ht="27.6">
      <c r="A665" s="337" t="s">
        <v>932</v>
      </c>
      <c r="B665" s="337" t="s">
        <v>1820</v>
      </c>
      <c r="C665" s="338" t="s">
        <v>2936</v>
      </c>
      <c r="D665" s="486" t="str">
        <f>'Instructions-LCR'!C62</f>
        <v xml:space="preserve">Total amount of small business demand deposits directly managed by an unaffiliated third party, as defined in paragraph 74. </v>
      </c>
      <c r="E665" s="338" t="b">
        <f t="shared" si="20"/>
        <v>0</v>
      </c>
      <c r="F665" s="338" t="b">
        <f t="shared" si="21"/>
        <v>1</v>
      </c>
    </row>
    <row r="666" spans="1:6">
      <c r="A666" s="337" t="s">
        <v>732</v>
      </c>
      <c r="B666" s="337" t="s">
        <v>817</v>
      </c>
      <c r="C666" s="338" t="s">
        <v>2937</v>
      </c>
      <c r="D666" s="486" t="str">
        <f>'Instructions-LCR'!B63</f>
        <v>Less stable small business deposits subject to host jurisdiction requirements</v>
      </c>
      <c r="E666" s="338" t="b">
        <f t="shared" si="20"/>
        <v>0</v>
      </c>
      <c r="F666" s="338" t="b">
        <f t="shared" si="21"/>
        <v>1</v>
      </c>
    </row>
    <row r="667" spans="1:6" ht="69">
      <c r="A667" s="337" t="s">
        <v>928</v>
      </c>
      <c r="B667" s="337" t="s">
        <v>1821</v>
      </c>
      <c r="C667" s="338" t="s">
        <v>2938</v>
      </c>
      <c r="D667" s="486" t="str">
        <f>'Instructions-LCR'!C63</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operates. The total amounts and weighted amounts of such small business deposits (retail deposits are reported separately in Section 2.2,) should be reported here while a further breakdown is reported in Section 6.</v>
      </c>
      <c r="E667" s="338" t="b">
        <f t="shared" si="20"/>
        <v>0</v>
      </c>
      <c r="F667" s="338" t="b">
        <f t="shared" si="21"/>
        <v>1</v>
      </c>
    </row>
    <row r="668" spans="1:6">
      <c r="A668" s="337" t="s">
        <v>629</v>
      </c>
      <c r="B668" s="337" t="s">
        <v>933</v>
      </c>
      <c r="C668" s="338" t="s">
        <v>2939</v>
      </c>
      <c r="D668" s="486" t="str">
        <f>'Instructions-LCR'!B64</f>
        <v>Small business deposits - term deposits &gt; 30 day maturity</v>
      </c>
      <c r="E668" s="338" t="b">
        <f t="shared" si="20"/>
        <v>0</v>
      </c>
      <c r="F668" s="338" t="b">
        <f t="shared" si="21"/>
        <v>1</v>
      </c>
    </row>
    <row r="669" spans="1:6" ht="41.4">
      <c r="A669" s="337" t="s">
        <v>631</v>
      </c>
      <c r="B669" s="337" t="s">
        <v>934</v>
      </c>
      <c r="C669" s="338" t="s">
        <v>2940</v>
      </c>
      <c r="D669" s="486" t="str">
        <f>'Instructions-LCR'!C64</f>
        <v>Total small business deposits with a residual maturity or withdrawal notice period greater than 30 days where the depositor has no legal right to withdraw deposits within 30 days, or where early withdrawal results in a significant penalty that is materially greater than the loss of interest.</v>
      </c>
      <c r="E669" s="338" t="b">
        <f t="shared" si="20"/>
        <v>0</v>
      </c>
      <c r="F669" s="338" t="b">
        <f t="shared" si="21"/>
        <v>1</v>
      </c>
    </row>
    <row r="670" spans="1:6">
      <c r="A670" s="337" t="s">
        <v>543</v>
      </c>
      <c r="B670" s="337" t="s">
        <v>543</v>
      </c>
      <c r="C670" s="338" t="s">
        <v>2941</v>
      </c>
      <c r="D670" s="486" t="str">
        <f>'Instructions-LCR'!D64</f>
        <v>82;89</v>
      </c>
      <c r="E670" s="338" t="b">
        <f t="shared" si="20"/>
        <v>1</v>
      </c>
      <c r="F670" s="338" t="b">
        <f t="shared" si="21"/>
        <v>1</v>
      </c>
    </row>
    <row r="671" spans="1:6">
      <c r="A671" s="337" t="s">
        <v>1824</v>
      </c>
      <c r="B671" s="337" t="s">
        <v>935</v>
      </c>
      <c r="C671" s="338" t="s">
        <v>2942</v>
      </c>
      <c r="D671" s="486" t="str">
        <f>'Instructions-LCR'!B65</f>
        <v>Non-financial corporate deposits - operational, insured 3% rate</v>
      </c>
      <c r="E671" s="338" t="b">
        <f t="shared" si="20"/>
        <v>0</v>
      </c>
      <c r="F671" s="338" t="b">
        <f t="shared" si="21"/>
        <v>1</v>
      </c>
    </row>
    <row r="672" spans="1:6" ht="41.4">
      <c r="A672" s="337" t="s">
        <v>1822</v>
      </c>
      <c r="B672" s="337" t="s">
        <v>936</v>
      </c>
      <c r="C672" s="338" t="s">
        <v>2943</v>
      </c>
      <c r="D672" s="486" t="str">
        <f>'Instructions-LCR'!C65</f>
        <v>Total operational deposits (i.e. generated by clearing, custody and cash management activities) provided by non-financial corporates that are fully covered by an effective deposit insurance scheme and are in jurisdictions where the supervisor chooses to prescribe a 3% run-off rate.</v>
      </c>
      <c r="E672" s="338" t="b">
        <f t="shared" si="20"/>
        <v>0</v>
      </c>
      <c r="F672" s="338" t="b">
        <f t="shared" si="21"/>
        <v>1</v>
      </c>
    </row>
    <row r="673" spans="1:6">
      <c r="A673" s="337" t="s">
        <v>1823</v>
      </c>
      <c r="B673" s="337" t="s">
        <v>937</v>
      </c>
      <c r="C673" s="338" t="s">
        <v>2944</v>
      </c>
      <c r="D673" s="486" t="str">
        <f>'Instructions-LCR'!B66</f>
        <v>Non-financial corporate deposits - operational, insured 5% rate</v>
      </c>
      <c r="E673" s="338" t="b">
        <f t="shared" si="20"/>
        <v>0</v>
      </c>
      <c r="F673" s="338" t="b">
        <f t="shared" si="21"/>
        <v>1</v>
      </c>
    </row>
    <row r="674" spans="1:6" ht="41.4">
      <c r="A674" s="337" t="s">
        <v>1825</v>
      </c>
      <c r="B674" s="337" t="s">
        <v>938</v>
      </c>
      <c r="C674" s="338" t="s">
        <v>2945</v>
      </c>
      <c r="D674" s="486" t="str">
        <f>'Instructions-LCR'!C66</f>
        <v>Total operational deposits (i.e. generated by clearing, custody and cash management activities) provided by non-financial corporates that are fully covered by an effective deposit insurance scheme and are in jurisdictions where the supervisor chooses to prescribe a 5% run-off rate.</v>
      </c>
      <c r="E674" s="338" t="b">
        <f t="shared" si="20"/>
        <v>0</v>
      </c>
      <c r="F674" s="338" t="b">
        <f t="shared" si="21"/>
        <v>1</v>
      </c>
    </row>
    <row r="675" spans="1:6">
      <c r="A675" s="337" t="s">
        <v>1826</v>
      </c>
      <c r="B675" s="337" t="s">
        <v>939</v>
      </c>
      <c r="C675" s="338" t="s">
        <v>2946</v>
      </c>
      <c r="D675" s="486" t="str">
        <f>'Instructions-LCR'!B67</f>
        <v>Non-financial corporate deposits - operational, uninsured</v>
      </c>
      <c r="E675" s="338" t="b">
        <f t="shared" si="20"/>
        <v>0</v>
      </c>
      <c r="F675" s="338" t="b">
        <f t="shared" si="21"/>
        <v>1</v>
      </c>
    </row>
    <row r="676" spans="1:6" ht="41.4">
      <c r="A676" s="337" t="s">
        <v>1827</v>
      </c>
      <c r="B676" s="337" t="s">
        <v>940</v>
      </c>
      <c r="C676" s="338" t="s">
        <v>2947</v>
      </c>
      <c r="D676" s="486" t="str">
        <f>'Instructions-LCR'!C67</f>
        <v>Total operational deposits (i.e. generated by clearing, custody and cash management activities) provided by non-financial corporates that are not fully covered by an effective deposit insurance scheme.</v>
      </c>
      <c r="E676" s="338" t="b">
        <f t="shared" si="20"/>
        <v>0</v>
      </c>
      <c r="F676" s="338" t="b">
        <f t="shared" si="21"/>
        <v>1</v>
      </c>
    </row>
    <row r="677" spans="1:6">
      <c r="A677" s="337" t="s">
        <v>299</v>
      </c>
      <c r="B677" s="337" t="s">
        <v>299</v>
      </c>
      <c r="C677" s="338" t="s">
        <v>2948</v>
      </c>
      <c r="D677" s="486" t="str">
        <f>'Instructions-LCR'!D67</f>
        <v>93-103</v>
      </c>
      <c r="E677" s="338" t="b">
        <f t="shared" si="20"/>
        <v>1</v>
      </c>
      <c r="F677" s="338" t="b">
        <f t="shared" si="21"/>
        <v>1</v>
      </c>
    </row>
    <row r="678" spans="1:6" ht="26.4">
      <c r="A678" s="337" t="s">
        <v>1828</v>
      </c>
      <c r="B678" s="337" t="s">
        <v>941</v>
      </c>
      <c r="C678" s="338" t="s">
        <v>2949</v>
      </c>
      <c r="D678" s="486" t="str">
        <f>'Instructions-LCR'!B68</f>
        <v>Non-financial corporate deposits - non-operational, amount fully covered by deposit insurance</v>
      </c>
      <c r="E678" s="338" t="b">
        <f t="shared" si="20"/>
        <v>0</v>
      </c>
      <c r="F678" s="338" t="b">
        <f t="shared" si="21"/>
        <v>1</v>
      </c>
    </row>
    <row r="679" spans="1:6" ht="27.6">
      <c r="A679" s="337" t="s">
        <v>1829</v>
      </c>
      <c r="B679" s="337" t="s">
        <v>942</v>
      </c>
      <c r="C679" s="338" t="s">
        <v>2950</v>
      </c>
      <c r="D679" s="486" t="str">
        <f>'Instructions-LCR'!C68</f>
        <v>Total non-operational deposits provided by non-financial corporates where the entire amount of the deposit is fully covered by an effective deposit insurance scheme.</v>
      </c>
      <c r="E679" s="338" t="b">
        <f t="shared" si="20"/>
        <v>0</v>
      </c>
      <c r="F679" s="338" t="b">
        <f t="shared" si="21"/>
        <v>1</v>
      </c>
    </row>
    <row r="680" spans="1:6" ht="26.4">
      <c r="A680" s="337" t="s">
        <v>1830</v>
      </c>
      <c r="B680" s="337" t="s">
        <v>943</v>
      </c>
      <c r="C680" s="338" t="s">
        <v>2951</v>
      </c>
      <c r="D680" s="486" t="str">
        <f>'Instructions-LCR'!B69</f>
        <v>Non-financial corporate deposits - non-operational, amount not fully covered by deposit insurance</v>
      </c>
      <c r="E680" s="338" t="b">
        <f t="shared" si="20"/>
        <v>0</v>
      </c>
      <c r="F680" s="338" t="b">
        <f t="shared" si="21"/>
        <v>1</v>
      </c>
    </row>
    <row r="681" spans="1:6" ht="27.6">
      <c r="A681" s="337" t="s">
        <v>1831</v>
      </c>
      <c r="B681" s="337" t="s">
        <v>944</v>
      </c>
      <c r="C681" s="338" t="s">
        <v>2952</v>
      </c>
      <c r="D681" s="486" t="str">
        <f>'Instructions-LCR'!C69</f>
        <v>Total non-operational deposits provided by non-financial corporates where the entire amount of the deposit is not fully covered by an effective deposit insurance scheme.</v>
      </c>
      <c r="E681" s="338" t="b">
        <f t="shared" si="20"/>
        <v>0</v>
      </c>
      <c r="F681" s="338" t="b">
        <f t="shared" si="21"/>
        <v>1</v>
      </c>
    </row>
    <row r="682" spans="1:6" ht="26.4">
      <c r="A682" s="337" t="s">
        <v>1833</v>
      </c>
      <c r="B682" s="337" t="s">
        <v>1832</v>
      </c>
      <c r="C682" s="338" t="s">
        <v>2953</v>
      </c>
      <c r="D682" s="486" t="str">
        <f>'Instructions-LCR'!B70</f>
        <v>Sovereign, central bank, PSEs, MDB deposits - operational, insured 3% rate</v>
      </c>
      <c r="E682" s="338" t="b">
        <f t="shared" si="20"/>
        <v>0</v>
      </c>
      <c r="F682" s="338" t="b">
        <f t="shared" si="21"/>
        <v>1</v>
      </c>
    </row>
    <row r="683" spans="1:6" ht="41.4">
      <c r="A683" s="337" t="s">
        <v>1834</v>
      </c>
      <c r="B683" s="337" t="s">
        <v>1835</v>
      </c>
      <c r="C683" s="338" t="s">
        <v>2954</v>
      </c>
      <c r="D683" s="486" t="str">
        <f>'Instructions-LCR'!C70</f>
        <v>Total operational deposits (i.e. generated by clearing, custody and cash management activities) provided by sovereigns, central banks, PSEs and MDBs that are fully covered by an effective deposit insurance scheme and are in jurisdictions where the supervisor chooses to prescribe a 3% run-off rate.</v>
      </c>
      <c r="E683" s="338" t="b">
        <f t="shared" si="20"/>
        <v>0</v>
      </c>
      <c r="F683" s="338" t="b">
        <f t="shared" si="21"/>
        <v>1</v>
      </c>
    </row>
    <row r="684" spans="1:6" ht="26.4">
      <c r="A684" s="337" t="s">
        <v>130</v>
      </c>
      <c r="B684" s="337" t="s">
        <v>1836</v>
      </c>
      <c r="C684" s="338" t="s">
        <v>2955</v>
      </c>
      <c r="D684" s="486" t="str">
        <f>'Instructions-LCR'!B71</f>
        <v>Sovereign, central bank, PSEs, MDB deposits - operational, insured 5% rate</v>
      </c>
      <c r="E684" s="338" t="b">
        <f t="shared" si="20"/>
        <v>0</v>
      </c>
      <c r="F684" s="338" t="b">
        <f t="shared" si="21"/>
        <v>1</v>
      </c>
    </row>
    <row r="685" spans="1:6" ht="41.4">
      <c r="A685" s="337" t="s">
        <v>131</v>
      </c>
      <c r="B685" s="337" t="s">
        <v>1896</v>
      </c>
      <c r="C685" s="338" t="s">
        <v>2956</v>
      </c>
      <c r="D685" s="486" t="str">
        <f>'Instructions-LCR'!C71</f>
        <v>Total operational deposits (i.e. generated by clearing, custody and cash management activities) provided by sovereigns, central banks, PSEs and MDBs that are fully covered by an effective deposit insurance scheme and are in jurisdictions where the supervisor chooses to prescribe a 5% run-off rate.</v>
      </c>
      <c r="E685" s="338" t="b">
        <f t="shared" si="20"/>
        <v>0</v>
      </c>
      <c r="F685" s="338" t="b">
        <f t="shared" si="21"/>
        <v>1</v>
      </c>
    </row>
    <row r="686" spans="1:6">
      <c r="A686" s="337" t="s">
        <v>132</v>
      </c>
      <c r="B686" s="337" t="s">
        <v>1838</v>
      </c>
      <c r="C686" s="338" t="s">
        <v>2957</v>
      </c>
      <c r="D686" s="486" t="str">
        <f>'Instructions-LCR'!B72</f>
        <v>Sovereign, central bank, PSEs, MDB deposits - operational, uninsured</v>
      </c>
      <c r="E686" s="338" t="b">
        <f t="shared" si="20"/>
        <v>0</v>
      </c>
      <c r="F686" s="338" t="b">
        <f t="shared" si="21"/>
        <v>1</v>
      </c>
    </row>
    <row r="687" spans="1:6" ht="41.4">
      <c r="A687" s="337" t="s">
        <v>1841</v>
      </c>
      <c r="B687" s="337" t="s">
        <v>1837</v>
      </c>
      <c r="C687" s="338" t="s">
        <v>2958</v>
      </c>
      <c r="D687" s="486" t="str">
        <f>'Instructions-LCR'!C72</f>
        <v>Total operational deposits (i.e. generated by clearing, custody and cash management activities) provided by sovereigns, central banks, PSEs and MDBs that are not fully covered by an effective deposit insurance scheme.</v>
      </c>
      <c r="E687" s="338" t="b">
        <f t="shared" si="20"/>
        <v>0</v>
      </c>
      <c r="F687" s="338" t="b">
        <f t="shared" si="21"/>
        <v>1</v>
      </c>
    </row>
    <row r="688" spans="1:6">
      <c r="A688" s="337" t="s">
        <v>299</v>
      </c>
      <c r="B688" s="337" t="s">
        <v>299</v>
      </c>
      <c r="C688" s="338" t="s">
        <v>2959</v>
      </c>
      <c r="D688" s="486" t="str">
        <f>'Instructions-LCR'!D72</f>
        <v>93-103</v>
      </c>
      <c r="E688" s="338" t="b">
        <f t="shared" si="20"/>
        <v>1</v>
      </c>
      <c r="F688" s="338" t="b">
        <f t="shared" si="21"/>
        <v>1</v>
      </c>
    </row>
    <row r="689" spans="1:6" ht="27.6">
      <c r="A689" s="337" t="s">
        <v>1839</v>
      </c>
      <c r="B689" s="337" t="s">
        <v>1845</v>
      </c>
      <c r="C689" s="338" t="s">
        <v>2960</v>
      </c>
      <c r="D689" s="486" t="str">
        <f>'Instructions-LCR'!B73</f>
        <v>Sovereign, central bank, PSEs, MDB deposits - non-operational, amount fully covered by deposit insurance</v>
      </c>
      <c r="E689" s="338" t="b">
        <f t="shared" si="20"/>
        <v>0</v>
      </c>
      <c r="F689" s="338" t="b">
        <f t="shared" si="21"/>
        <v>1</v>
      </c>
    </row>
    <row r="690" spans="1:6" ht="27.6">
      <c r="A690" s="337" t="s">
        <v>1842</v>
      </c>
      <c r="B690" s="337" t="s">
        <v>1840</v>
      </c>
      <c r="C690" s="338" t="s">
        <v>2961</v>
      </c>
      <c r="D690" s="486" t="str">
        <f>'Instructions-LCR'!C73</f>
        <v>Total non-operational deposits provided by sovereigns, central banks, PSEs and MDBs where the entire amount of the deposit is fully covered by an effective deposit insurance scheme.</v>
      </c>
      <c r="E690" s="338" t="b">
        <f t="shared" si="20"/>
        <v>0</v>
      </c>
      <c r="F690" s="338" t="b">
        <f t="shared" si="21"/>
        <v>1</v>
      </c>
    </row>
    <row r="691" spans="1:6" ht="27.6">
      <c r="A691" s="337" t="s">
        <v>1843</v>
      </c>
      <c r="B691" s="337" t="s">
        <v>1846</v>
      </c>
      <c r="C691" s="338" t="s">
        <v>2962</v>
      </c>
      <c r="D691" s="486" t="str">
        <f>'Instructions-LCR'!B74</f>
        <v>Sovereign, central bank, PSEs, MDB deposits - non-operational, amount not fully covered by deposit insurance</v>
      </c>
      <c r="E691" s="338" t="b">
        <f t="shared" si="20"/>
        <v>0</v>
      </c>
      <c r="F691" s="338" t="b">
        <f t="shared" si="21"/>
        <v>1</v>
      </c>
    </row>
    <row r="692" spans="1:6" ht="384.6" customHeight="1">
      <c r="A692" s="337" t="s">
        <v>1844</v>
      </c>
      <c r="B692" s="337" t="s">
        <v>2143</v>
      </c>
      <c r="C692" s="338" t="s">
        <v>2963</v>
      </c>
      <c r="D692" s="486" t="str">
        <f>'Instructions-LCR'!C74</f>
        <v>Total non-operational deposits provided by sovereigns, central banks, PSEs and MDBs where the entire amount of the deposit is not fully covered by an effective deposit insurance scheme.
In relation to infrastructure projects, where municipalities and local governments place excess funds from bond issuances in guaranteed investment contracts with an institution, the institution should consider any scheduled withdrawals within the forthcoming 30-day period as LCR outflows where the contract has a fixed amortization schedule. where the withdrawals are tied to the underlying infrastructure project milestones (i.e. the contract has a flexible schedule), the institution should assume an outflow equal to its conservative forecast of expected disbursement in the next 45 days.
As DPA 21221 is multiplied by a 40% weight, institutions need to gross-up the unweighted amount accordingly.
Upon request, institutions should be able to provide AMF a copy of the bond indenture governing the investment of the excess funds and the investment contract. institutions are required to monitor and back-test the accuracy of the forecasted disbursements compared to real life experience. institutions must report to AMF any event in which actual disbursement exceeded their forecast. where these forecasts prove to be unreliable, institutions will be required to treat these outflows as wholesale funding provided by non-financial corporates as per paragraph 108 of chapter 2 of LAR.</v>
      </c>
      <c r="E692" s="338" t="b">
        <f t="shared" si="20"/>
        <v>0</v>
      </c>
      <c r="F692" s="338" t="b">
        <f t="shared" si="21"/>
        <v>1</v>
      </c>
    </row>
    <row r="693" spans="1:6">
      <c r="A693" s="337" t="s">
        <v>1847</v>
      </c>
      <c r="B693" s="337" t="s">
        <v>945</v>
      </c>
      <c r="C693" s="338" t="s">
        <v>2964</v>
      </c>
      <c r="D693" s="486" t="str">
        <f>'Instructions-LCR'!B75</f>
        <v>Bank deposits - operational, insured 3% rate</v>
      </c>
      <c r="E693" s="338" t="b">
        <f t="shared" si="20"/>
        <v>0</v>
      </c>
      <c r="F693" s="338" t="b">
        <f t="shared" si="21"/>
        <v>1</v>
      </c>
    </row>
    <row r="694" spans="1:6" ht="41.4">
      <c r="A694" s="337" t="s">
        <v>1849</v>
      </c>
      <c r="B694" s="337" t="s">
        <v>946</v>
      </c>
      <c r="C694" s="338" t="s">
        <v>2965</v>
      </c>
      <c r="D694" s="486" t="str">
        <f>'Instructions-LCR'!C75</f>
        <v>Total operational deposits (i.e. generated by clearing, custody and cash management activities) provided by banks that are fully covered by an effective deposit insurance scheme and are in jurisdictions where the supervisor chooses to prescribe a 3% run-off rate.</v>
      </c>
      <c r="E694" s="338" t="b">
        <f t="shared" si="20"/>
        <v>0</v>
      </c>
      <c r="F694" s="338" t="b">
        <f t="shared" si="21"/>
        <v>1</v>
      </c>
    </row>
    <row r="695" spans="1:6">
      <c r="A695" s="337" t="s">
        <v>1848</v>
      </c>
      <c r="B695" s="337" t="s">
        <v>947</v>
      </c>
      <c r="C695" s="338" t="s">
        <v>2966</v>
      </c>
      <c r="D695" s="486" t="str">
        <f>'Instructions-LCR'!B76</f>
        <v>Bank deposits - operational, insured 5% rate</v>
      </c>
      <c r="E695" s="338" t="b">
        <f t="shared" si="20"/>
        <v>0</v>
      </c>
      <c r="F695" s="338" t="b">
        <f t="shared" si="21"/>
        <v>1</v>
      </c>
    </row>
    <row r="696" spans="1:6" ht="41.4">
      <c r="A696" s="337" t="s">
        <v>1851</v>
      </c>
      <c r="B696" s="337" t="s">
        <v>948</v>
      </c>
      <c r="C696" s="338" t="s">
        <v>2967</v>
      </c>
      <c r="D696" s="486" t="str">
        <f>'Instructions-LCR'!C76</f>
        <v>Total operational deposits (i.e. generated by clearing, custody and cash management activities) provided by banks that are fully covered by an effective deposit insurance scheme and are in jurisdictions where the supervisor chooses to prescribe a 5% run-off rate.</v>
      </c>
      <c r="E696" s="338" t="b">
        <f t="shared" si="20"/>
        <v>0</v>
      </c>
      <c r="F696" s="338" t="b">
        <f t="shared" si="21"/>
        <v>1</v>
      </c>
    </row>
    <row r="697" spans="1:6">
      <c r="A697" s="337" t="s">
        <v>1852</v>
      </c>
      <c r="B697" s="337" t="s">
        <v>949</v>
      </c>
      <c r="C697" s="338" t="s">
        <v>2968</v>
      </c>
      <c r="D697" s="486" t="str">
        <f>'Instructions-LCR'!B77</f>
        <v>Bank deposits - operational, uninsured</v>
      </c>
      <c r="E697" s="338" t="b">
        <f t="shared" si="20"/>
        <v>0</v>
      </c>
      <c r="F697" s="338" t="b">
        <f t="shared" si="21"/>
        <v>1</v>
      </c>
    </row>
    <row r="698" spans="1:6" ht="27.6">
      <c r="A698" s="337" t="s">
        <v>1850</v>
      </c>
      <c r="B698" s="337" t="s">
        <v>950</v>
      </c>
      <c r="C698" s="338" t="s">
        <v>2969</v>
      </c>
      <c r="D698" s="486" t="str">
        <f>'Instructions-LCR'!C77</f>
        <v>Total operational deposits (i.e. generated by clearing, custody and cash management activities) provided by banks that are not fully covered by an effective deposit insurance scheme.</v>
      </c>
      <c r="E698" s="338" t="b">
        <f t="shared" si="20"/>
        <v>0</v>
      </c>
      <c r="F698" s="338" t="b">
        <f t="shared" si="21"/>
        <v>1</v>
      </c>
    </row>
    <row r="699" spans="1:6">
      <c r="A699" s="337" t="s">
        <v>299</v>
      </c>
      <c r="B699" s="337" t="s">
        <v>299</v>
      </c>
      <c r="C699" s="338" t="s">
        <v>2970</v>
      </c>
      <c r="D699" s="486" t="str">
        <f>'Instructions-LCR'!D77</f>
        <v>93-103</v>
      </c>
      <c r="E699" s="338" t="b">
        <f t="shared" si="20"/>
        <v>1</v>
      </c>
      <c r="F699" s="338" t="b">
        <f t="shared" si="21"/>
        <v>1</v>
      </c>
    </row>
    <row r="700" spans="1:6">
      <c r="A700" s="337" t="s">
        <v>1853</v>
      </c>
      <c r="B700" s="337" t="s">
        <v>951</v>
      </c>
      <c r="C700" s="338" t="s">
        <v>2971</v>
      </c>
      <c r="D700" s="486" t="str">
        <f>'Instructions-LCR'!B78</f>
        <v>Bank deposits - non-operational</v>
      </c>
      <c r="E700" s="338" t="b">
        <f t="shared" si="20"/>
        <v>0</v>
      </c>
      <c r="F700" s="338" t="b">
        <f t="shared" si="21"/>
        <v>1</v>
      </c>
    </row>
    <row r="701" spans="1:6">
      <c r="A701" s="337" t="s">
        <v>1854</v>
      </c>
      <c r="B701" s="337" t="s">
        <v>952</v>
      </c>
      <c r="C701" s="338" t="s">
        <v>2972</v>
      </c>
      <c r="D701" s="486" t="str">
        <f>'Instructions-LCR'!C78</f>
        <v>Total non-operational deposits provided by other banks.</v>
      </c>
      <c r="E701" s="338" t="b">
        <f t="shared" si="20"/>
        <v>0</v>
      </c>
      <c r="F701" s="338" t="b">
        <f t="shared" si="21"/>
        <v>1</v>
      </c>
    </row>
    <row r="702" spans="1:6">
      <c r="A702" s="337" t="s">
        <v>1855</v>
      </c>
      <c r="B702" s="337" t="s">
        <v>1856</v>
      </c>
      <c r="C702" s="338" t="s">
        <v>2973</v>
      </c>
      <c r="D702" s="486" t="str">
        <f>'Instructions-LCR'!B79</f>
        <v>Other FI and other legal entity deposits - operational, insured 3% rate</v>
      </c>
      <c r="E702" s="338" t="b">
        <f t="shared" si="20"/>
        <v>0</v>
      </c>
      <c r="F702" s="338" t="b">
        <f t="shared" si="21"/>
        <v>1</v>
      </c>
    </row>
    <row r="703" spans="1:6" ht="55.2">
      <c r="A703" s="337" t="s">
        <v>1857</v>
      </c>
      <c r="B703" s="337" t="s">
        <v>953</v>
      </c>
      <c r="C703" s="338" t="s">
        <v>2974</v>
      </c>
      <c r="D703" s="486" t="str">
        <f>'Instructions-LCR'!C79</f>
        <v>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3% run-off rate.</v>
      </c>
      <c r="E703" s="338" t="b">
        <f t="shared" si="20"/>
        <v>0</v>
      </c>
      <c r="F703" s="338" t="b">
        <f t="shared" si="21"/>
        <v>1</v>
      </c>
    </row>
    <row r="704" spans="1:6">
      <c r="A704" s="337" t="s">
        <v>133</v>
      </c>
      <c r="B704" s="337" t="s">
        <v>1858</v>
      </c>
      <c r="C704" s="338" t="s">
        <v>2975</v>
      </c>
      <c r="D704" s="486" t="str">
        <f>'Instructions-LCR'!B80</f>
        <v>Other FI and other legal entity deposits - operational, insured 5% rate</v>
      </c>
      <c r="E704" s="338" t="b">
        <f t="shared" si="20"/>
        <v>0</v>
      </c>
      <c r="F704" s="338" t="b">
        <f t="shared" si="21"/>
        <v>1</v>
      </c>
    </row>
    <row r="705" spans="1:6" ht="55.2">
      <c r="A705" s="337" t="s">
        <v>1859</v>
      </c>
      <c r="B705" s="337" t="s">
        <v>954</v>
      </c>
      <c r="C705" s="338" t="s">
        <v>2976</v>
      </c>
      <c r="D705" s="486" t="str">
        <f>'Instructions-LCR'!C80</f>
        <v>Total operational deposits (i.e. generated by clearing, custody and cash management activities) provided by financial institutions (other than banks) and other legal entities that are fully covered by an effective deposit insurance scheme and are in jurisdictions where the supervisor chooses to prescribe a 5% run-off rate.</v>
      </c>
      <c r="E705" s="338" t="b">
        <f t="shared" si="20"/>
        <v>0</v>
      </c>
      <c r="F705" s="338" t="b">
        <f t="shared" si="21"/>
        <v>1</v>
      </c>
    </row>
    <row r="706" spans="1:6">
      <c r="A706" s="337" t="s">
        <v>1861</v>
      </c>
      <c r="B706" s="337" t="s">
        <v>1860</v>
      </c>
      <c r="C706" s="338" t="s">
        <v>2977</v>
      </c>
      <c r="D706" s="486" t="str">
        <f>'Instructions-LCR'!B81</f>
        <v>Other FI and other legal entity deposits - operational, uninsured</v>
      </c>
      <c r="E706" s="338" t="b">
        <f t="shared" ref="E706:E769" si="22">A706=D706</f>
        <v>0</v>
      </c>
      <c r="F706" s="338" t="b">
        <f t="shared" ref="F706:F769" si="23">B706=D706</f>
        <v>1</v>
      </c>
    </row>
    <row r="707" spans="1:6" ht="41.4">
      <c r="A707" s="337" t="s">
        <v>1862</v>
      </c>
      <c r="B707" s="337" t="s">
        <v>955</v>
      </c>
      <c r="C707" s="338" t="s">
        <v>2978</v>
      </c>
      <c r="D707" s="486" t="str">
        <f>'Instructions-LCR'!C81</f>
        <v>Total operational deposits (i.e. generated by clearing, custody and cash management activities) provided by financial institutions (other than banks) and other legal entities that are not fully covered by an effective deposit insurance scheme.</v>
      </c>
      <c r="E707" s="338" t="b">
        <f t="shared" si="22"/>
        <v>0</v>
      </c>
      <c r="F707" s="338" t="b">
        <f t="shared" si="23"/>
        <v>1</v>
      </c>
    </row>
    <row r="708" spans="1:6">
      <c r="A708" s="337" t="s">
        <v>299</v>
      </c>
      <c r="B708" s="337" t="s">
        <v>299</v>
      </c>
      <c r="C708" s="338" t="s">
        <v>2979</v>
      </c>
      <c r="D708" s="486" t="str">
        <f>'Instructions-LCR'!D81</f>
        <v>93-103</v>
      </c>
      <c r="E708" s="338" t="b">
        <f t="shared" si="22"/>
        <v>1</v>
      </c>
      <c r="F708" s="338" t="b">
        <f t="shared" si="23"/>
        <v>1</v>
      </c>
    </row>
    <row r="709" spans="1:6">
      <c r="A709" s="337" t="s">
        <v>1864</v>
      </c>
      <c r="B709" s="337" t="s">
        <v>1863</v>
      </c>
      <c r="C709" s="338" t="s">
        <v>2980</v>
      </c>
      <c r="D709" s="486" t="str">
        <f>'Instructions-LCR'!B82</f>
        <v>Other FI and other legal entity deposits - non-operational</v>
      </c>
      <c r="E709" s="338" t="b">
        <f t="shared" si="22"/>
        <v>0</v>
      </c>
      <c r="F709" s="338" t="b">
        <f t="shared" si="23"/>
        <v>1</v>
      </c>
    </row>
    <row r="710" spans="1:6" ht="27.6">
      <c r="A710" s="337" t="s">
        <v>1865</v>
      </c>
      <c r="B710" s="337" t="s">
        <v>956</v>
      </c>
      <c r="C710" s="338" t="s">
        <v>2981</v>
      </c>
      <c r="D710" s="486" t="str">
        <f>'Instructions-LCR'!C82</f>
        <v>Total non-operational deposits provided by financial institutions (other than banks) and other legal entities.</v>
      </c>
      <c r="E710" s="338" t="b">
        <f t="shared" si="22"/>
        <v>0</v>
      </c>
      <c r="F710" s="338" t="b">
        <f t="shared" si="23"/>
        <v>1</v>
      </c>
    </row>
    <row r="711" spans="1:6">
      <c r="A711" s="337" t="s">
        <v>134</v>
      </c>
      <c r="B711" s="337" t="s">
        <v>827</v>
      </c>
      <c r="C711" s="338" t="s">
        <v>2982</v>
      </c>
      <c r="D711" s="486" t="str">
        <f>'Instructions-LCR'!B83</f>
        <v>Unsecured debt issuance</v>
      </c>
      <c r="E711" s="338" t="b">
        <f t="shared" si="22"/>
        <v>0</v>
      </c>
      <c r="F711" s="338" t="b">
        <f t="shared" si="23"/>
        <v>1</v>
      </c>
    </row>
    <row r="712" spans="1:6" ht="27.6">
      <c r="A712" s="337" t="s">
        <v>632</v>
      </c>
      <c r="B712" s="337" t="s">
        <v>957</v>
      </c>
      <c r="C712" s="338" t="s">
        <v>2983</v>
      </c>
      <c r="D712" s="486" t="str">
        <f>'Instructions-LCR'!C83</f>
        <v xml:space="preserve">Total of all notes, bonds and other debt securities (excluding on bonds sold exclusively to the retail or small business customer markets, and excluding outflows on covered bonds). </v>
      </c>
      <c r="E712" s="338" t="b">
        <f t="shared" si="22"/>
        <v>0</v>
      </c>
      <c r="F712" s="338" t="b">
        <f t="shared" si="23"/>
        <v>1</v>
      </c>
    </row>
    <row r="713" spans="1:6">
      <c r="A713" s="337" t="s">
        <v>135</v>
      </c>
      <c r="B713" s="337" t="s">
        <v>828</v>
      </c>
      <c r="C713" s="338" t="s">
        <v>2984</v>
      </c>
      <c r="D713" s="486" t="str">
        <f>'Instructions-LCR'!B84</f>
        <v>Additional balances required to be installed in central bank reserves</v>
      </c>
      <c r="E713" s="338" t="b">
        <f t="shared" si="22"/>
        <v>0</v>
      </c>
      <c r="F713" s="338" t="b">
        <f t="shared" si="23"/>
        <v>1</v>
      </c>
    </row>
    <row r="714" spans="1:6">
      <c r="A714" s="337" t="s">
        <v>651</v>
      </c>
      <c r="B714" s="337" t="s">
        <v>958</v>
      </c>
      <c r="C714" s="338" t="s">
        <v>2985</v>
      </c>
      <c r="D714" s="486" t="str">
        <f>'Instructions-LCR'!C84</f>
        <v xml:space="preserve">Amounts to be installed in the central bank reserves within 30 days. </v>
      </c>
      <c r="E714" s="338" t="b">
        <f t="shared" si="22"/>
        <v>0</v>
      </c>
      <c r="F714" s="338" t="b">
        <f t="shared" si="23"/>
        <v>1</v>
      </c>
    </row>
    <row r="715" spans="1:6">
      <c r="A715" s="337" t="s">
        <v>300</v>
      </c>
      <c r="B715" s="337" t="s">
        <v>959</v>
      </c>
      <c r="C715" s="338" t="s">
        <v>2986</v>
      </c>
      <c r="D715" s="486" t="str">
        <f>'Instructions-LCR'!D84</f>
        <v>Footnote 50(b)</v>
      </c>
      <c r="E715" s="338" t="b">
        <f t="shared" si="22"/>
        <v>0</v>
      </c>
      <c r="F715" s="338" t="b">
        <f t="shared" si="23"/>
        <v>1</v>
      </c>
    </row>
    <row r="716" spans="1:6" ht="27.6">
      <c r="A716" s="337" t="s">
        <v>1866</v>
      </c>
      <c r="B716" s="337" t="s">
        <v>1413</v>
      </c>
      <c r="C716" s="338" t="s">
        <v>2987</v>
      </c>
      <c r="D716" s="486" t="str">
        <f>'Instructions-LCR'!B85</f>
        <v>Secured funding - with domestic central bank - Level 1 assets (transactions using eligible HQLA) - amount received</v>
      </c>
      <c r="E716" s="338" t="b">
        <f t="shared" si="22"/>
        <v>0</v>
      </c>
      <c r="F716" s="338" t="b">
        <f t="shared" si="23"/>
        <v>1</v>
      </c>
    </row>
    <row r="717" spans="1:6" ht="98.4" customHeight="1">
      <c r="A717" s="337" t="s">
        <v>326</v>
      </c>
      <c r="B717" s="337" t="s">
        <v>1697</v>
      </c>
      <c r="C717" s="338" t="s">
        <v>2988</v>
      </c>
      <c r="D717" s="486" t="str">
        <f>'Instructions-LCR'!C85</f>
        <v>The amount received from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E717" s="338" t="b">
        <f t="shared" si="22"/>
        <v>0</v>
      </c>
      <c r="F717" s="338" t="b">
        <f t="shared" si="23"/>
        <v>1</v>
      </c>
    </row>
    <row r="718" spans="1:6">
      <c r="A718" s="337" t="s">
        <v>301</v>
      </c>
      <c r="B718" s="337" t="s">
        <v>301</v>
      </c>
      <c r="C718" s="338" t="s">
        <v>2989</v>
      </c>
      <c r="D718" s="486" t="str">
        <f>'Instructions-LCR'!D86</f>
        <v>114-115</v>
      </c>
      <c r="E718" s="338" t="b">
        <f t="shared" si="22"/>
        <v>1</v>
      </c>
      <c r="F718" s="338" t="b">
        <f t="shared" si="23"/>
        <v>1</v>
      </c>
    </row>
    <row r="719" spans="1:6" ht="27.6">
      <c r="A719" s="337" t="s">
        <v>1867</v>
      </c>
      <c r="B719" s="337" t="s">
        <v>1414</v>
      </c>
      <c r="C719" s="338" t="s">
        <v>2990</v>
      </c>
      <c r="D719" s="486" t="str">
        <f>'Instructions-LCR'!B86</f>
        <v>Secured funding - with domestic central bank - Level 1 assets (transactions using eligible HQLA) - market value of collateral extended</v>
      </c>
      <c r="E719" s="338" t="b">
        <f t="shared" si="22"/>
        <v>0</v>
      </c>
      <c r="F719" s="338" t="b">
        <f t="shared" si="23"/>
        <v>1</v>
      </c>
    </row>
    <row r="720" spans="1:6" ht="69">
      <c r="A720" s="337" t="s">
        <v>327</v>
      </c>
      <c r="B720" s="337" t="s">
        <v>1698</v>
      </c>
      <c r="C720" s="338" t="s">
        <v>2991</v>
      </c>
      <c r="D720" s="486" t="str">
        <f>'Instructions-LCR'!C86</f>
        <v>The market value of collateral extended in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E720" s="338" t="b">
        <f t="shared" si="22"/>
        <v>0</v>
      </c>
      <c r="F720" s="338" t="b">
        <f t="shared" si="23"/>
        <v>1</v>
      </c>
    </row>
    <row r="721" spans="1:6">
      <c r="A721" s="337" t="s">
        <v>301</v>
      </c>
      <c r="B721" s="337" t="s">
        <v>301</v>
      </c>
      <c r="C721" s="338" t="s">
        <v>2992</v>
      </c>
      <c r="D721" s="486" t="str">
        <f>'Instructions-LCR'!D87</f>
        <v>114-115</v>
      </c>
      <c r="E721" s="338" t="b">
        <f t="shared" si="22"/>
        <v>1</v>
      </c>
      <c r="F721" s="338" t="b">
        <f t="shared" si="23"/>
        <v>1</v>
      </c>
    </row>
    <row r="722" spans="1:6" ht="27.6">
      <c r="A722" s="337" t="s">
        <v>1868</v>
      </c>
      <c r="B722" s="337" t="s">
        <v>1415</v>
      </c>
      <c r="C722" s="338" t="s">
        <v>2993</v>
      </c>
      <c r="D722" s="486" t="str">
        <f>'Instructions-LCR'!B87</f>
        <v>Secured funding - with domestic central bank - Level 1 assets (transactions not using eligible HQLA) - amount received</v>
      </c>
      <c r="E722" s="338" t="b">
        <f t="shared" si="22"/>
        <v>0</v>
      </c>
      <c r="F722" s="338" t="b">
        <f t="shared" si="23"/>
        <v>1</v>
      </c>
    </row>
    <row r="723" spans="1:6" ht="69">
      <c r="A723" s="337" t="s">
        <v>328</v>
      </c>
      <c r="B723" s="337" t="s">
        <v>1699</v>
      </c>
      <c r="C723" s="338" t="s">
        <v>2994</v>
      </c>
      <c r="D723" s="486" t="str">
        <f>'Instructions-LCR'!C87</f>
        <v>The amount received from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E723" s="338" t="b">
        <f t="shared" si="22"/>
        <v>0</v>
      </c>
      <c r="F723" s="338" t="b">
        <f t="shared" si="23"/>
        <v>1</v>
      </c>
    </row>
    <row r="724" spans="1:6">
      <c r="A724" s="337" t="s">
        <v>301</v>
      </c>
      <c r="B724" s="337" t="s">
        <v>301</v>
      </c>
      <c r="C724" s="338" t="s">
        <v>2995</v>
      </c>
      <c r="D724" s="486" t="str">
        <f>'Instructions-LCR'!D88</f>
        <v>114-115</v>
      </c>
      <c r="E724" s="338" t="b">
        <f t="shared" si="22"/>
        <v>1</v>
      </c>
      <c r="F724" s="338" t="b">
        <f t="shared" si="23"/>
        <v>1</v>
      </c>
    </row>
    <row r="725" spans="1:6" ht="27.6">
      <c r="A725" s="337" t="s">
        <v>1869</v>
      </c>
      <c r="B725" s="337" t="s">
        <v>1416</v>
      </c>
      <c r="C725" s="338" t="s">
        <v>2996</v>
      </c>
      <c r="D725" s="486" t="str">
        <f>'Instructions-LCR'!B88</f>
        <v>Secured funding - with domestic central bank - Level 1 assets (transactions not using eligible HQLA) - market value of collateral extended</v>
      </c>
      <c r="E725" s="338" t="b">
        <f t="shared" si="22"/>
        <v>0</v>
      </c>
      <c r="F725" s="338" t="b">
        <f t="shared" si="23"/>
        <v>1</v>
      </c>
    </row>
    <row r="726" spans="1:6" ht="69">
      <c r="A726" s="337" t="s">
        <v>329</v>
      </c>
      <c r="B726" s="337" t="s">
        <v>1700</v>
      </c>
      <c r="C726" s="338" t="s">
        <v>2997</v>
      </c>
      <c r="D726" s="486" t="str">
        <f>'Instructions-LCR'!C88</f>
        <v>The market value of collateral extended in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E726" s="338" t="b">
        <f t="shared" si="22"/>
        <v>0</v>
      </c>
      <c r="F726" s="338" t="b">
        <f t="shared" si="23"/>
        <v>1</v>
      </c>
    </row>
    <row r="727" spans="1:6">
      <c r="A727" s="337" t="s">
        <v>301</v>
      </c>
      <c r="B727" s="337" t="s">
        <v>301</v>
      </c>
      <c r="C727" s="338" t="s">
        <v>2998</v>
      </c>
      <c r="D727" s="486" t="str">
        <f>'Instructions-LCR'!D89</f>
        <v>114-115</v>
      </c>
      <c r="E727" s="338" t="b">
        <f t="shared" si="22"/>
        <v>1</v>
      </c>
      <c r="F727" s="338" t="b">
        <f t="shared" si="23"/>
        <v>1</v>
      </c>
    </row>
    <row r="728" spans="1:6" ht="27.6">
      <c r="A728" s="337" t="s">
        <v>1870</v>
      </c>
      <c r="B728" s="337" t="s">
        <v>1417</v>
      </c>
      <c r="C728" s="338" t="s">
        <v>2999</v>
      </c>
      <c r="D728" s="486" t="str">
        <f>'Instructions-LCR'!B89</f>
        <v>Secured funding - with domestic central bank - Level 2A assets (transactions using eligible HQLA) - amount received</v>
      </c>
      <c r="E728" s="338" t="b">
        <f t="shared" si="22"/>
        <v>0</v>
      </c>
      <c r="F728" s="338" t="b">
        <f t="shared" si="23"/>
        <v>1</v>
      </c>
    </row>
    <row r="729" spans="1:6" ht="69">
      <c r="A729" s="337" t="s">
        <v>330</v>
      </c>
      <c r="B729" s="337" t="s">
        <v>1701</v>
      </c>
      <c r="C729" s="338" t="s">
        <v>3000</v>
      </c>
      <c r="D729" s="486" t="str">
        <f>'Instructions-LCR'!C89</f>
        <v>The amount received from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E729" s="338" t="b">
        <f t="shared" si="22"/>
        <v>0</v>
      </c>
      <c r="F729" s="338" t="b">
        <f t="shared" si="23"/>
        <v>1</v>
      </c>
    </row>
    <row r="730" spans="1:6">
      <c r="A730" s="337" t="s">
        <v>301</v>
      </c>
      <c r="B730" s="337" t="s">
        <v>301</v>
      </c>
      <c r="C730" s="338" t="s">
        <v>3001</v>
      </c>
      <c r="D730" s="486" t="str">
        <f>'Instructions-LCR'!D90</f>
        <v>114-115</v>
      </c>
      <c r="E730" s="338" t="b">
        <f t="shared" si="22"/>
        <v>1</v>
      </c>
      <c r="F730" s="338" t="b">
        <f t="shared" si="23"/>
        <v>1</v>
      </c>
    </row>
    <row r="731" spans="1:6" ht="27.6">
      <c r="A731" s="337" t="s">
        <v>1871</v>
      </c>
      <c r="B731" s="337" t="s">
        <v>1418</v>
      </c>
      <c r="C731" s="338" t="s">
        <v>3002</v>
      </c>
      <c r="D731" s="486" t="str">
        <f>'Instructions-LCR'!B90</f>
        <v>Secured funding - with domestic central bank - Level 2A assets (transactions using eligible HQLA) - market value of collateral extended</v>
      </c>
      <c r="E731" s="338" t="b">
        <f t="shared" si="22"/>
        <v>0</v>
      </c>
      <c r="F731" s="338" t="b">
        <f t="shared" si="23"/>
        <v>1</v>
      </c>
    </row>
    <row r="732" spans="1:6" ht="69">
      <c r="A732" s="337" t="s">
        <v>546</v>
      </c>
      <c r="B732" s="337" t="s">
        <v>1702</v>
      </c>
      <c r="C732" s="338" t="s">
        <v>3003</v>
      </c>
      <c r="D732" s="486" t="str">
        <f>'Instructions-LCR'!C90</f>
        <v>The market value of collateral extended in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E732" s="338" t="b">
        <f t="shared" si="22"/>
        <v>0</v>
      </c>
      <c r="F732" s="338" t="b">
        <f t="shared" si="23"/>
        <v>1</v>
      </c>
    </row>
    <row r="733" spans="1:6">
      <c r="A733" s="337" t="s">
        <v>301</v>
      </c>
      <c r="B733" s="337" t="s">
        <v>301</v>
      </c>
      <c r="C733" s="338" t="s">
        <v>3004</v>
      </c>
      <c r="D733" s="486" t="str">
        <f>'Instructions-LCR'!D91</f>
        <v>114-115</v>
      </c>
      <c r="E733" s="338" t="b">
        <f t="shared" si="22"/>
        <v>1</v>
      </c>
      <c r="F733" s="338" t="b">
        <f t="shared" si="23"/>
        <v>1</v>
      </c>
    </row>
    <row r="734" spans="1:6" ht="27.6">
      <c r="A734" s="337" t="s">
        <v>1872</v>
      </c>
      <c r="B734" s="337" t="s">
        <v>1419</v>
      </c>
      <c r="C734" s="338" t="s">
        <v>3005</v>
      </c>
      <c r="D734" s="486" t="str">
        <f>'Instructions-LCR'!B91</f>
        <v>Secured funding - with domestic central bank - Level 2A assets (transactions not using eligible HQLA) - amount received</v>
      </c>
      <c r="E734" s="338" t="b">
        <f t="shared" si="22"/>
        <v>0</v>
      </c>
      <c r="F734" s="338" t="b">
        <f t="shared" si="23"/>
        <v>1</v>
      </c>
    </row>
    <row r="735" spans="1:6" ht="69">
      <c r="A735" s="337" t="s">
        <v>331</v>
      </c>
      <c r="B735" s="337" t="s">
        <v>1703</v>
      </c>
      <c r="C735" s="338" t="s">
        <v>3006</v>
      </c>
      <c r="D735" s="486" t="str">
        <f>'Instructions-LCR'!C91</f>
        <v>The amount received from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E735" s="338" t="b">
        <f t="shared" si="22"/>
        <v>0</v>
      </c>
      <c r="F735" s="338" t="b">
        <f t="shared" si="23"/>
        <v>1</v>
      </c>
    </row>
    <row r="736" spans="1:6">
      <c r="A736" s="337" t="s">
        <v>301</v>
      </c>
      <c r="B736" s="337" t="s">
        <v>301</v>
      </c>
      <c r="C736" s="338" t="s">
        <v>3007</v>
      </c>
      <c r="D736" s="486" t="str">
        <f>'Instructions-LCR'!D92</f>
        <v>114-115</v>
      </c>
      <c r="E736" s="338" t="b">
        <f t="shared" si="22"/>
        <v>1</v>
      </c>
      <c r="F736" s="338" t="b">
        <f t="shared" si="23"/>
        <v>1</v>
      </c>
    </row>
    <row r="737" spans="1:6" ht="27.6">
      <c r="A737" s="337" t="s">
        <v>1873</v>
      </c>
      <c r="B737" s="337" t="s">
        <v>1420</v>
      </c>
      <c r="C737" s="338" t="s">
        <v>3008</v>
      </c>
      <c r="D737" s="486" t="str">
        <f>'Instructions-LCR'!B92</f>
        <v>Secured funding - with domestic central bank - Level 2A assets (transactions not using eligible HQLA) - market value of collateral extended</v>
      </c>
      <c r="E737" s="338" t="b">
        <f t="shared" si="22"/>
        <v>0</v>
      </c>
      <c r="F737" s="338" t="b">
        <f t="shared" si="23"/>
        <v>1</v>
      </c>
    </row>
    <row r="738" spans="1:6" ht="69">
      <c r="A738" s="337" t="s">
        <v>332</v>
      </c>
      <c r="B738" s="337" t="s">
        <v>1704</v>
      </c>
      <c r="C738" s="338" t="s">
        <v>3009</v>
      </c>
      <c r="D738" s="486" t="str">
        <f>'Instructions-LCR'!C92</f>
        <v>The market value of collateral extended in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E738" s="338" t="b">
        <f t="shared" si="22"/>
        <v>0</v>
      </c>
      <c r="F738" s="338" t="b">
        <f t="shared" si="23"/>
        <v>1</v>
      </c>
    </row>
    <row r="739" spans="1:6">
      <c r="A739" s="337" t="s">
        <v>301</v>
      </c>
      <c r="B739" s="337" t="s">
        <v>301</v>
      </c>
      <c r="C739" s="338" t="s">
        <v>3010</v>
      </c>
      <c r="D739" s="486" t="str">
        <f>'Instructions-LCR'!D93</f>
        <v>114-115</v>
      </c>
      <c r="E739" s="338" t="b">
        <f t="shared" si="22"/>
        <v>1</v>
      </c>
      <c r="F739" s="338" t="b">
        <f t="shared" si="23"/>
        <v>1</v>
      </c>
    </row>
    <row r="740" spans="1:6" ht="27.6">
      <c r="A740" s="337" t="s">
        <v>1874</v>
      </c>
      <c r="B740" s="337" t="s">
        <v>1421</v>
      </c>
      <c r="C740" s="338" t="s">
        <v>3011</v>
      </c>
      <c r="D740" s="486" t="str">
        <f>'Instructions-LCR'!B93</f>
        <v>Secured funding - with domestic central bank - Level 2B RMBS assets (transactions using eligible HQLA) - amount received</v>
      </c>
      <c r="E740" s="338" t="b">
        <f t="shared" si="22"/>
        <v>0</v>
      </c>
      <c r="F740" s="338" t="b">
        <f t="shared" si="23"/>
        <v>1</v>
      </c>
    </row>
    <row r="741" spans="1:6" ht="69">
      <c r="A741" s="337" t="s">
        <v>333</v>
      </c>
      <c r="B741" s="337" t="s">
        <v>1705</v>
      </c>
      <c r="C741" s="338" t="s">
        <v>3012</v>
      </c>
      <c r="D741" s="486" t="str">
        <f>'Instructions-LCR'!C93</f>
        <v>The amount received from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E741" s="338" t="b">
        <f t="shared" si="22"/>
        <v>0</v>
      </c>
      <c r="F741" s="338" t="b">
        <f t="shared" si="23"/>
        <v>1</v>
      </c>
    </row>
    <row r="742" spans="1:6">
      <c r="A742" s="337" t="s">
        <v>301</v>
      </c>
      <c r="B742" s="337" t="s">
        <v>301</v>
      </c>
      <c r="C742" s="338" t="s">
        <v>3013</v>
      </c>
      <c r="D742" s="486" t="str">
        <f>'Instructions-LCR'!D94</f>
        <v>114-115</v>
      </c>
      <c r="E742" s="338" t="b">
        <f t="shared" si="22"/>
        <v>1</v>
      </c>
      <c r="F742" s="338" t="b">
        <f t="shared" si="23"/>
        <v>1</v>
      </c>
    </row>
    <row r="743" spans="1:6" ht="27.6">
      <c r="A743" s="337" t="s">
        <v>1875</v>
      </c>
      <c r="B743" s="337" t="s">
        <v>1422</v>
      </c>
      <c r="C743" s="338" t="s">
        <v>3014</v>
      </c>
      <c r="D743" s="486" t="str">
        <f>'Instructions-LCR'!B94</f>
        <v>Secured funding - with domestic central bank - Level 2B RMBS assets (transactions using eligible HQLA) - market value of collateral extended</v>
      </c>
      <c r="E743" s="338" t="b">
        <f t="shared" si="22"/>
        <v>0</v>
      </c>
      <c r="F743" s="338" t="b">
        <f t="shared" si="23"/>
        <v>1</v>
      </c>
    </row>
    <row r="744" spans="1:6" ht="82.8">
      <c r="A744" s="337" t="s">
        <v>334</v>
      </c>
      <c r="B744" s="337" t="s">
        <v>1706</v>
      </c>
      <c r="C744" s="338" t="s">
        <v>3015</v>
      </c>
      <c r="D744" s="486" t="str">
        <f>'Instructions-LCR'!C94</f>
        <v>The market value of collateral extended in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E744" s="338" t="b">
        <f t="shared" si="22"/>
        <v>0</v>
      </c>
      <c r="F744" s="338" t="b">
        <f t="shared" si="23"/>
        <v>1</v>
      </c>
    </row>
    <row r="745" spans="1:6">
      <c r="A745" s="337" t="s">
        <v>301</v>
      </c>
      <c r="B745" s="337" t="s">
        <v>301</v>
      </c>
      <c r="C745" s="338" t="s">
        <v>3016</v>
      </c>
      <c r="D745" s="486" t="str">
        <f>'Instructions-LCR'!D95</f>
        <v>114-115</v>
      </c>
      <c r="E745" s="338" t="b">
        <f t="shared" si="22"/>
        <v>1</v>
      </c>
      <c r="F745" s="338" t="b">
        <f t="shared" si="23"/>
        <v>1</v>
      </c>
    </row>
    <row r="746" spans="1:6" ht="27.6">
      <c r="A746" s="337" t="s">
        <v>1876</v>
      </c>
      <c r="B746" s="337" t="s">
        <v>1423</v>
      </c>
      <c r="C746" s="338" t="s">
        <v>3017</v>
      </c>
      <c r="D746" s="486" t="str">
        <f>'Instructions-LCR'!B95</f>
        <v>Secured funding - with domestic central bank - Level 2B RMBS assets (transactions not using eligible HQLA) - amount received</v>
      </c>
      <c r="E746" s="338" t="b">
        <f t="shared" si="22"/>
        <v>0</v>
      </c>
      <c r="F746" s="338" t="b">
        <f t="shared" si="23"/>
        <v>1</v>
      </c>
    </row>
    <row r="747" spans="1:6" ht="82.8">
      <c r="A747" s="337" t="s">
        <v>335</v>
      </c>
      <c r="B747" s="337" t="s">
        <v>1707</v>
      </c>
      <c r="C747" s="338" t="s">
        <v>3018</v>
      </c>
      <c r="D747" s="486" t="str">
        <f>'Instructions-LCR'!C95</f>
        <v>The amount received from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E747" s="338" t="b">
        <f t="shared" si="22"/>
        <v>0</v>
      </c>
      <c r="F747" s="338" t="b">
        <f t="shared" si="23"/>
        <v>1</v>
      </c>
    </row>
    <row r="748" spans="1:6">
      <c r="A748" s="337" t="s">
        <v>301</v>
      </c>
      <c r="B748" s="337" t="s">
        <v>301</v>
      </c>
      <c r="C748" s="338" t="s">
        <v>3019</v>
      </c>
      <c r="D748" s="486" t="str">
        <f>'Instructions-LCR'!D96</f>
        <v>114-115</v>
      </c>
      <c r="E748" s="338" t="b">
        <f t="shared" si="22"/>
        <v>1</v>
      </c>
      <c r="F748" s="338" t="b">
        <f t="shared" si="23"/>
        <v>1</v>
      </c>
    </row>
    <row r="749" spans="1:6" ht="27.6">
      <c r="A749" s="337" t="s">
        <v>1877</v>
      </c>
      <c r="B749" s="337" t="s">
        <v>1424</v>
      </c>
      <c r="C749" s="338" t="s">
        <v>3020</v>
      </c>
      <c r="D749" s="486" t="str">
        <f>'Instructions-LCR'!B96</f>
        <v>Secured funding - with domestic central bank - Level 2B RMBS assets (transactions not using eligible HQLA) - market value of collateral extended</v>
      </c>
      <c r="E749" s="338" t="b">
        <f t="shared" si="22"/>
        <v>0</v>
      </c>
      <c r="F749" s="338" t="b">
        <f t="shared" si="23"/>
        <v>1</v>
      </c>
    </row>
    <row r="750" spans="1:6" ht="82.8">
      <c r="A750" s="337" t="s">
        <v>336</v>
      </c>
      <c r="B750" s="337" t="s">
        <v>1708</v>
      </c>
      <c r="C750" s="338" t="s">
        <v>3021</v>
      </c>
      <c r="D750" s="486" t="str">
        <f>'Instructions-LCR'!C96</f>
        <v>The market value of collateral extended in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E750" s="338" t="b">
        <f t="shared" si="22"/>
        <v>0</v>
      </c>
      <c r="F750" s="338" t="b">
        <f t="shared" si="23"/>
        <v>1</v>
      </c>
    </row>
    <row r="751" spans="1:6">
      <c r="A751" s="337" t="s">
        <v>301</v>
      </c>
      <c r="B751" s="337" t="s">
        <v>301</v>
      </c>
      <c r="C751" s="338" t="s">
        <v>3022</v>
      </c>
      <c r="D751" s="486" t="str">
        <f>'Instructions-LCR'!D97</f>
        <v>114-115</v>
      </c>
      <c r="E751" s="338" t="b">
        <f t="shared" si="22"/>
        <v>1</v>
      </c>
      <c r="F751" s="338" t="b">
        <f t="shared" si="23"/>
        <v>1</v>
      </c>
    </row>
    <row r="752" spans="1:6" ht="27.6">
      <c r="A752" s="337" t="s">
        <v>1878</v>
      </c>
      <c r="B752" s="337" t="s">
        <v>1425</v>
      </c>
      <c r="C752" s="338" t="s">
        <v>3023</v>
      </c>
      <c r="D752" s="486" t="str">
        <f>'Instructions-LCR'!B97</f>
        <v>Secured funding - with domestic central bank - Level 2B non-RMBS assets (transactions using eligible HQLA) - amount received</v>
      </c>
      <c r="E752" s="338" t="b">
        <f t="shared" si="22"/>
        <v>0</v>
      </c>
      <c r="F752" s="338" t="b">
        <f t="shared" si="23"/>
        <v>1</v>
      </c>
    </row>
    <row r="753" spans="1:6" ht="82.8">
      <c r="A753" s="337" t="s">
        <v>337</v>
      </c>
      <c r="B753" s="337" t="s">
        <v>1709</v>
      </c>
      <c r="C753" s="338" t="s">
        <v>3024</v>
      </c>
      <c r="D753" s="486" t="str">
        <f>'Instructions-LCR'!C97</f>
        <v>The amount received from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753" s="338" t="b">
        <f t="shared" si="22"/>
        <v>0</v>
      </c>
      <c r="F753" s="338" t="b">
        <f t="shared" si="23"/>
        <v>1</v>
      </c>
    </row>
    <row r="754" spans="1:6">
      <c r="A754" s="337" t="s">
        <v>301</v>
      </c>
      <c r="B754" s="337" t="s">
        <v>301</v>
      </c>
      <c r="C754" s="338" t="s">
        <v>3025</v>
      </c>
      <c r="D754" s="486" t="str">
        <f>'Instructions-LCR'!D98</f>
        <v>114-115</v>
      </c>
      <c r="E754" s="338" t="b">
        <f t="shared" si="22"/>
        <v>1</v>
      </c>
      <c r="F754" s="338" t="b">
        <f t="shared" si="23"/>
        <v>1</v>
      </c>
    </row>
    <row r="755" spans="1:6" ht="27.6">
      <c r="A755" s="337" t="s">
        <v>1879</v>
      </c>
      <c r="B755" s="337" t="s">
        <v>1426</v>
      </c>
      <c r="C755" s="338" t="s">
        <v>3026</v>
      </c>
      <c r="D755" s="486" t="str">
        <f>'Instructions-LCR'!B98</f>
        <v>Secured funding - with domestic central bank - Level 2B non-RMBS assets (transactions using eligible HQLA) - market value of collateral extended</v>
      </c>
      <c r="E755" s="338" t="b">
        <f t="shared" si="22"/>
        <v>0</v>
      </c>
      <c r="F755" s="338" t="b">
        <f t="shared" si="23"/>
        <v>1</v>
      </c>
    </row>
    <row r="756" spans="1:6" ht="82.8">
      <c r="A756" s="337" t="s">
        <v>338</v>
      </c>
      <c r="B756" s="337" t="s">
        <v>1710</v>
      </c>
      <c r="C756" s="338" t="s">
        <v>3027</v>
      </c>
      <c r="D756" s="486" t="str">
        <f>'Instructions-LCR'!C98</f>
        <v>The market value of collateral extended in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756" s="338" t="b">
        <f t="shared" si="22"/>
        <v>0</v>
      </c>
      <c r="F756" s="338" t="b">
        <f t="shared" si="23"/>
        <v>1</v>
      </c>
    </row>
    <row r="757" spans="1:6">
      <c r="A757" s="337" t="s">
        <v>301</v>
      </c>
      <c r="B757" s="337" t="s">
        <v>301</v>
      </c>
      <c r="C757" s="338" t="s">
        <v>3028</v>
      </c>
      <c r="D757" s="486" t="str">
        <f>'Instructions-LCR'!D99</f>
        <v>114-115</v>
      </c>
      <c r="E757" s="338" t="b">
        <f t="shared" si="22"/>
        <v>1</v>
      </c>
      <c r="F757" s="338" t="b">
        <f t="shared" si="23"/>
        <v>1</v>
      </c>
    </row>
    <row r="758" spans="1:6" ht="27.6">
      <c r="A758" s="337" t="s">
        <v>1880</v>
      </c>
      <c r="B758" s="337" t="s">
        <v>1427</v>
      </c>
      <c r="C758" s="338" t="s">
        <v>3029</v>
      </c>
      <c r="D758" s="486" t="str">
        <f>'Instructions-LCR'!B99</f>
        <v>Secured funding - with domestic central bank - Level 2B non-RMBS assets (transactions not using eligible HQLA) - amount received</v>
      </c>
      <c r="E758" s="338" t="b">
        <f t="shared" si="22"/>
        <v>0</v>
      </c>
      <c r="F758" s="338" t="b">
        <f t="shared" si="23"/>
        <v>1</v>
      </c>
    </row>
    <row r="759" spans="1:6" ht="82.8">
      <c r="A759" s="337" t="s">
        <v>339</v>
      </c>
      <c r="B759" s="337" t="s">
        <v>1711</v>
      </c>
      <c r="C759" s="338" t="s">
        <v>3030</v>
      </c>
      <c r="D759" s="486" t="str">
        <f>'Instructions-LCR'!C99</f>
        <v>The amount received from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759" s="338" t="b">
        <f t="shared" si="22"/>
        <v>0</v>
      </c>
      <c r="F759" s="338" t="b">
        <f t="shared" si="23"/>
        <v>1</v>
      </c>
    </row>
    <row r="760" spans="1:6">
      <c r="A760" s="337" t="s">
        <v>301</v>
      </c>
      <c r="B760" s="337" t="s">
        <v>301</v>
      </c>
      <c r="C760" s="338" t="s">
        <v>3031</v>
      </c>
      <c r="D760" s="486" t="str">
        <f>'Instructions-LCR'!D100</f>
        <v>114-115</v>
      </c>
      <c r="E760" s="338" t="b">
        <f t="shared" si="22"/>
        <v>1</v>
      </c>
      <c r="F760" s="338" t="b">
        <f t="shared" si="23"/>
        <v>1</v>
      </c>
    </row>
    <row r="761" spans="1:6" ht="27.6">
      <c r="A761" s="337" t="s">
        <v>1881</v>
      </c>
      <c r="B761" s="337" t="s">
        <v>1428</v>
      </c>
      <c r="C761" s="338" t="s">
        <v>3032</v>
      </c>
      <c r="D761" s="486" t="str">
        <f>'Instructions-LCR'!B100</f>
        <v>Secured funding - with domestic central bank - Level 2B non-RMBS assets (transactions not using eligible HQLA) - market value of collateral extended</v>
      </c>
      <c r="E761" s="338" t="b">
        <f t="shared" si="22"/>
        <v>0</v>
      </c>
      <c r="F761" s="338" t="b">
        <f t="shared" si="23"/>
        <v>1</v>
      </c>
    </row>
    <row r="762" spans="1:6" ht="82.8">
      <c r="A762" s="337" t="s">
        <v>340</v>
      </c>
      <c r="B762" s="337" t="s">
        <v>1712</v>
      </c>
      <c r="C762" s="338" t="s">
        <v>3033</v>
      </c>
      <c r="D762" s="486" t="str">
        <f>'Instructions-LCR'!C100</f>
        <v>The market value of collateral extended in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762" s="338" t="b">
        <f t="shared" si="22"/>
        <v>0</v>
      </c>
      <c r="F762" s="338" t="b">
        <f t="shared" si="23"/>
        <v>1</v>
      </c>
    </row>
    <row r="763" spans="1:6">
      <c r="A763" s="337" t="s">
        <v>301</v>
      </c>
      <c r="B763" s="337" t="s">
        <v>301</v>
      </c>
      <c r="C763" s="338" t="s">
        <v>3034</v>
      </c>
      <c r="D763" s="486" t="str">
        <f>'Instructions-LCR'!D101</f>
        <v>114-115</v>
      </c>
      <c r="E763" s="338" t="b">
        <f t="shared" si="22"/>
        <v>1</v>
      </c>
      <c r="F763" s="338" t="b">
        <f t="shared" si="23"/>
        <v>1</v>
      </c>
    </row>
    <row r="764" spans="1:6">
      <c r="A764" s="337" t="s">
        <v>341</v>
      </c>
      <c r="B764" s="337" t="s">
        <v>1429</v>
      </c>
      <c r="C764" s="338" t="s">
        <v>3035</v>
      </c>
      <c r="D764" s="486" t="str">
        <f>'Instructions-LCR'!B101</f>
        <v>Secured funding - with domestic central bank - non-HQLA assets (all transactions) - amount received</v>
      </c>
      <c r="E764" s="338" t="b">
        <f t="shared" si="22"/>
        <v>0</v>
      </c>
      <c r="F764" s="338" t="b">
        <f t="shared" si="23"/>
        <v>1</v>
      </c>
    </row>
    <row r="765" spans="1:6" ht="27.6">
      <c r="A765" s="337" t="s">
        <v>342</v>
      </c>
      <c r="B765" s="337" t="s">
        <v>1713</v>
      </c>
      <c r="C765" s="338" t="s">
        <v>3036</v>
      </c>
      <c r="D765" s="486" t="str">
        <f>'Instructions-LCR'!C101</f>
        <v>The amount received from all secured funding or repo transactions with the institution's domestic central bank that mature within 30 days and are backed by non-HQLA assets.</v>
      </c>
      <c r="E765" s="338" t="b">
        <f t="shared" si="22"/>
        <v>0</v>
      </c>
      <c r="F765" s="338" t="b">
        <f t="shared" si="23"/>
        <v>1</v>
      </c>
    </row>
    <row r="766" spans="1:6">
      <c r="A766" s="337" t="s">
        <v>301</v>
      </c>
      <c r="B766" s="337" t="s">
        <v>301</v>
      </c>
      <c r="C766" s="338" t="s">
        <v>3037</v>
      </c>
      <c r="D766" s="486" t="str">
        <f>'Instructions-LCR'!D102</f>
        <v>114-115</v>
      </c>
      <c r="E766" s="338" t="b">
        <f t="shared" si="22"/>
        <v>1</v>
      </c>
      <c r="F766" s="338" t="b">
        <f t="shared" si="23"/>
        <v>1</v>
      </c>
    </row>
    <row r="767" spans="1:6" ht="27.6">
      <c r="A767" s="337" t="s">
        <v>343</v>
      </c>
      <c r="B767" s="337" t="s">
        <v>1430</v>
      </c>
      <c r="C767" s="338" t="s">
        <v>3038</v>
      </c>
      <c r="D767" s="486" t="str">
        <f>'Instructions-LCR'!B102</f>
        <v>Secured funding - with domestic central bank - non-HQLA assets (all transactions) - market value of collateral extended</v>
      </c>
      <c r="E767" s="338" t="b">
        <f t="shared" si="22"/>
        <v>0</v>
      </c>
      <c r="F767" s="338" t="b">
        <f t="shared" si="23"/>
        <v>1</v>
      </c>
    </row>
    <row r="768" spans="1:6" ht="27.6">
      <c r="A768" s="337" t="s">
        <v>344</v>
      </c>
      <c r="B768" s="337" t="s">
        <v>1714</v>
      </c>
      <c r="C768" s="338" t="s">
        <v>3039</v>
      </c>
      <c r="D768" s="486" t="str">
        <f>'Instructions-LCR'!C102</f>
        <v>The market value of collateral extended in all secured funding or repo transactions with the institution's domestic central bank that mature within 30 days and are backed by non-HQLA assets.</v>
      </c>
      <c r="E768" s="338" t="b">
        <f t="shared" si="22"/>
        <v>0</v>
      </c>
      <c r="F768" s="338" t="b">
        <f t="shared" si="23"/>
        <v>1</v>
      </c>
    </row>
    <row r="769" spans="1:6">
      <c r="A769" s="337" t="s">
        <v>301</v>
      </c>
      <c r="B769" s="337" t="s">
        <v>301</v>
      </c>
      <c r="C769" s="338" t="s">
        <v>3040</v>
      </c>
      <c r="D769" s="486" t="str">
        <f>'Instructions-LCR'!D103</f>
        <v>114-115</v>
      </c>
      <c r="E769" s="338" t="b">
        <f t="shared" si="22"/>
        <v>1</v>
      </c>
      <c r="F769" s="338" t="b">
        <f t="shared" si="23"/>
        <v>1</v>
      </c>
    </row>
    <row r="770" spans="1:6" ht="27.6">
      <c r="A770" s="337" t="s">
        <v>1882</v>
      </c>
      <c r="B770" s="337" t="s">
        <v>1431</v>
      </c>
      <c r="C770" s="338" t="s">
        <v>3041</v>
      </c>
      <c r="D770" s="486" t="str">
        <f>'Instructions-LCR'!B103</f>
        <v>Secured funding - not with domestic central bank - Level 1 assets (transactions using eligible HQLA) - amount received</v>
      </c>
      <c r="E770" s="338" t="b">
        <f t="shared" ref="E770:E833" si="24">A770=D770</f>
        <v>0</v>
      </c>
      <c r="F770" s="338" t="b">
        <f t="shared" ref="F770:F833" si="25">B770=D770</f>
        <v>1</v>
      </c>
    </row>
    <row r="771" spans="1:6" ht="69">
      <c r="A771" s="337" t="s">
        <v>345</v>
      </c>
      <c r="B771" s="337" t="s">
        <v>1715</v>
      </c>
      <c r="C771" s="338" t="s">
        <v>3042</v>
      </c>
      <c r="D771" s="486" t="str">
        <f>'Instructions-LCR'!C103</f>
        <v>The amount received from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E771" s="338" t="b">
        <f t="shared" si="24"/>
        <v>0</v>
      </c>
      <c r="F771" s="338" t="b">
        <f t="shared" si="25"/>
        <v>1</v>
      </c>
    </row>
    <row r="772" spans="1:6">
      <c r="A772" s="337" t="s">
        <v>301</v>
      </c>
      <c r="B772" s="337" t="s">
        <v>301</v>
      </c>
      <c r="C772" s="338" t="s">
        <v>3043</v>
      </c>
      <c r="D772" s="486" t="str">
        <f>'Instructions-LCR'!D104</f>
        <v>114-115</v>
      </c>
      <c r="E772" s="338" t="b">
        <f t="shared" si="24"/>
        <v>1</v>
      </c>
      <c r="F772" s="338" t="b">
        <f t="shared" si="25"/>
        <v>1</v>
      </c>
    </row>
    <row r="773" spans="1:6" ht="27.6">
      <c r="A773" s="337" t="s">
        <v>1883</v>
      </c>
      <c r="B773" s="337" t="s">
        <v>1432</v>
      </c>
      <c r="C773" s="338" t="s">
        <v>3044</v>
      </c>
      <c r="D773" s="486" t="str">
        <f>'Instructions-LCR'!B104</f>
        <v>Secured funding - not with domestic central bank - Level 1 assets (transactions using eligible HQLA) - market value of collateral extended</v>
      </c>
      <c r="E773" s="338" t="b">
        <f t="shared" si="24"/>
        <v>0</v>
      </c>
      <c r="F773" s="338" t="b">
        <f t="shared" si="25"/>
        <v>1</v>
      </c>
    </row>
    <row r="774" spans="1:6" ht="82.8">
      <c r="A774" s="337" t="s">
        <v>346</v>
      </c>
      <c r="B774" s="337" t="s">
        <v>1716</v>
      </c>
      <c r="C774" s="338" t="s">
        <v>3045</v>
      </c>
      <c r="D774" s="486" t="str">
        <f>'Instructions-LCR'!C104</f>
        <v>The market value of collateral extended in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v>
      </c>
      <c r="E774" s="338" t="b">
        <f t="shared" si="24"/>
        <v>0</v>
      </c>
      <c r="F774" s="338" t="b">
        <f t="shared" si="25"/>
        <v>1</v>
      </c>
    </row>
    <row r="775" spans="1:6">
      <c r="A775" s="337" t="s">
        <v>301</v>
      </c>
      <c r="B775" s="337" t="s">
        <v>301</v>
      </c>
      <c r="C775" s="338" t="s">
        <v>3046</v>
      </c>
      <c r="D775" s="486" t="str">
        <f>'Instructions-LCR'!D105</f>
        <v>114-115</v>
      </c>
      <c r="E775" s="338" t="b">
        <f t="shared" si="24"/>
        <v>1</v>
      </c>
      <c r="F775" s="338" t="b">
        <f t="shared" si="25"/>
        <v>1</v>
      </c>
    </row>
    <row r="776" spans="1:6" ht="27.6">
      <c r="A776" s="337" t="s">
        <v>1884</v>
      </c>
      <c r="B776" s="337" t="s">
        <v>1433</v>
      </c>
      <c r="C776" s="338" t="s">
        <v>3047</v>
      </c>
      <c r="D776" s="486" t="str">
        <f>'Instructions-LCR'!B105</f>
        <v>Secured funding - not with domestic central bank - Level 1 assets (transactions not using eligible HQLA) - amount received</v>
      </c>
      <c r="E776" s="338" t="b">
        <f t="shared" si="24"/>
        <v>0</v>
      </c>
      <c r="F776" s="338" t="b">
        <f t="shared" si="25"/>
        <v>1</v>
      </c>
    </row>
    <row r="777" spans="1:6" ht="82.8">
      <c r="A777" s="337" t="s">
        <v>347</v>
      </c>
      <c r="B777" s="337" t="s">
        <v>1717</v>
      </c>
      <c r="C777" s="338" t="s">
        <v>3048</v>
      </c>
      <c r="D777" s="486" t="str">
        <f>'Instructions-LCR'!C105</f>
        <v>The amount received from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E777" s="338" t="b">
        <f t="shared" si="24"/>
        <v>0</v>
      </c>
      <c r="F777" s="338" t="b">
        <f t="shared" si="25"/>
        <v>1</v>
      </c>
    </row>
    <row r="778" spans="1:6">
      <c r="A778" s="337" t="s">
        <v>301</v>
      </c>
      <c r="B778" s="337" t="s">
        <v>301</v>
      </c>
      <c r="C778" s="338" t="s">
        <v>3049</v>
      </c>
      <c r="D778" s="486" t="str">
        <f>'Instructions-LCR'!D106</f>
        <v>114-115</v>
      </c>
      <c r="E778" s="338" t="b">
        <f t="shared" si="24"/>
        <v>1</v>
      </c>
      <c r="F778" s="338" t="b">
        <f t="shared" si="25"/>
        <v>1</v>
      </c>
    </row>
    <row r="779" spans="1:6" ht="27.6">
      <c r="A779" s="337" t="s">
        <v>1885</v>
      </c>
      <c r="B779" s="337" t="s">
        <v>1434</v>
      </c>
      <c r="C779" s="338" t="s">
        <v>3050</v>
      </c>
      <c r="D779" s="486" t="str">
        <f>'Instructions-LCR'!B106</f>
        <v>Secured funding - not with domestic central bank - Level 1 assets (transactions not using eligible HQLA) - market value of collateral extended</v>
      </c>
      <c r="E779" s="338" t="b">
        <f t="shared" si="24"/>
        <v>0</v>
      </c>
      <c r="F779" s="338" t="b">
        <f t="shared" si="25"/>
        <v>1</v>
      </c>
    </row>
    <row r="780" spans="1:6" ht="82.8">
      <c r="A780" s="337" t="s">
        <v>348</v>
      </c>
      <c r="B780" s="337" t="s">
        <v>1718</v>
      </c>
      <c r="C780" s="338" t="s">
        <v>3051</v>
      </c>
      <c r="D780" s="486" t="str">
        <f>'Instructions-LCR'!C106</f>
        <v>The market value of collateral extended in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v>
      </c>
      <c r="E780" s="338" t="b">
        <f t="shared" si="24"/>
        <v>0</v>
      </c>
      <c r="F780" s="338" t="b">
        <f t="shared" si="25"/>
        <v>1</v>
      </c>
    </row>
    <row r="781" spans="1:6">
      <c r="A781" s="337" t="s">
        <v>301</v>
      </c>
      <c r="B781" s="337" t="s">
        <v>301</v>
      </c>
      <c r="C781" s="338" t="s">
        <v>3052</v>
      </c>
      <c r="D781" s="486" t="str">
        <f>'Instructions-LCR'!D107</f>
        <v>114-115</v>
      </c>
      <c r="E781" s="338" t="b">
        <f t="shared" si="24"/>
        <v>1</v>
      </c>
      <c r="F781" s="338" t="b">
        <f t="shared" si="25"/>
        <v>1</v>
      </c>
    </row>
    <row r="782" spans="1:6" ht="27.6">
      <c r="A782" s="337" t="s">
        <v>1886</v>
      </c>
      <c r="B782" s="337" t="s">
        <v>1435</v>
      </c>
      <c r="C782" s="338" t="s">
        <v>3053</v>
      </c>
      <c r="D782" s="486" t="str">
        <f>'Instructions-LCR'!B107</f>
        <v>Secured funding - not with domestic central bank - Level 2A assets (transactions using eligible HQLA) - amount received</v>
      </c>
      <c r="E782" s="338" t="b">
        <f t="shared" si="24"/>
        <v>0</v>
      </c>
      <c r="F782" s="338" t="b">
        <f t="shared" si="25"/>
        <v>1</v>
      </c>
    </row>
    <row r="783" spans="1:6" ht="69">
      <c r="A783" s="337" t="s">
        <v>349</v>
      </c>
      <c r="B783" s="337" t="s">
        <v>1719</v>
      </c>
      <c r="C783" s="338" t="s">
        <v>3054</v>
      </c>
      <c r="D783" s="486" t="str">
        <f>'Instructions-LCR'!C107</f>
        <v>The amount received from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E783" s="338" t="b">
        <f t="shared" si="24"/>
        <v>0</v>
      </c>
      <c r="F783" s="338" t="b">
        <f t="shared" si="25"/>
        <v>1</v>
      </c>
    </row>
    <row r="784" spans="1:6">
      <c r="A784" s="337" t="s">
        <v>301</v>
      </c>
      <c r="B784" s="337" t="s">
        <v>301</v>
      </c>
      <c r="C784" s="338" t="s">
        <v>3055</v>
      </c>
      <c r="D784" s="486" t="str">
        <f>'Instructions-LCR'!D108</f>
        <v>114-115</v>
      </c>
      <c r="E784" s="338" t="b">
        <f t="shared" si="24"/>
        <v>1</v>
      </c>
      <c r="F784" s="338" t="b">
        <f t="shared" si="25"/>
        <v>1</v>
      </c>
    </row>
    <row r="785" spans="1:6" ht="27.6">
      <c r="A785" s="337" t="s">
        <v>1887</v>
      </c>
      <c r="B785" s="337" t="s">
        <v>1436</v>
      </c>
      <c r="C785" s="338" t="s">
        <v>3056</v>
      </c>
      <c r="D785" s="486" t="str">
        <f>'Instructions-LCR'!B108</f>
        <v>Secured funding - not with domestic central bank - Level 2A assets (transactions using eligible HQLA) - market value of collateral extended</v>
      </c>
      <c r="E785" s="338" t="b">
        <f t="shared" si="24"/>
        <v>0</v>
      </c>
      <c r="F785" s="338" t="b">
        <f t="shared" si="25"/>
        <v>1</v>
      </c>
    </row>
    <row r="786" spans="1:6" ht="82.8">
      <c r="A786" s="337" t="s">
        <v>350</v>
      </c>
      <c r="B786" s="337" t="s">
        <v>1720</v>
      </c>
      <c r="C786" s="338" t="s">
        <v>3057</v>
      </c>
      <c r="D786" s="486" t="str">
        <f>'Instructions-LCR'!C108</f>
        <v>The market value of collateral extended in only those secured funding or repo transactions that are not conducted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v>
      </c>
      <c r="E786" s="338" t="b">
        <f t="shared" si="24"/>
        <v>0</v>
      </c>
      <c r="F786" s="338" t="b">
        <f t="shared" si="25"/>
        <v>1</v>
      </c>
    </row>
    <row r="787" spans="1:6">
      <c r="A787" s="337" t="s">
        <v>301</v>
      </c>
      <c r="B787" s="337" t="s">
        <v>301</v>
      </c>
      <c r="C787" s="338" t="s">
        <v>3058</v>
      </c>
      <c r="D787" s="486" t="str">
        <f>'Instructions-LCR'!D109</f>
        <v>114-115</v>
      </c>
      <c r="E787" s="338" t="b">
        <f t="shared" si="24"/>
        <v>1</v>
      </c>
      <c r="F787" s="338" t="b">
        <f t="shared" si="25"/>
        <v>1</v>
      </c>
    </row>
    <row r="788" spans="1:6" ht="27.6">
      <c r="A788" s="337" t="s">
        <v>1888</v>
      </c>
      <c r="B788" s="337" t="s">
        <v>1437</v>
      </c>
      <c r="C788" s="338" t="s">
        <v>3059</v>
      </c>
      <c r="D788" s="486" t="str">
        <f>'Instructions-LCR'!B109</f>
        <v>Secured funding - not with domestic central bank - Level 2A assets (transactions not using eligible HQLA) - amount received</v>
      </c>
      <c r="E788" s="338" t="b">
        <f t="shared" si="24"/>
        <v>0</v>
      </c>
      <c r="F788" s="338" t="b">
        <f t="shared" si="25"/>
        <v>1</v>
      </c>
    </row>
    <row r="789" spans="1:6" ht="82.8">
      <c r="A789" s="337" t="s">
        <v>351</v>
      </c>
      <c r="B789" s="337" t="s">
        <v>1721</v>
      </c>
      <c r="C789" s="338" t="s">
        <v>3060</v>
      </c>
      <c r="D789" s="486" t="str">
        <f>'Instructions-LCR'!C109</f>
        <v>The amount received from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E789" s="338" t="b">
        <f t="shared" si="24"/>
        <v>0</v>
      </c>
      <c r="F789" s="338" t="b">
        <f t="shared" si="25"/>
        <v>1</v>
      </c>
    </row>
    <row r="790" spans="1:6">
      <c r="A790" s="337" t="s">
        <v>301</v>
      </c>
      <c r="B790" s="337" t="s">
        <v>301</v>
      </c>
      <c r="C790" s="338" t="s">
        <v>3061</v>
      </c>
      <c r="D790" s="486" t="str">
        <f>'Instructions-LCR'!D110</f>
        <v>114-115</v>
      </c>
      <c r="E790" s="338" t="b">
        <f t="shared" si="24"/>
        <v>1</v>
      </c>
      <c r="F790" s="338" t="b">
        <f t="shared" si="25"/>
        <v>1</v>
      </c>
    </row>
    <row r="791" spans="1:6" ht="27.6">
      <c r="A791" s="337" t="s">
        <v>1889</v>
      </c>
      <c r="B791" s="337" t="s">
        <v>1438</v>
      </c>
      <c r="C791" s="338" t="s">
        <v>3062</v>
      </c>
      <c r="D791" s="486" t="str">
        <f>'Instructions-LCR'!B110</f>
        <v>Secured funding - not with domestic central bank - Level 2A assets (transactions not using eligible HQLA) - market value of collateral extended</v>
      </c>
      <c r="E791" s="338" t="b">
        <f t="shared" si="24"/>
        <v>0</v>
      </c>
      <c r="F791" s="338" t="b">
        <f t="shared" si="25"/>
        <v>1</v>
      </c>
    </row>
    <row r="792" spans="1:6" ht="82.8">
      <c r="A792" s="337" t="s">
        <v>352</v>
      </c>
      <c r="B792" s="337" t="s">
        <v>1722</v>
      </c>
      <c r="C792" s="338" t="s">
        <v>3063</v>
      </c>
      <c r="D792" s="486" t="str">
        <f>'Instructions-LCR'!C110</f>
        <v>The market value of collateral extended in only those secured funding or repo transactions that are not conducted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v>
      </c>
      <c r="E792" s="338" t="b">
        <f t="shared" si="24"/>
        <v>0</v>
      </c>
      <c r="F792" s="338" t="b">
        <f t="shared" si="25"/>
        <v>1</v>
      </c>
    </row>
    <row r="793" spans="1:6">
      <c r="A793" s="337" t="s">
        <v>301</v>
      </c>
      <c r="B793" s="337" t="s">
        <v>301</v>
      </c>
      <c r="C793" s="338" t="s">
        <v>3064</v>
      </c>
      <c r="D793" s="486" t="str">
        <f>'Instructions-LCR'!D111</f>
        <v>114-115</v>
      </c>
      <c r="E793" s="338" t="b">
        <f t="shared" si="24"/>
        <v>1</v>
      </c>
      <c r="F793" s="338" t="b">
        <f t="shared" si="25"/>
        <v>1</v>
      </c>
    </row>
    <row r="794" spans="1:6" ht="27.6">
      <c r="A794" s="337" t="s">
        <v>1890</v>
      </c>
      <c r="B794" s="337" t="s">
        <v>1439</v>
      </c>
      <c r="C794" s="338" t="s">
        <v>3065</v>
      </c>
      <c r="D794" s="486" t="str">
        <f>'Instructions-LCR'!B111</f>
        <v>Secured funding - not with domestic central bank - Level 2B RMBS assets (transactions using eligible HQLA) - amount received</v>
      </c>
      <c r="E794" s="338" t="b">
        <f t="shared" si="24"/>
        <v>0</v>
      </c>
      <c r="F794" s="338" t="b">
        <f t="shared" si="25"/>
        <v>1</v>
      </c>
    </row>
    <row r="795" spans="1:6" ht="82.8">
      <c r="A795" s="337" t="s">
        <v>353</v>
      </c>
      <c r="B795" s="337" t="s">
        <v>1723</v>
      </c>
      <c r="C795" s="338" t="s">
        <v>3066</v>
      </c>
      <c r="D795" s="486" t="str">
        <f>'Instructions-LCR'!C111</f>
        <v>The amount received from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E795" s="338" t="b">
        <f t="shared" si="24"/>
        <v>0</v>
      </c>
      <c r="F795" s="338" t="b">
        <f t="shared" si="25"/>
        <v>1</v>
      </c>
    </row>
    <row r="796" spans="1:6">
      <c r="A796" s="337" t="s">
        <v>301</v>
      </c>
      <c r="B796" s="337" t="s">
        <v>301</v>
      </c>
      <c r="C796" s="338" t="s">
        <v>3067</v>
      </c>
      <c r="D796" s="486" t="str">
        <f>'Instructions-LCR'!D112</f>
        <v>114-115</v>
      </c>
      <c r="E796" s="338" t="b">
        <f t="shared" si="24"/>
        <v>1</v>
      </c>
      <c r="F796" s="338" t="b">
        <f t="shared" si="25"/>
        <v>1</v>
      </c>
    </row>
    <row r="797" spans="1:6" ht="27.6">
      <c r="A797" s="337" t="s">
        <v>1891</v>
      </c>
      <c r="B797" s="337" t="s">
        <v>1440</v>
      </c>
      <c r="C797" s="338" t="s">
        <v>3068</v>
      </c>
      <c r="D797" s="486" t="str">
        <f>'Instructions-LCR'!B112</f>
        <v>Secured funding - not with domestic central bank - Level 2B RMBS assets (transactions using eligible HQLA) - market value of collateral extended</v>
      </c>
      <c r="E797" s="338" t="b">
        <f t="shared" si="24"/>
        <v>0</v>
      </c>
      <c r="F797" s="338" t="b">
        <f t="shared" si="25"/>
        <v>1</v>
      </c>
    </row>
    <row r="798" spans="1:6" ht="82.8">
      <c r="A798" s="337" t="s">
        <v>354</v>
      </c>
      <c r="B798" s="337" t="s">
        <v>1724</v>
      </c>
      <c r="C798" s="338" t="s">
        <v>3069</v>
      </c>
      <c r="D798" s="486" t="str">
        <f>'Instructions-LCR'!C112</f>
        <v>The market value of collateral extended in only those secured funding or repo transactions that are not conducted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v>
      </c>
      <c r="E798" s="338" t="b">
        <f t="shared" si="24"/>
        <v>0</v>
      </c>
      <c r="F798" s="338" t="b">
        <f t="shared" si="25"/>
        <v>1</v>
      </c>
    </row>
    <row r="799" spans="1:6">
      <c r="A799" s="337" t="s">
        <v>301</v>
      </c>
      <c r="B799" s="337" t="s">
        <v>301</v>
      </c>
      <c r="C799" s="338" t="s">
        <v>3070</v>
      </c>
      <c r="D799" s="486" t="str">
        <f>'Instructions-LCR'!D113</f>
        <v>114-115</v>
      </c>
      <c r="E799" s="338" t="b">
        <f t="shared" si="24"/>
        <v>1</v>
      </c>
      <c r="F799" s="338" t="b">
        <f t="shared" si="25"/>
        <v>1</v>
      </c>
    </row>
    <row r="800" spans="1:6" ht="27.6">
      <c r="A800" s="337" t="s">
        <v>1892</v>
      </c>
      <c r="B800" s="337" t="s">
        <v>1441</v>
      </c>
      <c r="C800" s="338" t="s">
        <v>3071</v>
      </c>
      <c r="D800" s="486" t="str">
        <f>'Instructions-LCR'!B113</f>
        <v>Secured funding - not with domestic central bank - Level 2B RMBS assets (transactions not using eligible HQLA) - amount received</v>
      </c>
      <c r="E800" s="338" t="b">
        <f t="shared" si="24"/>
        <v>0</v>
      </c>
      <c r="F800" s="338" t="b">
        <f t="shared" si="25"/>
        <v>1</v>
      </c>
    </row>
    <row r="801" spans="1:6" ht="82.8">
      <c r="A801" s="337" t="s">
        <v>355</v>
      </c>
      <c r="B801" s="337" t="s">
        <v>1725</v>
      </c>
      <c r="C801" s="338" t="s">
        <v>3072</v>
      </c>
      <c r="D801" s="486" t="str">
        <f>'Instructions-LCR'!C113</f>
        <v>The amount received from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E801" s="338" t="b">
        <f t="shared" si="24"/>
        <v>0</v>
      </c>
      <c r="F801" s="338" t="b">
        <f t="shared" si="25"/>
        <v>1</v>
      </c>
    </row>
    <row r="802" spans="1:6">
      <c r="A802" s="337" t="s">
        <v>301</v>
      </c>
      <c r="B802" s="337" t="s">
        <v>301</v>
      </c>
      <c r="C802" s="338" t="s">
        <v>3073</v>
      </c>
      <c r="D802" s="486" t="str">
        <f>'Instructions-LCR'!D114</f>
        <v>114-115</v>
      </c>
      <c r="E802" s="338" t="b">
        <f t="shared" si="24"/>
        <v>1</v>
      </c>
      <c r="F802" s="338" t="b">
        <f t="shared" si="25"/>
        <v>1</v>
      </c>
    </row>
    <row r="803" spans="1:6" ht="27.6">
      <c r="A803" s="337" t="s">
        <v>1893</v>
      </c>
      <c r="B803" s="337" t="s">
        <v>1442</v>
      </c>
      <c r="C803" s="338" t="s">
        <v>3074</v>
      </c>
      <c r="D803" s="486" t="str">
        <f>'Instructions-LCR'!B114</f>
        <v>Secured funding - not with domestic central bank - Level 2B RMBS assets (transactions not using eligible HQLA) - market value of collateral extended</v>
      </c>
      <c r="E803" s="338" t="b">
        <f t="shared" si="24"/>
        <v>0</v>
      </c>
      <c r="F803" s="338" t="b">
        <f t="shared" si="25"/>
        <v>1</v>
      </c>
    </row>
    <row r="804" spans="1:6" ht="82.8">
      <c r="A804" s="337" t="s">
        <v>356</v>
      </c>
      <c r="B804" s="337" t="s">
        <v>1726</v>
      </c>
      <c r="C804" s="338" t="s">
        <v>3075</v>
      </c>
      <c r="D804" s="486" t="str">
        <f>'Instructions-LCR'!C114</f>
        <v>The market value of collateral extended in only those secured funding or repo transactions that are not conducted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v>
      </c>
      <c r="E804" s="338" t="b">
        <f t="shared" si="24"/>
        <v>0</v>
      </c>
      <c r="F804" s="338" t="b">
        <f t="shared" si="25"/>
        <v>1</v>
      </c>
    </row>
    <row r="805" spans="1:6">
      <c r="A805" s="337" t="s">
        <v>301</v>
      </c>
      <c r="B805" s="337" t="s">
        <v>301</v>
      </c>
      <c r="C805" s="338" t="s">
        <v>3076</v>
      </c>
      <c r="D805" s="486" t="str">
        <f>'Instructions-LCR'!D115</f>
        <v>114-115</v>
      </c>
      <c r="E805" s="338" t="b">
        <f t="shared" si="24"/>
        <v>1</v>
      </c>
      <c r="F805" s="338" t="b">
        <f t="shared" si="25"/>
        <v>1</v>
      </c>
    </row>
    <row r="806" spans="1:6" ht="27.6">
      <c r="A806" s="337" t="s">
        <v>1894</v>
      </c>
      <c r="B806" s="337" t="s">
        <v>1897</v>
      </c>
      <c r="C806" s="338" t="s">
        <v>3077</v>
      </c>
      <c r="D806" s="486" t="str">
        <f>'Instructions-LCR'!B115</f>
        <v>Secured funding - with domestic sovereign, MDB or domestic PSE with 20% RW - Level 2B non-RMBS assets (transactions using eligible HQLA) - amount received</v>
      </c>
      <c r="E806" s="338" t="b">
        <f t="shared" si="24"/>
        <v>0</v>
      </c>
      <c r="F806" s="338" t="b">
        <f t="shared" si="25"/>
        <v>1</v>
      </c>
    </row>
    <row r="807" spans="1:6" ht="82.8">
      <c r="A807" s="337" t="s">
        <v>357</v>
      </c>
      <c r="B807" s="337" t="s">
        <v>1898</v>
      </c>
      <c r="C807" s="338" t="s">
        <v>3078</v>
      </c>
      <c r="D807" s="486" t="str">
        <f>'Instructions-LCR'!C115</f>
        <v>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807" s="338" t="b">
        <f t="shared" si="24"/>
        <v>0</v>
      </c>
      <c r="F807" s="338" t="b">
        <f t="shared" si="25"/>
        <v>1</v>
      </c>
    </row>
    <row r="808" spans="1:6">
      <c r="A808" s="337" t="s">
        <v>301</v>
      </c>
      <c r="B808" s="337" t="s">
        <v>301</v>
      </c>
      <c r="C808" s="338" t="s">
        <v>3079</v>
      </c>
      <c r="D808" s="486" t="str">
        <f>'Instructions-LCR'!D116</f>
        <v>114-115</v>
      </c>
      <c r="E808" s="338" t="b">
        <f t="shared" si="24"/>
        <v>1</v>
      </c>
      <c r="F808" s="338" t="b">
        <f t="shared" si="25"/>
        <v>1</v>
      </c>
    </row>
    <row r="809" spans="1:6" ht="39.6">
      <c r="A809" s="337" t="s">
        <v>1922</v>
      </c>
      <c r="B809" s="337" t="s">
        <v>1899</v>
      </c>
      <c r="C809" s="338" t="s">
        <v>3080</v>
      </c>
      <c r="D809" s="486" t="str">
        <f>'Instructions-LCR'!B116</f>
        <v>Secured funding - with domestic sovereign, MDB or domestic PSE with 20% RW - Level 2B non-RMBS assets (transactions using eligible HQLA) - market value of collateral extended</v>
      </c>
      <c r="E809" s="338" t="b">
        <f t="shared" si="24"/>
        <v>0</v>
      </c>
      <c r="F809" s="338" t="b">
        <f t="shared" si="25"/>
        <v>1</v>
      </c>
    </row>
    <row r="810" spans="1:6" ht="123.6" customHeight="1">
      <c r="A810" s="337" t="s">
        <v>358</v>
      </c>
      <c r="B810" s="337" t="s">
        <v>1900</v>
      </c>
      <c r="C810" s="338" t="s">
        <v>3081</v>
      </c>
      <c r="D810" s="486" t="str">
        <f>'Instructions-LCR'!C116</f>
        <v>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810" s="338" t="b">
        <f t="shared" si="24"/>
        <v>0</v>
      </c>
      <c r="F810" s="338" t="b">
        <f t="shared" si="25"/>
        <v>1</v>
      </c>
    </row>
    <row r="811" spans="1:6">
      <c r="A811" s="337" t="s">
        <v>301</v>
      </c>
      <c r="B811" s="337" t="s">
        <v>301</v>
      </c>
      <c r="C811" s="338" t="s">
        <v>3082</v>
      </c>
      <c r="D811" s="486" t="str">
        <f>'Instructions-LCR'!D117</f>
        <v>114-115</v>
      </c>
      <c r="E811" s="338" t="b">
        <f t="shared" si="24"/>
        <v>1</v>
      </c>
      <c r="F811" s="338" t="b">
        <f t="shared" si="25"/>
        <v>1</v>
      </c>
    </row>
    <row r="812" spans="1:6" ht="27.6">
      <c r="A812" s="337" t="s">
        <v>1923</v>
      </c>
      <c r="B812" s="337" t="s">
        <v>1901</v>
      </c>
      <c r="C812" s="338" t="s">
        <v>3083</v>
      </c>
      <c r="D812" s="486" t="str">
        <f>'Instructions-LCR'!B117</f>
        <v>Secured funding - with domestic sovereign, MDB or domestic PSE with 20% RW - Level 2B non-RMBS assets (transactions not using eligible HQLA) - amount received</v>
      </c>
      <c r="E812" s="338" t="b">
        <f t="shared" si="24"/>
        <v>0</v>
      </c>
      <c r="F812" s="338" t="b">
        <f t="shared" si="25"/>
        <v>1</v>
      </c>
    </row>
    <row r="813" spans="1:6" ht="127.95" customHeight="1">
      <c r="A813" s="337" t="s">
        <v>359</v>
      </c>
      <c r="B813" s="337" t="s">
        <v>1902</v>
      </c>
      <c r="C813" s="338" t="s">
        <v>3084</v>
      </c>
      <c r="D813" s="486" t="str">
        <f>'Instructions-LCR'!C117</f>
        <v>The amount received from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813" s="338" t="b">
        <f t="shared" si="24"/>
        <v>0</v>
      </c>
      <c r="F813" s="338" t="b">
        <f t="shared" si="25"/>
        <v>1</v>
      </c>
    </row>
    <row r="814" spans="1:6">
      <c r="A814" s="337" t="s">
        <v>301</v>
      </c>
      <c r="B814" s="337" t="s">
        <v>301</v>
      </c>
      <c r="C814" s="338" t="s">
        <v>3085</v>
      </c>
      <c r="D814" s="486" t="str">
        <f>'Instructions-LCR'!D118</f>
        <v>114-115</v>
      </c>
      <c r="E814" s="338" t="b">
        <f t="shared" si="24"/>
        <v>1</v>
      </c>
      <c r="F814" s="338" t="b">
        <f t="shared" si="25"/>
        <v>1</v>
      </c>
    </row>
    <row r="815" spans="1:6" ht="39.6">
      <c r="A815" s="337" t="s">
        <v>1924</v>
      </c>
      <c r="B815" s="337" t="s">
        <v>1903</v>
      </c>
      <c r="C815" s="338" t="s">
        <v>3086</v>
      </c>
      <c r="D815" s="486" t="str">
        <f>'Instructions-LCR'!B118</f>
        <v>Secured funding - with domestic sovereign, MDB or domestic PSE with 20% RW - Level 2B non-RMBS assets (transactions not using eligible HQLA) - market value of collateral extended</v>
      </c>
      <c r="E815" s="338" t="b">
        <f t="shared" si="24"/>
        <v>0</v>
      </c>
      <c r="F815" s="338" t="b">
        <f t="shared" si="25"/>
        <v>1</v>
      </c>
    </row>
    <row r="816" spans="1:6" ht="82.8">
      <c r="A816" s="337" t="s">
        <v>360</v>
      </c>
      <c r="B816" s="337" t="s">
        <v>1904</v>
      </c>
      <c r="C816" s="338" t="s">
        <v>3087</v>
      </c>
      <c r="D816" s="486" t="str">
        <f>'Instructions-LCR'!C118</f>
        <v>The market value of collateral extended in all secured funding or repo transactions that are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816" s="338" t="b">
        <f t="shared" si="24"/>
        <v>0</v>
      </c>
      <c r="F816" s="338" t="b">
        <f t="shared" si="25"/>
        <v>1</v>
      </c>
    </row>
    <row r="817" spans="1:6">
      <c r="A817" s="337" t="s">
        <v>301</v>
      </c>
      <c r="B817" s="337" t="s">
        <v>301</v>
      </c>
      <c r="C817" s="338" t="s">
        <v>3088</v>
      </c>
      <c r="D817" s="486" t="str">
        <f>'Instructions-LCR'!D119</f>
        <v>114-115</v>
      </c>
      <c r="E817" s="338" t="b">
        <f t="shared" si="24"/>
        <v>1</v>
      </c>
      <c r="F817" s="338" t="b">
        <f t="shared" si="25"/>
        <v>1</v>
      </c>
    </row>
    <row r="818" spans="1:6" ht="27.6">
      <c r="A818" s="337" t="s">
        <v>1925</v>
      </c>
      <c r="B818" s="337" t="s">
        <v>1905</v>
      </c>
      <c r="C818" s="338" t="s">
        <v>3089</v>
      </c>
      <c r="D818" s="486" t="str">
        <f>'Instructions-LCR'!B119</f>
        <v>Secured funding - not with domestic sovereign, MDB or domestic PSE with 20% RW - Level 2B non-RMBS assets (transactions using eligible HQLA) - amount received</v>
      </c>
      <c r="E818" s="338" t="b">
        <f t="shared" si="24"/>
        <v>0</v>
      </c>
      <c r="F818" s="338" t="b">
        <f t="shared" si="25"/>
        <v>1</v>
      </c>
    </row>
    <row r="819" spans="1:6" ht="124.95" customHeight="1">
      <c r="A819" s="337" t="s">
        <v>361</v>
      </c>
      <c r="B819" s="337" t="s">
        <v>1906</v>
      </c>
      <c r="C819" s="338" t="s">
        <v>3090</v>
      </c>
      <c r="D819" s="486" t="str">
        <f>'Instructions-LCR'!C119</f>
        <v>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819" s="338" t="b">
        <f t="shared" si="24"/>
        <v>0</v>
      </c>
      <c r="F819" s="338" t="b">
        <f t="shared" si="25"/>
        <v>1</v>
      </c>
    </row>
    <row r="820" spans="1:6">
      <c r="A820" s="337" t="s">
        <v>301</v>
      </c>
      <c r="B820" s="337" t="s">
        <v>301</v>
      </c>
      <c r="C820" s="338" t="s">
        <v>3091</v>
      </c>
      <c r="D820" s="486" t="str">
        <f>'Instructions-LCR'!D120</f>
        <v>114-115</v>
      </c>
      <c r="E820" s="338" t="b">
        <f t="shared" si="24"/>
        <v>1</v>
      </c>
      <c r="F820" s="338" t="b">
        <f t="shared" si="25"/>
        <v>1</v>
      </c>
    </row>
    <row r="821" spans="1:6" ht="39.6">
      <c r="A821" s="337" t="s">
        <v>1926</v>
      </c>
      <c r="B821" s="337" t="s">
        <v>1907</v>
      </c>
      <c r="C821" s="338" t="s">
        <v>3092</v>
      </c>
      <c r="D821" s="486" t="str">
        <f>'Instructions-LCR'!B120</f>
        <v>Secured funding - not with domestic sovereign, MDB or domestic PSE with 20% RW - Level 2B non-RMBS assets (transactions using eligible HQLA) - market value of collateral extended</v>
      </c>
      <c r="E821" s="338" t="b">
        <f t="shared" si="24"/>
        <v>0</v>
      </c>
      <c r="F821" s="338" t="b">
        <f t="shared" si="25"/>
        <v>1</v>
      </c>
    </row>
    <row r="822" spans="1:6" ht="82.8">
      <c r="A822" s="337" t="s">
        <v>362</v>
      </c>
      <c r="B822" s="337" t="s">
        <v>1908</v>
      </c>
      <c r="C822" s="338" t="s">
        <v>3093</v>
      </c>
      <c r="D822" s="486" t="str">
        <f>'Instructions-LCR'!C120</f>
        <v>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v>
      </c>
      <c r="E822" s="338" t="b">
        <f t="shared" si="24"/>
        <v>0</v>
      </c>
      <c r="F822" s="338" t="b">
        <f t="shared" si="25"/>
        <v>1</v>
      </c>
    </row>
    <row r="823" spans="1:6">
      <c r="A823" s="337" t="s">
        <v>301</v>
      </c>
      <c r="B823" s="337" t="s">
        <v>301</v>
      </c>
      <c r="C823" s="338" t="s">
        <v>3094</v>
      </c>
      <c r="D823" s="486" t="str">
        <f>'Instructions-LCR'!D121</f>
        <v>114-115</v>
      </c>
      <c r="E823" s="338" t="b">
        <f t="shared" si="24"/>
        <v>1</v>
      </c>
      <c r="F823" s="338" t="b">
        <f t="shared" si="25"/>
        <v>1</v>
      </c>
    </row>
    <row r="824" spans="1:6" ht="27.6">
      <c r="A824" s="337" t="s">
        <v>1927</v>
      </c>
      <c r="B824" s="337" t="s">
        <v>1909</v>
      </c>
      <c r="C824" s="338" t="s">
        <v>3095</v>
      </c>
      <c r="D824" s="486" t="str">
        <f>'Instructions-LCR'!B121</f>
        <v>Secured funding - not with domestic sovereign, MDB or domestic PSE with 20% RW - Level 2B non-RMBS assets (transactions not using eligible HQLA) - amount received</v>
      </c>
      <c r="E824" s="338" t="b">
        <f t="shared" si="24"/>
        <v>0</v>
      </c>
      <c r="F824" s="338" t="b">
        <f t="shared" si="25"/>
        <v>1</v>
      </c>
    </row>
    <row r="825" spans="1:6" ht="82.8">
      <c r="A825" s="337" t="s">
        <v>363</v>
      </c>
      <c r="B825" s="337" t="s">
        <v>1910</v>
      </c>
      <c r="C825" s="338" t="s">
        <v>3096</v>
      </c>
      <c r="D825" s="486" t="str">
        <f>'Instructions-LCR'!C121</f>
        <v>The amount received from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825" s="338" t="b">
        <f t="shared" si="24"/>
        <v>0</v>
      </c>
      <c r="F825" s="338" t="b">
        <f t="shared" si="25"/>
        <v>1</v>
      </c>
    </row>
    <row r="826" spans="1:6">
      <c r="A826" s="337" t="s">
        <v>301</v>
      </c>
      <c r="B826" s="337" t="s">
        <v>301</v>
      </c>
      <c r="C826" s="338" t="s">
        <v>3097</v>
      </c>
      <c r="D826" s="486" t="str">
        <f>'Instructions-LCR'!D122</f>
        <v>114-115</v>
      </c>
      <c r="E826" s="338" t="b">
        <f t="shared" si="24"/>
        <v>1</v>
      </c>
      <c r="F826" s="338" t="b">
        <f t="shared" si="25"/>
        <v>1</v>
      </c>
    </row>
    <row r="827" spans="1:6" ht="39.6">
      <c r="A827" s="337" t="s">
        <v>1928</v>
      </c>
      <c r="B827" s="337" t="s">
        <v>1911</v>
      </c>
      <c r="C827" s="338" t="s">
        <v>3098</v>
      </c>
      <c r="D827" s="486" t="str">
        <f>'Instructions-LCR'!B122</f>
        <v>Secured funding - not with domestic sovereign, MDB or domestic PSE with 20% RW - Level 2B non-RMBS assets (transactions not using eligible HQLA) - market value of collateral extended</v>
      </c>
      <c r="E827" s="338" t="b">
        <f t="shared" si="24"/>
        <v>0</v>
      </c>
      <c r="F827" s="338" t="b">
        <f t="shared" si="25"/>
        <v>1</v>
      </c>
    </row>
    <row r="828" spans="1:6" ht="82.8">
      <c r="A828" s="337" t="s">
        <v>364</v>
      </c>
      <c r="B828" s="337" t="s">
        <v>1912</v>
      </c>
      <c r="C828" s="338" t="s">
        <v>3099</v>
      </c>
      <c r="D828" s="486" t="str">
        <f>'Instructions-LCR'!C122</f>
        <v>The market value of collateral extended in all secured funding or repo transactions that are not conducted with the institution's domestic sovereign, a MDB, or a domestic PSE with a 20% risk-weight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v>
      </c>
      <c r="E828" s="338" t="b">
        <f t="shared" si="24"/>
        <v>0</v>
      </c>
      <c r="F828" s="338" t="b">
        <f t="shared" si="25"/>
        <v>1</v>
      </c>
    </row>
    <row r="829" spans="1:6">
      <c r="A829" s="337" t="s">
        <v>301</v>
      </c>
      <c r="B829" s="337" t="s">
        <v>301</v>
      </c>
      <c r="C829" s="338" t="s">
        <v>3100</v>
      </c>
      <c r="D829" s="486" t="str">
        <f>'Instructions-LCR'!D123</f>
        <v>114-115</v>
      </c>
      <c r="E829" s="338" t="b">
        <f t="shared" si="24"/>
        <v>1</v>
      </c>
      <c r="F829" s="338" t="b">
        <f t="shared" si="25"/>
        <v>1</v>
      </c>
    </row>
    <row r="830" spans="1:6" ht="27.6">
      <c r="A830" s="337" t="s">
        <v>365</v>
      </c>
      <c r="B830" s="337" t="s">
        <v>1913</v>
      </c>
      <c r="C830" s="338" t="s">
        <v>3101</v>
      </c>
      <c r="D830" s="486" t="str">
        <f>'Instructions-LCR'!B123</f>
        <v>Secured funding - with domestic sovereign, MDB or domestic PSE with 20% RW - non-HQLA assets (all transactions) - amount received</v>
      </c>
      <c r="E830" s="338" t="b">
        <f t="shared" si="24"/>
        <v>0</v>
      </c>
      <c r="F830" s="338" t="b">
        <f t="shared" si="25"/>
        <v>1</v>
      </c>
    </row>
    <row r="831" spans="1:6" ht="41.4">
      <c r="A831" s="337" t="s">
        <v>366</v>
      </c>
      <c r="B831" s="337" t="s">
        <v>1914</v>
      </c>
      <c r="C831" s="338" t="s">
        <v>3102</v>
      </c>
      <c r="D831" s="486" t="str">
        <f>'Instructions-LCR'!C123</f>
        <v>The amount received from all secured funding or repo transactions that are conducted with the institution's domestic sovereign, a MDB, or a domestic PSE with a 20% risk-weight that mature within 30 days and are backed by non-HQLA assets.</v>
      </c>
      <c r="E831" s="338" t="b">
        <f t="shared" si="24"/>
        <v>0</v>
      </c>
      <c r="F831" s="338" t="b">
        <f t="shared" si="25"/>
        <v>1</v>
      </c>
    </row>
    <row r="832" spans="1:6">
      <c r="A832" s="337" t="s">
        <v>301</v>
      </c>
      <c r="B832" s="337" t="s">
        <v>301</v>
      </c>
      <c r="C832" s="338" t="s">
        <v>3103</v>
      </c>
      <c r="D832" s="486" t="str">
        <f>'Instructions-LCR'!D124</f>
        <v>114-115</v>
      </c>
      <c r="E832" s="338" t="b">
        <f t="shared" si="24"/>
        <v>1</v>
      </c>
      <c r="F832" s="338" t="b">
        <f t="shared" si="25"/>
        <v>1</v>
      </c>
    </row>
    <row r="833" spans="1:6" ht="27.6">
      <c r="A833" s="337" t="s">
        <v>367</v>
      </c>
      <c r="B833" s="337" t="s">
        <v>1915</v>
      </c>
      <c r="C833" s="338" t="s">
        <v>3104</v>
      </c>
      <c r="D833" s="486" t="str">
        <f>'Instructions-LCR'!B124</f>
        <v>Secured funding - with domestic sovereign, MDB or domestic PSE with 20% RW - non-HQLA assets (all transactions) - market value of collateral extended</v>
      </c>
      <c r="E833" s="338" t="b">
        <f t="shared" si="24"/>
        <v>0</v>
      </c>
      <c r="F833" s="338" t="b">
        <f t="shared" si="25"/>
        <v>1</v>
      </c>
    </row>
    <row r="834" spans="1:6" ht="41.4">
      <c r="A834" s="337" t="s">
        <v>368</v>
      </c>
      <c r="B834" s="337" t="s">
        <v>1916</v>
      </c>
      <c r="C834" s="338" t="s">
        <v>3105</v>
      </c>
      <c r="D834" s="486" t="str">
        <f>'Instructions-LCR'!C124</f>
        <v>The market value of collateral extended in all secured funding or repo transactions that are conducted with the institution's domestic sovereign, a MDB, or a domestic PSE with a 20% risk-weight that mature within 30 days and are backed by non-HQLA assets.</v>
      </c>
      <c r="E834" s="338" t="b">
        <f t="shared" ref="E834:E897" si="26">A834=D834</f>
        <v>0</v>
      </c>
      <c r="F834" s="338" t="b">
        <f t="shared" ref="F834:F897" si="27">B834=D834</f>
        <v>1</v>
      </c>
    </row>
    <row r="835" spans="1:6">
      <c r="A835" s="337" t="s">
        <v>301</v>
      </c>
      <c r="B835" s="337" t="s">
        <v>301</v>
      </c>
      <c r="C835" s="338" t="s">
        <v>3106</v>
      </c>
      <c r="D835" s="486" t="str">
        <f>'Instructions-LCR'!D125</f>
        <v>114-115</v>
      </c>
      <c r="E835" s="338" t="b">
        <f t="shared" si="26"/>
        <v>1</v>
      </c>
      <c r="F835" s="338" t="b">
        <f t="shared" si="27"/>
        <v>1</v>
      </c>
    </row>
    <row r="836" spans="1:6" ht="27.6">
      <c r="A836" s="337" t="s">
        <v>369</v>
      </c>
      <c r="B836" s="337" t="s">
        <v>1917</v>
      </c>
      <c r="C836" s="338" t="s">
        <v>3107</v>
      </c>
      <c r="D836" s="486" t="str">
        <f>'Instructions-LCR'!B125</f>
        <v>Secured funding - not with domestic sovereign, MDB or domestic PSE not with 20% RW - non-HQLA assets (all transactions) - amount received</v>
      </c>
      <c r="E836" s="338" t="b">
        <f t="shared" si="26"/>
        <v>0</v>
      </c>
      <c r="F836" s="338" t="b">
        <f t="shared" si="27"/>
        <v>1</v>
      </c>
    </row>
    <row r="837" spans="1:6" ht="41.4">
      <c r="A837" s="337" t="s">
        <v>370</v>
      </c>
      <c r="B837" s="337" t="s">
        <v>1918</v>
      </c>
      <c r="C837" s="338" t="s">
        <v>3108</v>
      </c>
      <c r="D837" s="486" t="str">
        <f>'Instructions-LCR'!C125</f>
        <v>The amount received from all secured funding or repo transactions that are not conducted with the institution's domestic sovereign, a MDB, or a domestic PSE with a 20% risk-weight that mature within 30 days and are backed by non-HQLA assets.</v>
      </c>
      <c r="E837" s="338" t="b">
        <f t="shared" si="26"/>
        <v>0</v>
      </c>
      <c r="F837" s="338" t="b">
        <f t="shared" si="27"/>
        <v>1</v>
      </c>
    </row>
    <row r="838" spans="1:6">
      <c r="A838" s="337" t="s">
        <v>301</v>
      </c>
      <c r="B838" s="337" t="s">
        <v>301</v>
      </c>
      <c r="C838" s="338" t="s">
        <v>3109</v>
      </c>
      <c r="D838" s="486" t="str">
        <f>'Instructions-LCR'!D126</f>
        <v>114-115</v>
      </c>
      <c r="E838" s="338" t="b">
        <f t="shared" si="26"/>
        <v>1</v>
      </c>
      <c r="F838" s="338" t="b">
        <f t="shared" si="27"/>
        <v>1</v>
      </c>
    </row>
    <row r="839" spans="1:6" ht="27.6">
      <c r="A839" s="337" t="s">
        <v>371</v>
      </c>
      <c r="B839" s="337" t="s">
        <v>1919</v>
      </c>
      <c r="C839" s="338" t="s">
        <v>3110</v>
      </c>
      <c r="D839" s="486" t="str">
        <f>'Instructions-LCR'!B126</f>
        <v>Secured funding - not with domestic sovereign, MDB or domestic PSE not with 20% RW - non-HQLA assets (all transactions) - market value of collateral extended</v>
      </c>
      <c r="E839" s="338" t="b">
        <f t="shared" si="26"/>
        <v>0</v>
      </c>
      <c r="F839" s="338" t="b">
        <f t="shared" si="27"/>
        <v>1</v>
      </c>
    </row>
    <row r="840" spans="1:6" ht="41.4">
      <c r="A840" s="337" t="s">
        <v>372</v>
      </c>
      <c r="B840" s="337" t="s">
        <v>1920</v>
      </c>
      <c r="C840" s="338" t="s">
        <v>3111</v>
      </c>
      <c r="D840" s="486" t="str">
        <f>'Instructions-LCR'!C126</f>
        <v>The market value of collateral extended in all secured funding or repo transactions that are not conducted with the institution's domestic sovereign, a MDB, or a domestic PSE with a 20% risk-weight that mature within 30 days and are backed by non-HQLA assets.</v>
      </c>
      <c r="E840" s="338" t="b">
        <f t="shared" si="26"/>
        <v>0</v>
      </c>
      <c r="F840" s="338" t="b">
        <f t="shared" si="27"/>
        <v>1</v>
      </c>
    </row>
    <row r="841" spans="1:6">
      <c r="A841" s="337" t="s">
        <v>301</v>
      </c>
      <c r="B841" s="337" t="s">
        <v>301</v>
      </c>
      <c r="C841" s="338" t="s">
        <v>3109</v>
      </c>
      <c r="D841" s="486" t="str">
        <f>'Instructions-LCR'!D126</f>
        <v>114-115</v>
      </c>
      <c r="E841" s="338" t="b">
        <f t="shared" si="26"/>
        <v>1</v>
      </c>
      <c r="F841" s="338" t="b">
        <f t="shared" si="27"/>
        <v>1</v>
      </c>
    </row>
    <row r="842" spans="1:6">
      <c r="A842" s="337" t="s">
        <v>136</v>
      </c>
      <c r="B842" s="337" t="s">
        <v>835</v>
      </c>
      <c r="C842" s="338" t="s">
        <v>3112</v>
      </c>
      <c r="D842" s="486" t="str">
        <f>'Instructions-LCR'!B127</f>
        <v>Derivatives cash outflow</v>
      </c>
      <c r="E842" s="338" t="b">
        <f t="shared" si="26"/>
        <v>0</v>
      </c>
      <c r="F842" s="338" t="b">
        <f t="shared" si="27"/>
        <v>1</v>
      </c>
    </row>
    <row r="843" spans="1:6" ht="220.2" customHeight="1">
      <c r="A843" s="337" t="s">
        <v>137</v>
      </c>
      <c r="B843" s="337" t="s">
        <v>1951</v>
      </c>
      <c r="C843" s="338" t="s">
        <v>3113</v>
      </c>
      <c r="D843" s="486" t="str">
        <f>'Instructions-LCR'!C127</f>
        <v>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outflows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v>
      </c>
      <c r="E843" s="338" t="b">
        <f t="shared" si="26"/>
        <v>0</v>
      </c>
      <c r="F843" s="338" t="b">
        <f t="shared" si="27"/>
        <v>1</v>
      </c>
    </row>
    <row r="844" spans="1:6">
      <c r="A844" s="337" t="s">
        <v>302</v>
      </c>
      <c r="B844" s="337" t="s">
        <v>302</v>
      </c>
      <c r="C844" s="338" t="s">
        <v>3114</v>
      </c>
      <c r="D844" s="486" t="str">
        <f>'Instructions-LCR'!D127</f>
        <v>116-117</v>
      </c>
      <c r="E844" s="338" t="b">
        <f t="shared" si="26"/>
        <v>1</v>
      </c>
      <c r="F844" s="338" t="b">
        <f t="shared" si="27"/>
        <v>1</v>
      </c>
    </row>
    <row r="845" spans="1:6">
      <c r="A845" s="337" t="s">
        <v>544</v>
      </c>
      <c r="B845" s="337" t="s">
        <v>960</v>
      </c>
      <c r="C845" s="338" t="s">
        <v>3115</v>
      </c>
      <c r="D845" s="486" t="str">
        <f>'Instructions-LCR'!B128</f>
        <v>Downgrade triggers in derivatives and other financing transactions</v>
      </c>
      <c r="E845" s="338" t="b">
        <f t="shared" si="26"/>
        <v>0</v>
      </c>
      <c r="F845" s="338" t="b">
        <f t="shared" si="27"/>
        <v>1</v>
      </c>
    </row>
    <row r="846" spans="1:6" ht="82.8">
      <c r="A846" s="337" t="s">
        <v>138</v>
      </c>
      <c r="B846" s="337" t="s">
        <v>1929</v>
      </c>
      <c r="C846" s="338" t="s">
        <v>3116</v>
      </c>
      <c r="D846" s="486" t="str">
        <f>'Instructions-LCR'!C128</f>
        <v>The amount of collateral that would need to be posted for or contractual cash outflows generated by any downgrade up to and including a 3-notch downgrade of the institution's long-term credit rating. Triggers linked to an institution's short-term rating should be assumed to be triggered at the corresponding long-term rating in accordance with published ratings criteria. The impact of the downgrade should consider impacts on all types of margin collateral and contractual triggers which change rehypothecation rights for non-segregated collateral.</v>
      </c>
      <c r="E846" s="338" t="b">
        <f t="shared" si="26"/>
        <v>0</v>
      </c>
      <c r="F846" s="338" t="b">
        <f t="shared" si="27"/>
        <v>1</v>
      </c>
    </row>
    <row r="847" spans="1:6">
      <c r="A847" s="337" t="s">
        <v>139</v>
      </c>
      <c r="B847" s="337" t="s">
        <v>1332</v>
      </c>
      <c r="C847" s="338" t="s">
        <v>3117</v>
      </c>
      <c r="D847" s="486" t="str">
        <f>'Instructions-LCR'!B129</f>
        <v>Valuation changes on posted collateral - cash and Level 1 collateral</v>
      </c>
      <c r="E847" s="338" t="b">
        <f t="shared" si="26"/>
        <v>0</v>
      </c>
      <c r="F847" s="338" t="b">
        <f t="shared" si="27"/>
        <v>1</v>
      </c>
    </row>
    <row r="848" spans="1:6" ht="27.6">
      <c r="A848" s="337" t="s">
        <v>1930</v>
      </c>
      <c r="B848" s="337" t="s">
        <v>1443</v>
      </c>
      <c r="C848" s="338" t="s">
        <v>3118</v>
      </c>
      <c r="D848" s="486" t="str">
        <f>'Instructions-LCR'!C129</f>
        <v>Current market value of relevant collateral posted as margin for derivatives and other transactions that, if they had been unencumbered, would have been eligible for inclusion as Level 1 HQLA.</v>
      </c>
      <c r="E848" s="338" t="b">
        <f t="shared" si="26"/>
        <v>0</v>
      </c>
      <c r="F848" s="338" t="b">
        <f t="shared" si="27"/>
        <v>1</v>
      </c>
    </row>
    <row r="849" spans="1:6">
      <c r="A849" s="337" t="s">
        <v>140</v>
      </c>
      <c r="B849" s="337" t="s">
        <v>1333</v>
      </c>
      <c r="C849" s="338" t="s">
        <v>3119</v>
      </c>
      <c r="D849" s="486" t="str">
        <f>'Instructions-LCR'!B130</f>
        <v>Valuation changes on posted collateral - non-Level 1 collateral</v>
      </c>
      <c r="E849" s="338" t="b">
        <f t="shared" si="26"/>
        <v>0</v>
      </c>
      <c r="F849" s="338" t="b">
        <f t="shared" si="27"/>
        <v>1</v>
      </c>
    </row>
    <row r="850" spans="1:6" ht="111.6" customHeight="1">
      <c r="A850" s="337" t="s">
        <v>141</v>
      </c>
      <c r="B850" s="337" t="s">
        <v>1952</v>
      </c>
      <c r="C850" s="338" t="s">
        <v>3120</v>
      </c>
      <c r="D850" s="486" t="str">
        <f>'Instructions-LCR'!C130</f>
        <v>Current market value of relevant collateral posted as margin for derivatives and other transactions other than those included under the classification 21403 'Valuation changes on posted collateral - cash and Level 1 collateral'. This amount should be calculated net of collateral received on a counterparty basis (provided that the collateral received is not subject to restrictions on reuse or rehypothecation). Any collateral that is in a segregated margin account can only be used to offset outflows that are associated with payments that are eligible to be offset from that same account.</v>
      </c>
      <c r="E850" s="338" t="b">
        <f t="shared" si="26"/>
        <v>0</v>
      </c>
      <c r="F850" s="338" t="b">
        <f t="shared" si="27"/>
        <v>1</v>
      </c>
    </row>
    <row r="851" spans="1:6">
      <c r="A851" s="337" t="s">
        <v>142</v>
      </c>
      <c r="B851" s="337" t="s">
        <v>961</v>
      </c>
      <c r="C851" s="338" t="s">
        <v>3121</v>
      </c>
      <c r="D851" s="486" t="str">
        <f>'Instructions-LCR'!B131</f>
        <v>Excess non-segregated collateral that can contractually be called by counterparty</v>
      </c>
      <c r="E851" s="338" t="b">
        <f t="shared" si="26"/>
        <v>0</v>
      </c>
      <c r="F851" s="338" t="b">
        <f t="shared" si="27"/>
        <v>1</v>
      </c>
    </row>
    <row r="852" spans="1:6" ht="41.4">
      <c r="A852" s="337" t="s">
        <v>143</v>
      </c>
      <c r="B852" s="337" t="s">
        <v>1727</v>
      </c>
      <c r="C852" s="338" t="s">
        <v>3122</v>
      </c>
      <c r="D852" s="486" t="str">
        <f>'Instructions-LCR'!C131</f>
        <v>The amount of non-segregated collateral that the institution currently has received from counterparties but could under legal documentation be recalled because the collateral is in excess of that counterparty's current collateral requirements.</v>
      </c>
      <c r="E852" s="338" t="b">
        <f t="shared" si="26"/>
        <v>0</v>
      </c>
      <c r="F852" s="338" t="b">
        <f t="shared" si="27"/>
        <v>1</v>
      </c>
    </row>
    <row r="853" spans="1:6">
      <c r="A853" s="337" t="s">
        <v>144</v>
      </c>
      <c r="B853" s="337" t="s">
        <v>962</v>
      </c>
      <c r="C853" s="338" t="s">
        <v>3123</v>
      </c>
      <c r="D853" s="486" t="str">
        <f>'Instructions-LCR'!B132</f>
        <v>Contractually required collateral where counterparty has not yet demanded collateral be posted</v>
      </c>
      <c r="E853" s="338" t="b">
        <f t="shared" si="26"/>
        <v>0</v>
      </c>
      <c r="F853" s="338" t="b">
        <f t="shared" si="27"/>
        <v>1</v>
      </c>
    </row>
    <row r="854" spans="1:6" ht="27.6">
      <c r="A854" s="337" t="s">
        <v>145</v>
      </c>
      <c r="B854" s="337" t="s">
        <v>963</v>
      </c>
      <c r="C854" s="338" t="s">
        <v>3124</v>
      </c>
      <c r="D854" s="486" t="str">
        <f>'Instructions-LCR'!C132</f>
        <v>The amount of collateral that is contractually due from the institution, but for which the counterparty has not yet demanded the posting of such collateral.</v>
      </c>
      <c r="E854" s="338" t="b">
        <f t="shared" si="26"/>
        <v>0</v>
      </c>
      <c r="F854" s="338" t="b">
        <f t="shared" si="27"/>
        <v>1</v>
      </c>
    </row>
    <row r="855" spans="1:6">
      <c r="A855" s="337" t="s">
        <v>373</v>
      </c>
      <c r="B855" s="337" t="s">
        <v>1444</v>
      </c>
      <c r="C855" s="338" t="s">
        <v>3125</v>
      </c>
      <c r="D855" s="486" t="str">
        <f>'Instructions-LCR'!B133</f>
        <v>Collateral substitution to non-HQLA assets</v>
      </c>
      <c r="E855" s="338" t="b">
        <f t="shared" si="26"/>
        <v>0</v>
      </c>
      <c r="F855" s="338" t="b">
        <f t="shared" si="27"/>
        <v>1</v>
      </c>
    </row>
    <row r="856" spans="1:6" ht="41.4">
      <c r="A856" s="337" t="s">
        <v>374</v>
      </c>
      <c r="B856" s="337" t="s">
        <v>1728</v>
      </c>
      <c r="C856" s="338" t="s">
        <v>3126</v>
      </c>
      <c r="D856" s="486" t="str">
        <f>'Instructions-LCR'!C133</f>
        <v>The amount of HQLA collateral that can be substituted for non-HQLA without the institution's consent that has been received to secure transactions and that has not been segregated (e.g. otherwise included in HQLA, as secured funding collateral or in other institution operations).</v>
      </c>
      <c r="E856" s="338" t="b">
        <f t="shared" si="26"/>
        <v>0</v>
      </c>
      <c r="F856" s="338" t="b">
        <f t="shared" si="27"/>
        <v>1</v>
      </c>
    </row>
    <row r="857" spans="1:6">
      <c r="A857" s="337" t="s">
        <v>146</v>
      </c>
      <c r="B857" s="337" t="s">
        <v>1931</v>
      </c>
      <c r="C857" s="338" t="s">
        <v>3127</v>
      </c>
      <c r="D857" s="486" t="str">
        <f>'Instructions-LCR'!B134</f>
        <v>Market valuation changes on derivatives and other transactions</v>
      </c>
      <c r="E857" s="338" t="b">
        <f t="shared" si="26"/>
        <v>0</v>
      </c>
      <c r="F857" s="338" t="b">
        <f t="shared" si="27"/>
        <v>1</v>
      </c>
    </row>
    <row r="858" spans="1:6" ht="123" customHeight="1">
      <c r="A858" s="337" t="s">
        <v>147</v>
      </c>
      <c r="B858" s="337" t="s">
        <v>1932</v>
      </c>
      <c r="C858" s="338" t="s">
        <v>3128</v>
      </c>
      <c r="D858" s="486" t="str">
        <f>'Instructions-LCR'!C134</f>
        <v>Any potential liquidity needs deriving from full collateralisation of mark-to-market exposures on derivative and other transactions. Institutions should calculate any outflow generated by increased needs related to market valuation changes by identifying the largest absolute net 30-day collateral flow realised during the preceding 24 months, where the absolute net collateral flow is based on both realised outflows and inflows. Inflows and outflows of transactions executed under the same master netting agreement can be treated on a net basis.</v>
      </c>
      <c r="E858" s="338" t="b">
        <f t="shared" si="26"/>
        <v>0</v>
      </c>
      <c r="F858" s="338" t="b">
        <f t="shared" si="27"/>
        <v>1</v>
      </c>
    </row>
    <row r="859" spans="1:6">
      <c r="A859" s="337" t="s">
        <v>148</v>
      </c>
      <c r="B859" s="337" t="s">
        <v>1933</v>
      </c>
      <c r="C859" s="338" t="s">
        <v>3129</v>
      </c>
      <c r="D859" s="486" t="str">
        <f>'Instructions-LCR'!B135</f>
        <v>Loss of funding - ABS and other structured financing instruments issued by the institution</v>
      </c>
      <c r="E859" s="338" t="b">
        <f t="shared" si="26"/>
        <v>0</v>
      </c>
      <c r="F859" s="338" t="b">
        <f t="shared" si="27"/>
        <v>1</v>
      </c>
    </row>
    <row r="860" spans="1:6" ht="55.2">
      <c r="A860" s="337" t="s">
        <v>149</v>
      </c>
      <c r="B860" s="337" t="s">
        <v>1934</v>
      </c>
      <c r="C860" s="338" t="s">
        <v>3130</v>
      </c>
      <c r="D860" s="486" t="str">
        <f>'Instructions-LCR'!C135</f>
        <v>Balances of term asset-backed securities and other structured financing instruments, excluding covered bonds, issued by the institution that mature in 30 days or less. To the extent that sponsored conduits/SPVs are required to be consolidated under liquidity requirements, their assets and liabilities should be taken into account.</v>
      </c>
      <c r="E860" s="338" t="b">
        <f t="shared" si="26"/>
        <v>0</v>
      </c>
      <c r="F860" s="338" t="b">
        <f t="shared" si="27"/>
        <v>1</v>
      </c>
    </row>
    <row r="861" spans="1:6">
      <c r="A861" s="337" t="s">
        <v>150</v>
      </c>
      <c r="B861" s="337" t="s">
        <v>964</v>
      </c>
      <c r="C861" s="338" t="s">
        <v>3131</v>
      </c>
      <c r="D861" s="486" t="str">
        <f>'Instructions-LCR'!B136</f>
        <v>Loss of funding - covered bonds issued by the institution</v>
      </c>
      <c r="E861" s="338" t="b">
        <f t="shared" si="26"/>
        <v>0</v>
      </c>
      <c r="F861" s="338" t="b">
        <f t="shared" si="27"/>
        <v>1</v>
      </c>
    </row>
    <row r="862" spans="1:6">
      <c r="A862" s="337" t="s">
        <v>652</v>
      </c>
      <c r="B862" s="337" t="s">
        <v>965</v>
      </c>
      <c r="C862" s="338" t="s">
        <v>3132</v>
      </c>
      <c r="D862" s="486" t="str">
        <f>'Instructions-LCR'!C136</f>
        <v>Balances of covered bonds, issued by the institution that mature in 30 days or less.</v>
      </c>
      <c r="E862" s="338" t="b">
        <f t="shared" si="26"/>
        <v>0</v>
      </c>
      <c r="F862" s="338" t="b">
        <f t="shared" si="27"/>
        <v>1</v>
      </c>
    </row>
    <row r="863" spans="1:6" ht="26.4">
      <c r="A863" s="337" t="s">
        <v>1935</v>
      </c>
      <c r="B863" s="337" t="s">
        <v>1936</v>
      </c>
      <c r="C863" s="338" t="s">
        <v>3133</v>
      </c>
      <c r="D863" s="486" t="str">
        <f>'Instructions-LCR'!B137</f>
        <v>Loss of funding - ABCP, conduits, SIVs - debt maturing ≤ 30 days</v>
      </c>
      <c r="E863" s="338" t="b">
        <f t="shared" si="26"/>
        <v>0</v>
      </c>
      <c r="F863" s="338" t="b">
        <f t="shared" si="27"/>
        <v>1</v>
      </c>
    </row>
    <row r="864" spans="1:6" ht="27.6">
      <c r="A864" s="337" t="s">
        <v>151</v>
      </c>
      <c r="B864" s="337" t="s">
        <v>966</v>
      </c>
      <c r="C864" s="338" t="s">
        <v>3134</v>
      </c>
      <c r="D864" s="486" t="str">
        <f>'Instructions-LCR'!C137</f>
        <v xml:space="preserve">All funding on asset-backed commercial paper, conduits, securities investment vehicles and other such financing facilities maturing or returnable within 30 days. </v>
      </c>
      <c r="E864" s="338" t="b">
        <f t="shared" si="26"/>
        <v>0</v>
      </c>
      <c r="F864" s="338" t="b">
        <f t="shared" si="27"/>
        <v>1</v>
      </c>
    </row>
    <row r="865" spans="1:6" ht="26.4">
      <c r="A865" s="337" t="s">
        <v>152</v>
      </c>
      <c r="B865" s="337" t="s">
        <v>1937</v>
      </c>
      <c r="C865" s="338" t="s">
        <v>3135</v>
      </c>
      <c r="D865" s="486" t="str">
        <f>'Instructions-LCR'!B138</f>
        <v>Loss of funding - ABCP, conduits, SIVs - embedded options</v>
      </c>
      <c r="E865" s="338" t="b">
        <f t="shared" si="26"/>
        <v>0</v>
      </c>
      <c r="F865" s="338" t="b">
        <f t="shared" si="27"/>
        <v>1</v>
      </c>
    </row>
    <row r="866" spans="1:6" ht="41.4">
      <c r="A866" s="337" t="s">
        <v>153</v>
      </c>
      <c r="B866" s="337" t="s">
        <v>967</v>
      </c>
      <c r="C866" s="338" t="s">
        <v>3136</v>
      </c>
      <c r="D866" s="486" t="str">
        <f>'Instructions-LCR'!C138</f>
        <v>All funding on asset-backed commercial paper, conduits, securities investment vehicles and other such financing facilities not maturing within 30 days but with embedded options that could reduce the effective maturity of the debt to 30 days or less.</v>
      </c>
      <c r="E866" s="338" t="b">
        <f t="shared" si="26"/>
        <v>0</v>
      </c>
      <c r="F866" s="338" t="b">
        <f t="shared" si="27"/>
        <v>1</v>
      </c>
    </row>
    <row r="867" spans="1:6">
      <c r="A867" s="337" t="s">
        <v>154</v>
      </c>
      <c r="B867" s="337" t="s">
        <v>1938</v>
      </c>
      <c r="C867" s="338" t="s">
        <v>3137</v>
      </c>
      <c r="D867" s="486" t="str">
        <f>'Instructions-LCR'!B139</f>
        <v>Loss of funding - ABCP, conduits, SIVs - other potential losses</v>
      </c>
      <c r="E867" s="338" t="b">
        <f t="shared" si="26"/>
        <v>0</v>
      </c>
      <c r="F867" s="338" t="b">
        <f t="shared" si="27"/>
        <v>1</v>
      </c>
    </row>
    <row r="868" spans="1:6" ht="27.6">
      <c r="A868" s="337" t="s">
        <v>155</v>
      </c>
      <c r="B868" s="337" t="s">
        <v>968</v>
      </c>
      <c r="C868" s="338" t="s">
        <v>3138</v>
      </c>
      <c r="D868" s="486" t="str">
        <f>'Instructions-LCR'!C139</f>
        <v>Any other potential losses associated with all funding on asset-backed commercial paper, conduits, securities investment vehicles and other such financing facilities.</v>
      </c>
      <c r="E868" s="338" t="b">
        <f t="shared" si="26"/>
        <v>0</v>
      </c>
      <c r="F868" s="338" t="b">
        <f t="shared" si="27"/>
        <v>1</v>
      </c>
    </row>
    <row r="869" spans="1:6">
      <c r="A869" s="337" t="s">
        <v>633</v>
      </c>
      <c r="B869" s="337" t="s">
        <v>969</v>
      </c>
      <c r="C869" s="338" t="s">
        <v>3139</v>
      </c>
      <c r="D869" s="486" t="str">
        <f>'Instructions-LCR'!B140</f>
        <v>Undrawn committed credit and liquidity facilities - retail and small business customers</v>
      </c>
      <c r="E869" s="338" t="b">
        <f t="shared" si="26"/>
        <v>0</v>
      </c>
      <c r="F869" s="338" t="b">
        <f t="shared" si="27"/>
        <v>1</v>
      </c>
    </row>
    <row r="870" spans="1:6" ht="27.6">
      <c r="A870" s="337" t="s">
        <v>637</v>
      </c>
      <c r="B870" s="337" t="s">
        <v>970</v>
      </c>
      <c r="C870" s="338" t="s">
        <v>3140</v>
      </c>
      <c r="D870" s="486" t="str">
        <f>'Instructions-LCR'!C140</f>
        <v>Balances of undrawn committed credit and liquidity facilities extended by the institution to natural persons and small business customers.</v>
      </c>
      <c r="E870" s="338" t="b">
        <f t="shared" si="26"/>
        <v>0</v>
      </c>
      <c r="F870" s="338" t="b">
        <f t="shared" si="27"/>
        <v>1</v>
      </c>
    </row>
    <row r="871" spans="1:6">
      <c r="A871" s="337" t="s">
        <v>303</v>
      </c>
      <c r="B871" s="337" t="s">
        <v>303</v>
      </c>
      <c r="C871" s="338" t="s">
        <v>3141</v>
      </c>
      <c r="D871" s="486" t="str">
        <f>'Instructions-LCR'!D140</f>
        <v>131(a)</v>
      </c>
      <c r="E871" s="338" t="b">
        <f t="shared" si="26"/>
        <v>1</v>
      </c>
      <c r="F871" s="338" t="b">
        <f t="shared" si="27"/>
        <v>1</v>
      </c>
    </row>
    <row r="872" spans="1:6">
      <c r="A872" s="337" t="s">
        <v>156</v>
      </c>
      <c r="B872" s="337" t="s">
        <v>971</v>
      </c>
      <c r="C872" s="338" t="s">
        <v>3142</v>
      </c>
      <c r="D872" s="486" t="str">
        <f>'Instructions-LCR'!B141</f>
        <v>Undrawn committed credit facilities - non-financial corporates</v>
      </c>
      <c r="E872" s="338" t="b">
        <f t="shared" si="26"/>
        <v>0</v>
      </c>
      <c r="F872" s="338" t="b">
        <f t="shared" si="27"/>
        <v>1</v>
      </c>
    </row>
    <row r="873" spans="1:6" ht="41.4">
      <c r="A873" s="337" t="s">
        <v>634</v>
      </c>
      <c r="B873" s="337" t="s">
        <v>1939</v>
      </c>
      <c r="C873" s="338" t="s">
        <v>3143</v>
      </c>
      <c r="D873" s="486" t="str">
        <f>'Instructions-LCR'!C141</f>
        <v>Balances of undrawn committed credit facilities extended by the institution to non-financial institution corporations (excluding small business customers). The amount reported should also include any ‘additional capacity’ of liquidity facilities provided to non-financial corporates.</v>
      </c>
      <c r="E873" s="338" t="b">
        <f t="shared" si="26"/>
        <v>0</v>
      </c>
      <c r="F873" s="338" t="b">
        <f t="shared" si="27"/>
        <v>1</v>
      </c>
    </row>
    <row r="874" spans="1:6">
      <c r="A874" s="337" t="s">
        <v>304</v>
      </c>
      <c r="B874" s="337" t="s">
        <v>304</v>
      </c>
      <c r="C874" s="338" t="s">
        <v>3144</v>
      </c>
      <c r="D874" s="486" t="str">
        <f>'Instructions-LCR'!D141</f>
        <v>131(b)</v>
      </c>
      <c r="E874" s="338" t="b">
        <f t="shared" si="26"/>
        <v>1</v>
      </c>
      <c r="F874" s="338" t="b">
        <f t="shared" si="27"/>
        <v>1</v>
      </c>
    </row>
    <row r="875" spans="1:6">
      <c r="A875" s="337" t="s">
        <v>157</v>
      </c>
      <c r="B875" s="337" t="s">
        <v>972</v>
      </c>
      <c r="C875" s="338" t="s">
        <v>3145</v>
      </c>
      <c r="D875" s="486" t="str">
        <f>'Instructions-LCR'!B142</f>
        <v>Undrawn committed liquidity facilities - non-financial corporates</v>
      </c>
      <c r="E875" s="338" t="b">
        <f t="shared" si="26"/>
        <v>0</v>
      </c>
      <c r="F875" s="338" t="b">
        <f t="shared" si="27"/>
        <v>1</v>
      </c>
    </row>
    <row r="876" spans="1:6" ht="55.2">
      <c r="A876" s="337" t="s">
        <v>635</v>
      </c>
      <c r="B876" s="337" t="s">
        <v>973</v>
      </c>
      <c r="C876" s="338" t="s">
        <v>3146</v>
      </c>
      <c r="D876" s="486" t="str">
        <f>'Instructions-LCR'!C142</f>
        <v>The amount of undrawn committed liquidity facilities should be the amount of currently outstanding debt (or proportionate share if a syndicated facility) issued by non-financial institution corporations (excluding small business customers) maturing within a 30 day period that is backstopped by the facility.</v>
      </c>
      <c r="E876" s="338" t="b">
        <f t="shared" si="26"/>
        <v>0</v>
      </c>
      <c r="F876" s="338" t="b">
        <f t="shared" si="27"/>
        <v>1</v>
      </c>
    </row>
    <row r="877" spans="1:6">
      <c r="A877" s="337" t="s">
        <v>305</v>
      </c>
      <c r="B877" s="337" t="s">
        <v>305</v>
      </c>
      <c r="C877" s="338" t="s">
        <v>3147</v>
      </c>
      <c r="D877" s="486" t="str">
        <f>'Instructions-LCR'!D142</f>
        <v>131(c)</v>
      </c>
      <c r="E877" s="338" t="b">
        <f t="shared" si="26"/>
        <v>1</v>
      </c>
      <c r="F877" s="338" t="b">
        <f t="shared" si="27"/>
        <v>1</v>
      </c>
    </row>
    <row r="878" spans="1:6" ht="26.4">
      <c r="A878" s="337" t="s">
        <v>158</v>
      </c>
      <c r="B878" s="337" t="s">
        <v>1921</v>
      </c>
      <c r="C878" s="338" t="s">
        <v>3148</v>
      </c>
      <c r="D878" s="486" t="str">
        <f>'Instructions-LCR'!B143</f>
        <v>Undrawn committed credit facilities - sovereigns, central banks, PSEs, MDBs</v>
      </c>
      <c r="E878" s="338" t="b">
        <f t="shared" si="26"/>
        <v>0</v>
      </c>
      <c r="F878" s="338" t="b">
        <f t="shared" si="27"/>
        <v>1</v>
      </c>
    </row>
    <row r="879" spans="1:6" ht="55.2">
      <c r="A879" s="337" t="s">
        <v>159</v>
      </c>
      <c r="B879" s="337" t="s">
        <v>1940</v>
      </c>
      <c r="C879" s="338" t="s">
        <v>3149</v>
      </c>
      <c r="D879" s="486" t="str">
        <f>'Instructions-LCR'!C143</f>
        <v>Balances of undrawn committed credit facilities extended by the institution to sovereigns, central banks, PSEs, and multilateral development banks. The amount reported should also include any ‘additional capacity’ of liquidity facilities provided to sovereigns, central banks, PSEs, and multilateral development banks.</v>
      </c>
      <c r="E879" s="338" t="b">
        <f t="shared" si="26"/>
        <v>0</v>
      </c>
      <c r="F879" s="338" t="b">
        <f t="shared" si="27"/>
        <v>1</v>
      </c>
    </row>
    <row r="880" spans="1:6">
      <c r="A880" s="337" t="s">
        <v>304</v>
      </c>
      <c r="B880" s="337" t="s">
        <v>304</v>
      </c>
      <c r="C880" s="338" t="s">
        <v>3150</v>
      </c>
      <c r="D880" s="486" t="str">
        <f>'Instructions-LCR'!D143</f>
        <v>131(b)</v>
      </c>
      <c r="E880" s="338" t="b">
        <f t="shared" si="26"/>
        <v>1</v>
      </c>
      <c r="F880" s="338" t="b">
        <f t="shared" si="27"/>
        <v>1</v>
      </c>
    </row>
    <row r="881" spans="1:6" ht="26.4">
      <c r="A881" s="337" t="s">
        <v>1941</v>
      </c>
      <c r="B881" s="337" t="s">
        <v>1942</v>
      </c>
      <c r="C881" s="338" t="s">
        <v>3151</v>
      </c>
      <c r="D881" s="486" t="str">
        <f>'Instructions-LCR'!B144</f>
        <v>Undrawn committed liquidity facilities - sovereigns, central banks, PSEs, MDBs</v>
      </c>
      <c r="E881" s="338" t="b">
        <f t="shared" si="26"/>
        <v>0</v>
      </c>
      <c r="F881" s="338" t="b">
        <f t="shared" si="27"/>
        <v>1</v>
      </c>
    </row>
    <row r="882" spans="1:6" ht="41.4">
      <c r="A882" s="337" t="s">
        <v>160</v>
      </c>
      <c r="B882" s="337" t="s">
        <v>1895</v>
      </c>
      <c r="C882" s="338" t="s">
        <v>3152</v>
      </c>
      <c r="D882" s="486" t="str">
        <f>'Instructions-LCR'!C144</f>
        <v>The amount of undrawn committed liquidity facilities should be the amount of currently outstanding debt (or proportionate share if a syndicated facility) issued by sovereigns, central banks, PSEs, or multilateral development banks maturing within a 30 day period that is backstopped by the facility.</v>
      </c>
      <c r="E882" s="338" t="b">
        <f t="shared" si="26"/>
        <v>0</v>
      </c>
      <c r="F882" s="338" t="b">
        <f t="shared" si="27"/>
        <v>1</v>
      </c>
    </row>
    <row r="883" spans="1:6">
      <c r="A883" s="337" t="s">
        <v>305</v>
      </c>
      <c r="B883" s="337" t="s">
        <v>305</v>
      </c>
      <c r="C883" s="338" t="s">
        <v>3153</v>
      </c>
      <c r="D883" s="486" t="str">
        <f>'Instructions-LCR'!D144</f>
        <v>131(c)</v>
      </c>
      <c r="E883" s="338" t="b">
        <f t="shared" si="26"/>
        <v>1</v>
      </c>
      <c r="F883" s="338" t="b">
        <f t="shared" si="27"/>
        <v>1</v>
      </c>
    </row>
    <row r="884" spans="1:6">
      <c r="A884" s="337" t="s">
        <v>161</v>
      </c>
      <c r="B884" s="337" t="s">
        <v>974</v>
      </c>
      <c r="C884" s="338" t="s">
        <v>3154</v>
      </c>
      <c r="D884" s="486" t="str">
        <f>'Instructions-LCR'!B145</f>
        <v>Undrawn committed credit and liquidity facilities - banks subject to prudential supervision</v>
      </c>
      <c r="E884" s="338" t="b">
        <f t="shared" si="26"/>
        <v>0</v>
      </c>
      <c r="F884" s="338" t="b">
        <f t="shared" si="27"/>
        <v>1</v>
      </c>
    </row>
    <row r="885" spans="1:6" ht="27.6">
      <c r="A885" s="337" t="s">
        <v>162</v>
      </c>
      <c r="B885" s="337" t="s">
        <v>975</v>
      </c>
      <c r="C885" s="338" t="s">
        <v>3155</v>
      </c>
      <c r="D885" s="486" t="str">
        <f>'Instructions-LCR'!C145</f>
        <v>Balances of undrawn committed credit and liquidity facilities extended to banks that are subject to prudential supervision.</v>
      </c>
      <c r="E885" s="338" t="b">
        <f t="shared" si="26"/>
        <v>0</v>
      </c>
      <c r="F885" s="338" t="b">
        <f t="shared" si="27"/>
        <v>1</v>
      </c>
    </row>
    <row r="886" spans="1:6">
      <c r="A886" s="337" t="s">
        <v>306</v>
      </c>
      <c r="B886" s="337" t="s">
        <v>306</v>
      </c>
      <c r="C886" s="338" t="s">
        <v>3156</v>
      </c>
      <c r="D886" s="486" t="str">
        <f>'Instructions-LCR'!D145</f>
        <v>131(d)</v>
      </c>
      <c r="E886" s="338" t="b">
        <f t="shared" si="26"/>
        <v>1</v>
      </c>
      <c r="F886" s="338" t="b">
        <f t="shared" si="27"/>
        <v>1</v>
      </c>
    </row>
    <row r="887" spans="1:6">
      <c r="A887" s="337" t="s">
        <v>163</v>
      </c>
      <c r="B887" s="337" t="s">
        <v>1943</v>
      </c>
      <c r="C887" s="338" t="s">
        <v>3157</v>
      </c>
      <c r="D887" s="486" t="str">
        <f>'Instructions-LCR'!B146</f>
        <v>Undrawn committed credit facilities - other FIs</v>
      </c>
      <c r="E887" s="338" t="b">
        <f t="shared" si="26"/>
        <v>0</v>
      </c>
      <c r="F887" s="338" t="b">
        <f t="shared" si="27"/>
        <v>1</v>
      </c>
    </row>
    <row r="888" spans="1:6" ht="55.2">
      <c r="A888" s="337" t="s">
        <v>164</v>
      </c>
      <c r="B888" s="337" t="s">
        <v>1944</v>
      </c>
      <c r="C888" s="338" t="s">
        <v>3158</v>
      </c>
      <c r="D888" s="486" t="str">
        <f>'Instructions-LCR'!C146</f>
        <v>Balances of undrawn committed credit facilities extended by the institution to other financial institutions (including securities firms, insurance companies, fiduciaries and beneficiaries). The amount reported should also include any ‘additional capacity’ of liquidity facilities provided to other financial institutions (including securities firms, insurance companies, fiduciaries and beneficiaries).</v>
      </c>
      <c r="E888" s="338" t="b">
        <f t="shared" si="26"/>
        <v>0</v>
      </c>
      <c r="F888" s="338" t="b">
        <f t="shared" si="27"/>
        <v>1</v>
      </c>
    </row>
    <row r="889" spans="1:6">
      <c r="A889" s="337" t="s">
        <v>307</v>
      </c>
      <c r="B889" s="337" t="s">
        <v>307</v>
      </c>
      <c r="C889" s="338" t="s">
        <v>3159</v>
      </c>
      <c r="D889" s="486" t="str">
        <f>'Instructions-LCR'!D146</f>
        <v>131(e)</v>
      </c>
      <c r="E889" s="338" t="b">
        <f t="shared" si="26"/>
        <v>1</v>
      </c>
      <c r="F889" s="338" t="b">
        <f t="shared" si="27"/>
        <v>1</v>
      </c>
    </row>
    <row r="890" spans="1:6">
      <c r="A890" s="337" t="s">
        <v>165</v>
      </c>
      <c r="B890" s="337" t="s">
        <v>1945</v>
      </c>
      <c r="C890" s="338" t="s">
        <v>3160</v>
      </c>
      <c r="D890" s="486" t="str">
        <f>'Instructions-LCR'!B147</f>
        <v>Undrawn committed liquidity facilities - other FIs</v>
      </c>
      <c r="E890" s="338" t="b">
        <f t="shared" si="26"/>
        <v>0</v>
      </c>
      <c r="F890" s="338" t="b">
        <f t="shared" si="27"/>
        <v>1</v>
      </c>
    </row>
    <row r="891" spans="1:6" ht="55.2">
      <c r="A891" s="337" t="s">
        <v>658</v>
      </c>
      <c r="B891" s="337" t="s">
        <v>976</v>
      </c>
      <c r="C891" s="338" t="s">
        <v>3161</v>
      </c>
      <c r="D891" s="486" t="str">
        <f>'Instructions-LCR'!C147</f>
        <v>The amount of undrawn committed liquidity facilities should be the amount of currently outstanding debt (or proportionate share if a syndicated facility) issued by other financial institutions (including securities firms, insurance companies, fiduciaries and beneficiaries) maturing within a 30 day period that is backstopped by the facility.</v>
      </c>
      <c r="E891" s="338" t="b">
        <f t="shared" si="26"/>
        <v>0</v>
      </c>
      <c r="F891" s="338" t="b">
        <f t="shared" si="27"/>
        <v>1</v>
      </c>
    </row>
    <row r="892" spans="1:6">
      <c r="A892" s="337" t="s">
        <v>308</v>
      </c>
      <c r="B892" s="337" t="s">
        <v>308</v>
      </c>
      <c r="C892" s="338" t="s">
        <v>3162</v>
      </c>
      <c r="D892" s="486" t="str">
        <f>'Instructions-LCR'!D147</f>
        <v>131(f)</v>
      </c>
      <c r="E892" s="338" t="b">
        <f t="shared" si="26"/>
        <v>1</v>
      </c>
      <c r="F892" s="338" t="b">
        <f t="shared" si="27"/>
        <v>1</v>
      </c>
    </row>
    <row r="893" spans="1:6">
      <c r="A893" s="337" t="s">
        <v>166</v>
      </c>
      <c r="B893" s="337" t="s">
        <v>977</v>
      </c>
      <c r="C893" s="338" t="s">
        <v>3163</v>
      </c>
      <c r="D893" s="486" t="str">
        <f>'Instructions-LCR'!B148</f>
        <v>Undrawn committed credit and liqudity facilities - other legal entities</v>
      </c>
      <c r="E893" s="338" t="b">
        <f t="shared" si="26"/>
        <v>0</v>
      </c>
      <c r="F893" s="338" t="b">
        <f t="shared" si="27"/>
        <v>1</v>
      </c>
    </row>
    <row r="894" spans="1:6" ht="41.4">
      <c r="A894" s="337" t="s">
        <v>167</v>
      </c>
      <c r="B894" s="337" t="s">
        <v>978</v>
      </c>
      <c r="C894" s="338" t="s">
        <v>3164</v>
      </c>
      <c r="D894" s="486" t="str">
        <f>'Instructions-LCR'!C148</f>
        <v>Balances of undrawn committed credit and liquidity facilities extended to other legal entities, including hedge funds, money market funds and special purpose funding vehicles (e.g. spes or conduits), or other vehicles used to finance the institution's own assets.</v>
      </c>
      <c r="E894" s="338" t="b">
        <f t="shared" si="26"/>
        <v>0</v>
      </c>
      <c r="F894" s="338" t="b">
        <f t="shared" si="27"/>
        <v>1</v>
      </c>
    </row>
    <row r="895" spans="1:6">
      <c r="A895" s="337" t="s">
        <v>309</v>
      </c>
      <c r="B895" s="337" t="s">
        <v>309</v>
      </c>
      <c r="C895" s="338" t="s">
        <v>3165</v>
      </c>
      <c r="D895" s="486" t="str">
        <f>'Instructions-LCR'!D148</f>
        <v>131(g)</v>
      </c>
      <c r="E895" s="338" t="b">
        <f t="shared" si="26"/>
        <v>1</v>
      </c>
      <c r="F895" s="338" t="b">
        <f t="shared" si="27"/>
        <v>1</v>
      </c>
    </row>
    <row r="896" spans="1:6">
      <c r="A896" s="337" t="s">
        <v>168</v>
      </c>
      <c r="B896" s="337" t="s">
        <v>1946</v>
      </c>
      <c r="C896" s="338" t="s">
        <v>3166</v>
      </c>
      <c r="D896" s="486" t="str">
        <f>'Instructions-LCR'!B149</f>
        <v>Other contractual obligations to extend funds - FIs</v>
      </c>
      <c r="E896" s="338" t="b">
        <f t="shared" si="26"/>
        <v>0</v>
      </c>
      <c r="F896" s="338" t="b">
        <f t="shared" si="27"/>
        <v>1</v>
      </c>
    </row>
    <row r="897" spans="1:6">
      <c r="A897" s="337" t="s">
        <v>653</v>
      </c>
      <c r="B897" s="337" t="s">
        <v>979</v>
      </c>
      <c r="C897" s="338" t="s">
        <v>3167</v>
      </c>
      <c r="D897" s="486" t="str">
        <f>'Instructions-LCR'!C149</f>
        <v>Any contractual lending obligations to financial institutions not captured elsewhere.</v>
      </c>
      <c r="E897" s="338" t="b">
        <f t="shared" si="26"/>
        <v>0</v>
      </c>
      <c r="F897" s="338" t="b">
        <f t="shared" si="27"/>
        <v>1</v>
      </c>
    </row>
    <row r="898" spans="1:6">
      <c r="A898" s="337" t="s">
        <v>1947</v>
      </c>
      <c r="B898" s="337" t="s">
        <v>1948</v>
      </c>
      <c r="C898" s="338" t="s">
        <v>3168</v>
      </c>
      <c r="D898" s="486" t="str">
        <f>'Instructions-LCR'!B150</f>
        <v>Other contractual obligations to extend funds - retail customers (natural persons)</v>
      </c>
      <c r="E898" s="338" t="b">
        <f t="shared" ref="E898:E961" si="28">A898=D898</f>
        <v>0</v>
      </c>
      <c r="F898" s="338" t="b">
        <f t="shared" ref="F898:F961" si="29">B898=D898</f>
        <v>1</v>
      </c>
    </row>
    <row r="899" spans="1:6" ht="123.6" customHeight="1">
      <c r="A899" s="337" t="s">
        <v>169</v>
      </c>
      <c r="B899" s="337" t="s">
        <v>1953</v>
      </c>
      <c r="C899" s="338" t="s">
        <v>3169</v>
      </c>
      <c r="D899" s="486" t="str">
        <f>'Instructions-LCR'!C150</f>
        <v>The full amount of contractual obligations to extend funds to retail clients within the next 30 calendar days (not netted for the assumed roll-over on the inflows that are reported under the classification 22201 'Contractual inflows - retail customers').  Unfunded commitments should be reported here only where i) the borrower has accepted the commitment extended by the institution and all conditions related to the commitments have been fully satisfied, and ii) the requirement to fund the commitment falls within the LCR's 30-day time horizon.</v>
      </c>
      <c r="E899" s="338" t="b">
        <f t="shared" si="28"/>
        <v>0</v>
      </c>
      <c r="F899" s="338" t="b">
        <f t="shared" si="29"/>
        <v>1</v>
      </c>
    </row>
    <row r="900" spans="1:6" ht="27.6" customHeight="1">
      <c r="A900" s="337" t="s">
        <v>1949</v>
      </c>
      <c r="B900" s="337" t="s">
        <v>980</v>
      </c>
      <c r="C900" s="338" t="s">
        <v>3170</v>
      </c>
      <c r="D900" s="486" t="str">
        <f>'Instructions-LCR'!B151</f>
        <v>Other contractual obligations to extend funds - small business customers</v>
      </c>
      <c r="E900" s="338" t="b">
        <f t="shared" si="28"/>
        <v>0</v>
      </c>
      <c r="F900" s="338" t="b">
        <f t="shared" si="29"/>
        <v>1</v>
      </c>
    </row>
    <row r="901" spans="1:6" ht="41.4">
      <c r="A901" s="337" t="s">
        <v>638</v>
      </c>
      <c r="B901" s="337" t="s">
        <v>1954</v>
      </c>
      <c r="C901" s="338" t="s">
        <v>3171</v>
      </c>
      <c r="D901" s="486" t="str">
        <f>'Instructions-LCR'!C151</f>
        <v>The full amount of contractual obligations to extend funds to small business customers within the next 30 calendar days (not netted for the assumed roll-over on the inflows that are reported under the classification 22202 'Contractual inflows - small business customers').</v>
      </c>
      <c r="E901" s="338" t="b">
        <f t="shared" si="28"/>
        <v>0</v>
      </c>
      <c r="F901" s="338" t="b">
        <f t="shared" si="29"/>
        <v>1</v>
      </c>
    </row>
    <row r="902" spans="1:6">
      <c r="A902" s="337" t="s">
        <v>170</v>
      </c>
      <c r="B902" s="337" t="s">
        <v>1950</v>
      </c>
      <c r="C902" s="338" t="s">
        <v>3172</v>
      </c>
      <c r="D902" s="486" t="str">
        <f>'Instructions-LCR'!B152</f>
        <v xml:space="preserve">Other contractual obligations to extend funds - non-financial corporates </v>
      </c>
      <c r="E902" s="338" t="b">
        <f t="shared" si="28"/>
        <v>0</v>
      </c>
      <c r="F902" s="338" t="b">
        <f t="shared" si="29"/>
        <v>1</v>
      </c>
    </row>
    <row r="903" spans="1:6" ht="41.4">
      <c r="A903" s="337" t="s">
        <v>171</v>
      </c>
      <c r="B903" s="337" t="s">
        <v>1955</v>
      </c>
      <c r="C903" s="338" t="s">
        <v>3173</v>
      </c>
      <c r="D903" s="486" t="str">
        <f>'Instructions-LCR'!C152</f>
        <v>The full amount of contractual obligations to extend funds to non-financial corporate clients within the next 30 calendar days (not netted for the assumed roll-over on the inflows that are reported under the classification 22203 'Contractual inflows - non-financial corporate customers').</v>
      </c>
      <c r="E903" s="338" t="b">
        <f t="shared" si="28"/>
        <v>0</v>
      </c>
      <c r="F903" s="338" t="b">
        <f t="shared" si="29"/>
        <v>1</v>
      </c>
    </row>
    <row r="904" spans="1:6">
      <c r="A904" s="337" t="s">
        <v>172</v>
      </c>
      <c r="B904" s="337" t="s">
        <v>981</v>
      </c>
      <c r="C904" s="338" t="s">
        <v>3174</v>
      </c>
      <c r="D904" s="486" t="str">
        <f>'Instructions-LCR'!B153</f>
        <v>Other contractual obligations to extend funds - other customers</v>
      </c>
      <c r="E904" s="338" t="b">
        <f t="shared" si="28"/>
        <v>0</v>
      </c>
      <c r="F904" s="338" t="b">
        <f t="shared" si="29"/>
        <v>1</v>
      </c>
    </row>
    <row r="905" spans="1:6" ht="41.4">
      <c r="A905" s="337" t="s">
        <v>173</v>
      </c>
      <c r="B905" s="337" t="s">
        <v>1956</v>
      </c>
      <c r="C905" s="338" t="s">
        <v>3175</v>
      </c>
      <c r="D905" s="486" t="str">
        <f>'Instructions-LCR'!C153</f>
        <v>The full amount of contractual obligations to extend funds to other clients within the next 30 calendar days (not netted for the assumed roll-over on the inflows that are reported under the classification 22208 'Contractual inflows - other entities').</v>
      </c>
      <c r="E905" s="338" t="b">
        <f t="shared" si="28"/>
        <v>0</v>
      </c>
      <c r="F905" s="338" t="b">
        <f t="shared" si="29"/>
        <v>1</v>
      </c>
    </row>
    <row r="906" spans="1:6">
      <c r="A906" s="337" t="s">
        <v>174</v>
      </c>
      <c r="B906" s="337" t="s">
        <v>982</v>
      </c>
      <c r="C906" s="338" t="s">
        <v>3176</v>
      </c>
      <c r="D906" s="486" t="str">
        <f>'Instructions-LCR'!B154</f>
        <v>Other contingent funding obligations - joint ventures or minority investments in entities</v>
      </c>
      <c r="E906" s="338" t="b">
        <f t="shared" si="28"/>
        <v>0</v>
      </c>
      <c r="F906" s="338" t="b">
        <f t="shared" si="29"/>
        <v>1</v>
      </c>
    </row>
    <row r="907" spans="1:6" ht="41.4">
      <c r="A907" s="337" t="s">
        <v>547</v>
      </c>
      <c r="B907" s="337" t="s">
        <v>983</v>
      </c>
      <c r="C907" s="338" t="s">
        <v>3177</v>
      </c>
      <c r="D907" s="486" t="str">
        <f>'Instructions-LCR'!C154</f>
        <v xml:space="preserve">Non contractual contingent funding obligations related to potential liquidity draws from joint ventures or minority investments in entities, which are not consolidated, where there is the expectation that the institution will be the main liquidity provider when the entity is in need of liquidity. </v>
      </c>
      <c r="E907" s="338" t="b">
        <f t="shared" si="28"/>
        <v>0</v>
      </c>
      <c r="F907" s="338" t="b">
        <f t="shared" si="29"/>
        <v>1</v>
      </c>
    </row>
    <row r="908" spans="1:6" ht="27.6">
      <c r="A908" s="337" t="s">
        <v>636</v>
      </c>
      <c r="B908" s="337" t="s">
        <v>984</v>
      </c>
      <c r="C908" s="338" t="s">
        <v>3178</v>
      </c>
      <c r="D908" s="486" t="str">
        <f>'Instructions-LCR'!B155</f>
        <v>Other contingent funding obligations - unconditionally revocable credit and liquidity facilities - retail and small business customers</v>
      </c>
      <c r="E908" s="338" t="b">
        <f t="shared" si="28"/>
        <v>0</v>
      </c>
      <c r="F908" s="338" t="b">
        <f t="shared" si="29"/>
        <v>1</v>
      </c>
    </row>
    <row r="909" spans="1:6" ht="27.6">
      <c r="A909" s="337" t="s">
        <v>639</v>
      </c>
      <c r="B909" s="337" t="s">
        <v>985</v>
      </c>
      <c r="C909" s="338" t="s">
        <v>3179</v>
      </c>
      <c r="D909" s="486" t="str">
        <f>'Instructions-LCR'!C155</f>
        <v>Balances of undrawn credit and liquidity facilities provided to retail and small business customers where the institution has the right to unconditionally revoke the undrawn portion of these facilities.</v>
      </c>
      <c r="E909" s="338" t="b">
        <f t="shared" si="28"/>
        <v>0</v>
      </c>
      <c r="F909" s="338" t="b">
        <f t="shared" si="29"/>
        <v>1</v>
      </c>
    </row>
    <row r="910" spans="1:6" ht="27.6">
      <c r="A910" s="337" t="s">
        <v>175</v>
      </c>
      <c r="B910" s="337" t="s">
        <v>986</v>
      </c>
      <c r="C910" s="338" t="s">
        <v>3180</v>
      </c>
      <c r="D910" s="486" t="str">
        <f>'Instructions-LCR'!B156</f>
        <v>Other contingent funding obligations - unconditionally revocable credit and liquidity facilities - other customers</v>
      </c>
      <c r="E910" s="338" t="b">
        <f t="shared" si="28"/>
        <v>0</v>
      </c>
      <c r="F910" s="338" t="b">
        <f t="shared" si="29"/>
        <v>1</v>
      </c>
    </row>
    <row r="911" spans="1:6" ht="27.6">
      <c r="A911" s="337" t="s">
        <v>176</v>
      </c>
      <c r="B911" s="337" t="s">
        <v>987</v>
      </c>
      <c r="C911" s="338" t="s">
        <v>3181</v>
      </c>
      <c r="D911" s="486" t="str">
        <f>'Instructions-LCR'!C156</f>
        <v>Balances of undrawn credit and liquidity facilities provided to other customers where the institution has the right to unconditionally revoke the undrawn portion of these facilities.</v>
      </c>
      <c r="E911" s="338" t="b">
        <f t="shared" si="28"/>
        <v>0</v>
      </c>
      <c r="F911" s="338" t="b">
        <f t="shared" si="29"/>
        <v>1</v>
      </c>
    </row>
    <row r="912" spans="1:6">
      <c r="A912" s="337" t="s">
        <v>177</v>
      </c>
      <c r="B912" s="337" t="s">
        <v>988</v>
      </c>
      <c r="C912" s="338" t="s">
        <v>3182</v>
      </c>
      <c r="D912" s="486" t="str">
        <f>'Instructions-LCR'!B157</f>
        <v>Other contingent funding obligations - trade finance-related obligations</v>
      </c>
      <c r="E912" s="338" t="b">
        <f t="shared" si="28"/>
        <v>0</v>
      </c>
      <c r="F912" s="338" t="b">
        <f t="shared" si="29"/>
        <v>1</v>
      </c>
    </row>
    <row r="913" spans="1:6" ht="96.6">
      <c r="A913" s="337" t="s">
        <v>178</v>
      </c>
      <c r="B913" s="337" t="s">
        <v>1957</v>
      </c>
      <c r="C913" s="338" t="s">
        <v>3183</v>
      </c>
      <c r="D913" s="486" t="str">
        <f>'Instructions-LCR'!C157</f>
        <v xml:space="preserve">Trade finance instruments consist of trade-related obligations directly underpinned by the movement of goods or the provision of services.  Amounts to be reported include items such as outstanding documentary trade letters of credit, documentary and clean collection, import bills, and export bills; and outstanding guarantees directly related to trade finance obligations, such as shipping guarantees.  Lending commitments, such as direct import or export financing for non-financial corporate firms, should not be reported here, rather reported as committed facilities.
</v>
      </c>
      <c r="E913" s="338" t="b">
        <f t="shared" si="28"/>
        <v>0</v>
      </c>
      <c r="F913" s="338" t="b">
        <f t="shared" si="29"/>
        <v>1</v>
      </c>
    </row>
    <row r="914" spans="1:6">
      <c r="A914" s="337" t="s">
        <v>310</v>
      </c>
      <c r="B914" s="337" t="s">
        <v>310</v>
      </c>
      <c r="C914" s="338" t="s">
        <v>3184</v>
      </c>
      <c r="D914" s="486" t="str">
        <f>'Instructions-LCR'!D157</f>
        <v>138-139</v>
      </c>
      <c r="E914" s="338" t="b">
        <f t="shared" si="28"/>
        <v>1</v>
      </c>
      <c r="F914" s="338" t="b">
        <f t="shared" si="29"/>
        <v>1</v>
      </c>
    </row>
    <row r="915" spans="1:6">
      <c r="A915" s="337" t="s">
        <v>179</v>
      </c>
      <c r="B915" s="337" t="s">
        <v>989</v>
      </c>
      <c r="C915" s="338" t="s">
        <v>3185</v>
      </c>
      <c r="D915" s="486" t="str">
        <f>'Instructions-LCR'!B158</f>
        <v>Other contingent funding obligations - guarantees and letters of credit unrelated to trade finance</v>
      </c>
      <c r="E915" s="338" t="b">
        <f t="shared" si="28"/>
        <v>0</v>
      </c>
      <c r="F915" s="338" t="b">
        <f t="shared" si="29"/>
        <v>1</v>
      </c>
    </row>
    <row r="916" spans="1:6" ht="27.6">
      <c r="A916" s="337" t="s">
        <v>180</v>
      </c>
      <c r="B916" s="337" t="s">
        <v>990</v>
      </c>
      <c r="C916" s="338" t="s">
        <v>3186</v>
      </c>
      <c r="D916" s="486" t="str">
        <f>'Instructions-LCR'!C158</f>
        <v>The outstanding amount of letters of credit issued by the institution and guarantees unrelated to trade finance obligations.</v>
      </c>
      <c r="E916" s="338" t="b">
        <f t="shared" si="28"/>
        <v>0</v>
      </c>
      <c r="F916" s="338" t="b">
        <f t="shared" si="29"/>
        <v>1</v>
      </c>
    </row>
    <row r="917" spans="1:6">
      <c r="A917" s="337" t="s">
        <v>181</v>
      </c>
      <c r="B917" s="337" t="s">
        <v>991</v>
      </c>
      <c r="C917" s="338" t="s">
        <v>3187</v>
      </c>
      <c r="D917" s="486" t="str">
        <f>'Instructions-LCR'!B159</f>
        <v>Other contingent funding obligations - debt buyback requests</v>
      </c>
      <c r="E917" s="338" t="b">
        <f t="shared" si="28"/>
        <v>0</v>
      </c>
      <c r="F917" s="338" t="b">
        <f t="shared" si="29"/>
        <v>1</v>
      </c>
    </row>
    <row r="918" spans="1:6" ht="27.6">
      <c r="A918" s="337" t="s">
        <v>182</v>
      </c>
      <c r="B918" s="337" t="s">
        <v>992</v>
      </c>
      <c r="C918" s="338" t="s">
        <v>3188</v>
      </c>
      <c r="D918" s="486" t="str">
        <f>'Instructions-LCR'!C159</f>
        <v>Potential requests for debt repurchases of the institution's own debt or that of related conduits, securities investment vehicles and other such financing facilities.</v>
      </c>
      <c r="E918" s="338" t="b">
        <f t="shared" si="28"/>
        <v>0</v>
      </c>
      <c r="F918" s="338" t="b">
        <f t="shared" si="29"/>
        <v>1</v>
      </c>
    </row>
    <row r="919" spans="1:6">
      <c r="A919" s="337" t="s">
        <v>183</v>
      </c>
      <c r="B919" s="337" t="s">
        <v>993</v>
      </c>
      <c r="C919" s="338" t="s">
        <v>3189</v>
      </c>
      <c r="D919" s="486" t="str">
        <f>'Instructions-LCR'!B160</f>
        <v>Other contingent funding obligations - structured products</v>
      </c>
      <c r="E919" s="338" t="b">
        <f t="shared" si="28"/>
        <v>0</v>
      </c>
      <c r="F919" s="338" t="b">
        <f t="shared" si="29"/>
        <v>1</v>
      </c>
    </row>
    <row r="920" spans="1:6" ht="27.6">
      <c r="A920" s="337" t="s">
        <v>184</v>
      </c>
      <c r="B920" s="337" t="s">
        <v>1958</v>
      </c>
      <c r="C920" s="338" t="s">
        <v>3190</v>
      </c>
      <c r="D920" s="486" t="str">
        <f>'Instructions-LCR'!C160</f>
        <v>Structured products where customers anticipate ready marketability, such as adjustable rate notes and variable rate demand notes (VRDNs).</v>
      </c>
      <c r="E920" s="338" t="b">
        <f t="shared" si="28"/>
        <v>0</v>
      </c>
      <c r="F920" s="338" t="b">
        <f t="shared" si="29"/>
        <v>1</v>
      </c>
    </row>
    <row r="921" spans="1:6">
      <c r="A921" s="337" t="s">
        <v>185</v>
      </c>
      <c r="B921" s="337" t="s">
        <v>994</v>
      </c>
      <c r="C921" s="338" t="s">
        <v>3191</v>
      </c>
      <c r="D921" s="486" t="str">
        <f>'Instructions-LCR'!B161</f>
        <v>Other contingent funding obligations - managed funds</v>
      </c>
      <c r="E921" s="338" t="b">
        <f t="shared" si="28"/>
        <v>0</v>
      </c>
      <c r="F921" s="338" t="b">
        <f t="shared" si="29"/>
        <v>1</v>
      </c>
    </row>
    <row r="922" spans="1:6" ht="27.6">
      <c r="A922" s="337" t="s">
        <v>186</v>
      </c>
      <c r="B922" s="337" t="s">
        <v>995</v>
      </c>
      <c r="C922" s="338" t="s">
        <v>3192</v>
      </c>
      <c r="D922" s="486" t="str">
        <f>'Instructions-LCR'!C161</f>
        <v>Managed funds that are marketed with the objective of maintaining a stable value such as money market mutual funds or other types of stable value collective investment funds, etc.</v>
      </c>
      <c r="E922" s="338" t="b">
        <f t="shared" si="28"/>
        <v>0</v>
      </c>
      <c r="F922" s="338" t="b">
        <f t="shared" si="29"/>
        <v>1</v>
      </c>
    </row>
    <row r="923" spans="1:6">
      <c r="A923" s="337" t="s">
        <v>187</v>
      </c>
      <c r="B923" s="337" t="s">
        <v>996</v>
      </c>
      <c r="C923" s="338" t="s">
        <v>3193</v>
      </c>
      <c r="D923" s="486" t="str">
        <f>'Instructions-LCR'!B162</f>
        <v>Other contingent funding obligations - other non-contractual obligations</v>
      </c>
      <c r="E923" s="338" t="b">
        <f t="shared" si="28"/>
        <v>0</v>
      </c>
      <c r="F923" s="338" t="b">
        <f t="shared" si="29"/>
        <v>1</v>
      </c>
    </row>
    <row r="924" spans="1:6">
      <c r="A924" s="337" t="s">
        <v>659</v>
      </c>
      <c r="B924" s="337" t="s">
        <v>997</v>
      </c>
      <c r="C924" s="338" t="s">
        <v>3194</v>
      </c>
      <c r="D924" s="486" t="str">
        <f>'Instructions-LCR'!C162</f>
        <v>Any other non-contractual obligation.</v>
      </c>
      <c r="E924" s="338" t="b">
        <f t="shared" si="28"/>
        <v>0</v>
      </c>
      <c r="F924" s="338" t="b">
        <f t="shared" si="29"/>
        <v>1</v>
      </c>
    </row>
    <row r="925" spans="1:6">
      <c r="A925" s="337" t="s">
        <v>188</v>
      </c>
      <c r="B925" s="337" t="s">
        <v>998</v>
      </c>
      <c r="C925" s="338" t="s">
        <v>3195</v>
      </c>
      <c r="D925" s="486" t="str">
        <f>'Instructions-LCR'!B163</f>
        <v>Other contingent funding obligations - outstanding debt securities with remaining maturity &gt; 30 days</v>
      </c>
      <c r="E925" s="338" t="b">
        <f t="shared" si="28"/>
        <v>0</v>
      </c>
      <c r="F925" s="338" t="b">
        <f t="shared" si="29"/>
        <v>1</v>
      </c>
    </row>
    <row r="926" spans="1:6" ht="41.4">
      <c r="A926" s="337" t="s">
        <v>189</v>
      </c>
      <c r="B926" s="337" t="s">
        <v>999</v>
      </c>
      <c r="C926" s="338" t="s">
        <v>3196</v>
      </c>
      <c r="D926" s="486" t="str">
        <f>'Instructions-LCR'!C163</f>
        <v>For issuers with an affiliated dealer or market maker, there may be a need to include an amount of the outstanding debt securities (unsecured and secured, term as well as short term) having maturities greater than 30 calendar days, to cover the potential repurchase of such outstanding securities.</v>
      </c>
      <c r="E926" s="338" t="b">
        <f t="shared" si="28"/>
        <v>0</v>
      </c>
      <c r="F926" s="338" t="b">
        <f t="shared" si="29"/>
        <v>1</v>
      </c>
    </row>
    <row r="927" spans="1:6" ht="26.4">
      <c r="A927" s="337" t="s">
        <v>190</v>
      </c>
      <c r="B927" s="337" t="s">
        <v>1000</v>
      </c>
      <c r="C927" s="338" t="s">
        <v>3197</v>
      </c>
      <c r="D927" s="486" t="str">
        <f>'Instructions-LCR'!B164</f>
        <v>Other contingent funding obligations - customer short positions covered by other customers' collateral</v>
      </c>
      <c r="E927" s="338" t="b">
        <f t="shared" si="28"/>
        <v>0</v>
      </c>
      <c r="F927" s="338" t="b">
        <f t="shared" si="29"/>
        <v>1</v>
      </c>
    </row>
    <row r="928" spans="1:6" ht="69">
      <c r="A928" s="337" t="s">
        <v>191</v>
      </c>
      <c r="B928" s="337" t="s">
        <v>1959</v>
      </c>
      <c r="C928" s="338" t="s">
        <v>3198</v>
      </c>
      <c r="D928" s="486" t="str">
        <f>'Instructions-LCR'!C164</f>
        <v>Amount of contingent obligations related to instances where the institution has internally matched client assets against other clients' short positions where the collateral does not qualify as Level 1 or Level 2, and the institution may be obligated to find additional sources of funding for these positions in the event of client withdrawals.  Instances where the collateral qualifies as Level 1 or Level 2 assets should be reported in the appropriate secured funding category.</v>
      </c>
      <c r="E928" s="338" t="b">
        <f t="shared" si="28"/>
        <v>0</v>
      </c>
      <c r="F928" s="338" t="b">
        <f t="shared" si="29"/>
        <v>1</v>
      </c>
    </row>
    <row r="929" spans="1:6" ht="26.4">
      <c r="A929" s="337" t="s">
        <v>192</v>
      </c>
      <c r="B929" s="337" t="s">
        <v>1960</v>
      </c>
      <c r="C929" s="338" t="s">
        <v>3199</v>
      </c>
      <c r="D929" s="486" t="str">
        <f>'Instructions-LCR'!B165</f>
        <v>Other contingent funding obligations - bank outright short positions covered by a collateralised SFT</v>
      </c>
      <c r="E929" s="338" t="b">
        <f t="shared" si="28"/>
        <v>0</v>
      </c>
      <c r="F929" s="338" t="b">
        <f t="shared" si="29"/>
        <v>1</v>
      </c>
    </row>
    <row r="930" spans="1:6" ht="69">
      <c r="A930" s="337" t="s">
        <v>193</v>
      </c>
      <c r="B930" s="337" t="s">
        <v>1961</v>
      </c>
      <c r="C930" s="338" t="s">
        <v>3200</v>
      </c>
      <c r="D930" s="486" t="str">
        <f>'Instructions-LCR'!C165</f>
        <v>Amount of the institution's outright short positions that are being covered by collateralised securities financing transactions. such short positions are assumed to be maintained throughout the 30-day period and receive a 0% outflow. The corresponding collateralised securities financing transactions that are covering such short positions should be reported in the relevant secured lending or collateral swaps category.</v>
      </c>
      <c r="E930" s="338" t="b">
        <f t="shared" si="28"/>
        <v>0</v>
      </c>
      <c r="F930" s="338" t="b">
        <f t="shared" si="29"/>
        <v>1</v>
      </c>
    </row>
    <row r="931" spans="1:6">
      <c r="A931" s="337" t="s">
        <v>194</v>
      </c>
      <c r="B931" s="337" t="s">
        <v>1001</v>
      </c>
      <c r="C931" s="338" t="s">
        <v>3201</v>
      </c>
      <c r="D931" s="486" t="str">
        <f>'Instructions-LCR'!B166</f>
        <v>Other contractual cash outflow</v>
      </c>
      <c r="E931" s="338" t="b">
        <f t="shared" si="28"/>
        <v>0</v>
      </c>
      <c r="F931" s="338" t="b">
        <f t="shared" si="29"/>
        <v>1</v>
      </c>
    </row>
    <row r="932" spans="1:6" ht="41.4">
      <c r="A932" s="337" t="s">
        <v>195</v>
      </c>
      <c r="B932" s="337" t="s">
        <v>1002</v>
      </c>
      <c r="C932" s="338" t="s">
        <v>3202</v>
      </c>
      <c r="D932" s="486" t="str">
        <f>'Instructions-LCR'!C166</f>
        <v>Any other contractual cash outflows within the next 30 calendar days, such as such as outflows to cover unsecured collateral borrowings, uncovered short positions, dividends or contractual interest payments, but excluding outflows related to operating costs.</v>
      </c>
      <c r="E932" s="338" t="b">
        <f t="shared" si="28"/>
        <v>0</v>
      </c>
      <c r="F932" s="338" t="b">
        <f t="shared" si="29"/>
        <v>1</v>
      </c>
    </row>
    <row r="933" spans="1:6" ht="27.6">
      <c r="A933" s="337" t="s">
        <v>1964</v>
      </c>
      <c r="B933" s="337" t="s">
        <v>1445</v>
      </c>
      <c r="C933" s="338" t="s">
        <v>3203</v>
      </c>
      <c r="D933" s="486" t="str">
        <f>'Instructions-LCR'!B167</f>
        <v>Secured lending - collateral not re-used - Level 1 assets (transactions using eligible HQLA) - amount extended</v>
      </c>
      <c r="E933" s="338" t="b">
        <f t="shared" si="28"/>
        <v>0</v>
      </c>
      <c r="F933" s="338" t="b">
        <f t="shared" si="29"/>
        <v>1</v>
      </c>
    </row>
    <row r="934" spans="1:6" ht="55.2">
      <c r="A934" s="337" t="s">
        <v>375</v>
      </c>
      <c r="B934" s="337" t="s">
        <v>1729</v>
      </c>
      <c r="C934" s="338" t="s">
        <v>3204</v>
      </c>
      <c r="D934" s="486" t="str">
        <f>'Instructions-LCR'!C167</f>
        <v>The amount of cash extended in only those reverse repo or securities borrowing transactions maturing within 30 days where the received collateral is of Level 1 quality and is reported in the institution's eligible Level 1 assets as the assets meet the operational requirements for HQLA , and the received collateral has not been re-used (not rehypothecated) to cover the institution's outright short positions.</v>
      </c>
      <c r="E934" s="338" t="b">
        <f t="shared" si="28"/>
        <v>0</v>
      </c>
      <c r="F934" s="338" t="b">
        <f t="shared" si="29"/>
        <v>1</v>
      </c>
    </row>
    <row r="935" spans="1:6">
      <c r="A935" s="337" t="s">
        <v>312</v>
      </c>
      <c r="B935" s="337" t="s">
        <v>312</v>
      </c>
      <c r="C935" s="338" t="s">
        <v>3205</v>
      </c>
      <c r="D935" s="486" t="str">
        <f>'Instructions-LCR'!D168</f>
        <v>145-146</v>
      </c>
      <c r="E935" s="338" t="b">
        <f t="shared" si="28"/>
        <v>1</v>
      </c>
      <c r="F935" s="338" t="b">
        <f t="shared" si="29"/>
        <v>1</v>
      </c>
    </row>
    <row r="936" spans="1:6" ht="27.6">
      <c r="A936" s="337" t="s">
        <v>1965</v>
      </c>
      <c r="B936" s="337" t="s">
        <v>1446</v>
      </c>
      <c r="C936" s="338" t="s">
        <v>3206</v>
      </c>
      <c r="D936" s="486" t="str">
        <f>'Instructions-LCR'!B168</f>
        <v>Secured lending - collateral not re-used - Level 1 assets (transactions using eligible HQLA) - market value of collateral received</v>
      </c>
      <c r="E936" s="338" t="b">
        <f t="shared" si="28"/>
        <v>0</v>
      </c>
      <c r="F936" s="338" t="b">
        <f t="shared" si="29"/>
        <v>1</v>
      </c>
    </row>
    <row r="937" spans="1:6" ht="69">
      <c r="A937" s="337" t="s">
        <v>376</v>
      </c>
      <c r="B937" s="337" t="s">
        <v>1730</v>
      </c>
      <c r="C937" s="338" t="s">
        <v>3207</v>
      </c>
      <c r="D937" s="486" t="str">
        <f>'Instructions-LCR'!C168</f>
        <v>The market value of collateral received in only those reverse repo or securities borrowing transactions maturing within 30 days where the received collateral is of Level 1 quality and is reported in the institution's eligible Level 1 assets as the assets meet the operational requirements for HQLA, and the received collateral has not been re-used (not rehypothecated) to cover the institution's outright short positions.</v>
      </c>
      <c r="E937" s="338" t="b">
        <f t="shared" si="28"/>
        <v>0</v>
      </c>
      <c r="F937" s="338" t="b">
        <f t="shared" si="29"/>
        <v>1</v>
      </c>
    </row>
    <row r="938" spans="1:6">
      <c r="A938" s="337" t="s">
        <v>312</v>
      </c>
      <c r="B938" s="337" t="s">
        <v>312</v>
      </c>
      <c r="C938" s="338" t="s">
        <v>3208</v>
      </c>
      <c r="D938" s="486" t="str">
        <f>'Instructions-LCR'!D169</f>
        <v>145-146</v>
      </c>
      <c r="E938" s="338" t="b">
        <f t="shared" si="28"/>
        <v>1</v>
      </c>
      <c r="F938" s="338" t="b">
        <f t="shared" si="29"/>
        <v>1</v>
      </c>
    </row>
    <row r="939" spans="1:6" ht="27.6">
      <c r="A939" s="337" t="s">
        <v>1966</v>
      </c>
      <c r="B939" s="337" t="s">
        <v>1447</v>
      </c>
      <c r="C939" s="338" t="s">
        <v>3209</v>
      </c>
      <c r="D939" s="486" t="str">
        <f>'Instructions-LCR'!B169</f>
        <v>Secured lending - collateral not re-used - Level 1 assets (transactions not using eligible HQLA) - amount extended</v>
      </c>
      <c r="E939" s="338" t="b">
        <f t="shared" si="28"/>
        <v>0</v>
      </c>
      <c r="F939" s="338" t="b">
        <f t="shared" si="29"/>
        <v>1</v>
      </c>
    </row>
    <row r="940" spans="1:6" ht="69">
      <c r="A940" s="337" t="s">
        <v>377</v>
      </c>
      <c r="B940" s="337" t="s">
        <v>1962</v>
      </c>
      <c r="C940" s="338" t="s">
        <v>3210</v>
      </c>
      <c r="D940" s="486" t="str">
        <f>'Instructions-LCR'!C169</f>
        <v>The amount of cash extended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v>
      </c>
      <c r="E940" s="338" t="b">
        <f t="shared" si="28"/>
        <v>0</v>
      </c>
      <c r="F940" s="338" t="b">
        <f t="shared" si="29"/>
        <v>1</v>
      </c>
    </row>
    <row r="941" spans="1:6">
      <c r="A941" s="337" t="s">
        <v>312</v>
      </c>
      <c r="B941" s="337" t="s">
        <v>312</v>
      </c>
      <c r="C941" s="338" t="s">
        <v>3211</v>
      </c>
      <c r="D941" s="486" t="str">
        <f>'Instructions-LCR'!D170</f>
        <v>145-146</v>
      </c>
      <c r="E941" s="338" t="b">
        <f t="shared" si="28"/>
        <v>1</v>
      </c>
      <c r="F941" s="338" t="b">
        <f t="shared" si="29"/>
        <v>1</v>
      </c>
    </row>
    <row r="942" spans="1:6" ht="27.6">
      <c r="A942" s="337" t="s">
        <v>1967</v>
      </c>
      <c r="B942" s="337" t="s">
        <v>1448</v>
      </c>
      <c r="C942" s="338" t="s">
        <v>3212</v>
      </c>
      <c r="D942" s="486" t="str">
        <f>'Instructions-LCR'!B170</f>
        <v>Secured lending - collateral not re-used - Level 1 assets (transactions not using eligible HQLA) - market value of collateral received</v>
      </c>
      <c r="E942" s="338" t="b">
        <f t="shared" si="28"/>
        <v>0</v>
      </c>
      <c r="F942" s="338" t="b">
        <f t="shared" si="29"/>
        <v>1</v>
      </c>
    </row>
    <row r="943" spans="1:6" ht="69">
      <c r="A943" s="337" t="s">
        <v>378</v>
      </c>
      <c r="B943" s="337" t="s">
        <v>1731</v>
      </c>
      <c r="C943" s="338" t="s">
        <v>3213</v>
      </c>
      <c r="D943" s="486" t="str">
        <f>'Instructions-LCR'!C170</f>
        <v>The market value of collateral received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v>
      </c>
      <c r="E943" s="338" t="b">
        <f t="shared" si="28"/>
        <v>0</v>
      </c>
      <c r="F943" s="338" t="b">
        <f t="shared" si="29"/>
        <v>1</v>
      </c>
    </row>
    <row r="944" spans="1:6">
      <c r="A944" s="337" t="s">
        <v>312</v>
      </c>
      <c r="B944" s="337" t="s">
        <v>312</v>
      </c>
      <c r="C944" s="338" t="s">
        <v>3214</v>
      </c>
      <c r="D944" s="486" t="str">
        <f>'Instructions-LCR'!D171</f>
        <v>145-146</v>
      </c>
      <c r="E944" s="338" t="b">
        <f t="shared" si="28"/>
        <v>1</v>
      </c>
      <c r="F944" s="338" t="b">
        <f t="shared" si="29"/>
        <v>1</v>
      </c>
    </row>
    <row r="945" spans="1:6" ht="27.6">
      <c r="A945" s="337" t="s">
        <v>1968</v>
      </c>
      <c r="B945" s="337" t="s">
        <v>1449</v>
      </c>
      <c r="C945" s="338" t="s">
        <v>3215</v>
      </c>
      <c r="D945" s="486" t="str">
        <f>'Instructions-LCR'!B171</f>
        <v>Secured lending - collateral not re-used - Level 2A assets (transactions using eligible HQLA) - amount extended</v>
      </c>
      <c r="E945" s="338" t="b">
        <f t="shared" si="28"/>
        <v>0</v>
      </c>
      <c r="F945" s="338" t="b">
        <f t="shared" si="29"/>
        <v>1</v>
      </c>
    </row>
    <row r="946" spans="1:6" ht="55.2">
      <c r="A946" s="337" t="s">
        <v>379</v>
      </c>
      <c r="B946" s="337" t="s">
        <v>1963</v>
      </c>
      <c r="C946" s="338" t="s">
        <v>3216</v>
      </c>
      <c r="D946" s="486" t="str">
        <f>'Instructions-LCR'!C171</f>
        <v>The amount of cash extended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v>
      </c>
      <c r="E946" s="338" t="b">
        <f t="shared" si="28"/>
        <v>0</v>
      </c>
      <c r="F946" s="338" t="b">
        <f t="shared" si="29"/>
        <v>1</v>
      </c>
    </row>
    <row r="947" spans="1:6">
      <c r="A947" s="337" t="s">
        <v>312</v>
      </c>
      <c r="B947" s="337" t="s">
        <v>312</v>
      </c>
      <c r="C947" s="338" t="s">
        <v>3217</v>
      </c>
      <c r="D947" s="486" t="str">
        <f>'Instructions-LCR'!D172</f>
        <v>145-146</v>
      </c>
      <c r="E947" s="338" t="b">
        <f t="shared" si="28"/>
        <v>1</v>
      </c>
      <c r="F947" s="338" t="b">
        <f t="shared" si="29"/>
        <v>1</v>
      </c>
    </row>
    <row r="948" spans="1:6" ht="27.6">
      <c r="A948" s="337" t="s">
        <v>1969</v>
      </c>
      <c r="B948" s="337" t="s">
        <v>1450</v>
      </c>
      <c r="C948" s="338" t="s">
        <v>3218</v>
      </c>
      <c r="D948" s="486" t="str">
        <f>'Instructions-LCR'!B172</f>
        <v>Secured lending - collateral not re-used - Level 2A assets (transactions using eligible HQLA) - market value of collateral received</v>
      </c>
      <c r="E948" s="338" t="b">
        <f t="shared" si="28"/>
        <v>0</v>
      </c>
      <c r="F948" s="338" t="b">
        <f t="shared" si="29"/>
        <v>1</v>
      </c>
    </row>
    <row r="949" spans="1:6" ht="69">
      <c r="A949" s="337" t="s">
        <v>380</v>
      </c>
      <c r="B949" s="337" t="s">
        <v>1732</v>
      </c>
      <c r="C949" s="338" t="s">
        <v>3219</v>
      </c>
      <c r="D949" s="486" t="str">
        <f>'Instructions-LCR'!C172</f>
        <v>The market value of collateral received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v>
      </c>
      <c r="E949" s="338" t="b">
        <f t="shared" si="28"/>
        <v>0</v>
      </c>
      <c r="F949" s="338" t="b">
        <f t="shared" si="29"/>
        <v>1</v>
      </c>
    </row>
    <row r="950" spans="1:6">
      <c r="A950" s="337" t="s">
        <v>312</v>
      </c>
      <c r="B950" s="337" t="s">
        <v>312</v>
      </c>
      <c r="C950" s="338" t="s">
        <v>3220</v>
      </c>
      <c r="D950" s="486" t="str">
        <f>'Instructions-LCR'!D173</f>
        <v>145-146</v>
      </c>
      <c r="E950" s="338" t="b">
        <f t="shared" si="28"/>
        <v>1</v>
      </c>
      <c r="F950" s="338" t="b">
        <f t="shared" si="29"/>
        <v>1</v>
      </c>
    </row>
    <row r="951" spans="1:6" ht="27.6">
      <c r="A951" s="337" t="s">
        <v>1970</v>
      </c>
      <c r="B951" s="337" t="s">
        <v>1451</v>
      </c>
      <c r="C951" s="338" t="s">
        <v>3221</v>
      </c>
      <c r="D951" s="486" t="str">
        <f>'Instructions-LCR'!B173</f>
        <v>Secured lending - collateral not re-used - Level 2A assets (transactions not using eligible HQLA) - amount extended</v>
      </c>
      <c r="E951" s="338" t="b">
        <f t="shared" si="28"/>
        <v>0</v>
      </c>
      <c r="F951" s="338" t="b">
        <f t="shared" si="29"/>
        <v>1</v>
      </c>
    </row>
    <row r="952" spans="1:6" ht="69">
      <c r="A952" s="337" t="s">
        <v>381</v>
      </c>
      <c r="B952" s="337" t="s">
        <v>1733</v>
      </c>
      <c r="C952" s="338" t="s">
        <v>3222</v>
      </c>
      <c r="D952" s="486" t="str">
        <f>'Instructions-LCR'!C173</f>
        <v>The amount of cash extended in only those reverse repo or securities borrowing transactions maturing within 30 days where the received collateral is of Level 2A quality and is not reported in the institution's eligible Level 2A assets as the assets do not meet the operational requirements for HQLA , and the received collateral has not been re-used (not rehypothecated) to cover the institution's outright short positions.</v>
      </c>
      <c r="E952" s="338" t="b">
        <f t="shared" si="28"/>
        <v>0</v>
      </c>
      <c r="F952" s="338" t="b">
        <f t="shared" si="29"/>
        <v>1</v>
      </c>
    </row>
    <row r="953" spans="1:6">
      <c r="A953" s="337" t="s">
        <v>312</v>
      </c>
      <c r="B953" s="337" t="s">
        <v>312</v>
      </c>
      <c r="C953" s="338" t="s">
        <v>3223</v>
      </c>
      <c r="D953" s="486" t="str">
        <f>'Instructions-LCR'!D174</f>
        <v>145-146</v>
      </c>
      <c r="E953" s="338" t="b">
        <f t="shared" si="28"/>
        <v>1</v>
      </c>
      <c r="F953" s="338" t="b">
        <f t="shared" si="29"/>
        <v>1</v>
      </c>
    </row>
    <row r="954" spans="1:6" ht="27.6">
      <c r="A954" s="337" t="s">
        <v>1971</v>
      </c>
      <c r="B954" s="337" t="s">
        <v>1452</v>
      </c>
      <c r="C954" s="338" t="s">
        <v>3224</v>
      </c>
      <c r="D954" s="486" t="str">
        <f>'Instructions-LCR'!B174</f>
        <v>Secured lending - collateral not re-used - Level 2A assets (transactions not using eligible HQLA) - market value of collateral received</v>
      </c>
      <c r="E954" s="338" t="b">
        <f t="shared" si="28"/>
        <v>0</v>
      </c>
      <c r="F954" s="338" t="b">
        <f t="shared" si="29"/>
        <v>1</v>
      </c>
    </row>
    <row r="955" spans="1:6" ht="69">
      <c r="A955" s="337" t="s">
        <v>382</v>
      </c>
      <c r="B955" s="337" t="s">
        <v>1734</v>
      </c>
      <c r="C955" s="338" t="s">
        <v>3225</v>
      </c>
      <c r="D955" s="486" t="str">
        <f>'Instructions-LCR'!C174</f>
        <v>The market value of collateral received in only those reverse repo or securities borrowing transactions maturing within 30 days where the received collateral is of Level 2A quality and is not reported in the institution's eligible Level 2A assets as the assets do not meet the operational requirements for HQLA, and the received collateral has not been re-used (not rehypothecated) to cover the institution's outright short positions.</v>
      </c>
      <c r="E955" s="338" t="b">
        <f t="shared" si="28"/>
        <v>0</v>
      </c>
      <c r="F955" s="338" t="b">
        <f t="shared" si="29"/>
        <v>1</v>
      </c>
    </row>
    <row r="956" spans="1:6">
      <c r="A956" s="337" t="s">
        <v>312</v>
      </c>
      <c r="B956" s="337" t="s">
        <v>312</v>
      </c>
      <c r="C956" s="338" t="s">
        <v>3226</v>
      </c>
      <c r="D956" s="486" t="str">
        <f>'Instructions-LCR'!D175</f>
        <v>145-146</v>
      </c>
      <c r="E956" s="338" t="b">
        <f t="shared" si="28"/>
        <v>1</v>
      </c>
      <c r="F956" s="338" t="b">
        <f t="shared" si="29"/>
        <v>1</v>
      </c>
    </row>
    <row r="957" spans="1:6" ht="27.6">
      <c r="A957" s="337" t="s">
        <v>1972</v>
      </c>
      <c r="B957" s="337" t="s">
        <v>1453</v>
      </c>
      <c r="C957" s="338" t="s">
        <v>3227</v>
      </c>
      <c r="D957" s="486" t="str">
        <f>'Instructions-LCR'!B175</f>
        <v>Secured lending - collateral not re-used - Level 2B RMBS assets (transactions using eligible HQLA) - amount extended</v>
      </c>
      <c r="E957" s="338" t="b">
        <f t="shared" si="28"/>
        <v>0</v>
      </c>
      <c r="F957" s="338" t="b">
        <f t="shared" si="29"/>
        <v>1</v>
      </c>
    </row>
    <row r="958" spans="1:6" ht="95.4" customHeight="1">
      <c r="A958" s="337" t="s">
        <v>383</v>
      </c>
      <c r="B958" s="337" t="s">
        <v>1973</v>
      </c>
      <c r="C958" s="338" t="s">
        <v>3228</v>
      </c>
      <c r="D958" s="486" t="str">
        <f>'Instructions-LCR'!C175</f>
        <v>The amount of cash extended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v>
      </c>
      <c r="E958" s="338" t="b">
        <f t="shared" si="28"/>
        <v>0</v>
      </c>
      <c r="F958" s="338" t="b">
        <f t="shared" si="29"/>
        <v>1</v>
      </c>
    </row>
    <row r="959" spans="1:6">
      <c r="A959" s="337" t="s">
        <v>312</v>
      </c>
      <c r="B959" s="337" t="s">
        <v>312</v>
      </c>
      <c r="C959" s="338" t="s">
        <v>3229</v>
      </c>
      <c r="D959" s="486" t="str">
        <f>'Instructions-LCR'!D176</f>
        <v>145-146</v>
      </c>
      <c r="E959" s="338" t="b">
        <f t="shared" si="28"/>
        <v>1</v>
      </c>
      <c r="F959" s="338" t="b">
        <f t="shared" si="29"/>
        <v>1</v>
      </c>
    </row>
    <row r="960" spans="1:6" ht="27.6">
      <c r="A960" s="337" t="s">
        <v>1974</v>
      </c>
      <c r="B960" s="337" t="s">
        <v>1454</v>
      </c>
      <c r="C960" s="338" t="s">
        <v>3230</v>
      </c>
      <c r="D960" s="486" t="str">
        <f>'Instructions-LCR'!B176</f>
        <v>Secured lending - collateral not re-used - Level 2B RMBS assets (transactions using eligible HQLA) - market value of collateral received</v>
      </c>
      <c r="E960" s="338" t="b">
        <f t="shared" si="28"/>
        <v>0</v>
      </c>
      <c r="F960" s="338" t="b">
        <f t="shared" si="29"/>
        <v>1</v>
      </c>
    </row>
    <row r="961" spans="1:6" ht="97.95" customHeight="1">
      <c r="A961" s="337" t="s">
        <v>384</v>
      </c>
      <c r="B961" s="337" t="s">
        <v>1735</v>
      </c>
      <c r="C961" s="338" t="s">
        <v>3231</v>
      </c>
      <c r="D961" s="486" t="str">
        <f>'Instructions-LCR'!C176</f>
        <v>The market value of collateral received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v>
      </c>
      <c r="E961" s="338" t="b">
        <f t="shared" si="28"/>
        <v>0</v>
      </c>
      <c r="F961" s="338" t="b">
        <f t="shared" si="29"/>
        <v>1</v>
      </c>
    </row>
    <row r="962" spans="1:6">
      <c r="A962" s="337" t="s">
        <v>312</v>
      </c>
      <c r="B962" s="337" t="s">
        <v>312</v>
      </c>
      <c r="C962" s="338" t="s">
        <v>3232</v>
      </c>
      <c r="D962" s="486" t="str">
        <f>'Instructions-LCR'!D177</f>
        <v>145-146</v>
      </c>
      <c r="E962" s="338" t="b">
        <f t="shared" ref="E962:E1025" si="30">A962=D962</f>
        <v>1</v>
      </c>
      <c r="F962" s="338" t="b">
        <f t="shared" ref="F962:F1025" si="31">B962=D962</f>
        <v>1</v>
      </c>
    </row>
    <row r="963" spans="1:6" ht="27.6">
      <c r="A963" s="337" t="s">
        <v>1975</v>
      </c>
      <c r="B963" s="337" t="s">
        <v>1455</v>
      </c>
      <c r="C963" s="338" t="s">
        <v>3233</v>
      </c>
      <c r="D963" s="486" t="str">
        <f>'Instructions-LCR'!B177</f>
        <v>Secured lending - collateral not re-used - Level 2B RMBS assets (transactions not using eligible HQLA) - amount extended</v>
      </c>
      <c r="E963" s="338" t="b">
        <f t="shared" si="30"/>
        <v>0</v>
      </c>
      <c r="F963" s="338" t="b">
        <f t="shared" si="31"/>
        <v>1</v>
      </c>
    </row>
    <row r="964" spans="1:6" ht="69">
      <c r="A964" s="337" t="s">
        <v>385</v>
      </c>
      <c r="B964" s="337" t="s">
        <v>1976</v>
      </c>
      <c r="C964" s="338" t="s">
        <v>3234</v>
      </c>
      <c r="D964" s="486" t="str">
        <f>'Instructions-LCR'!C177</f>
        <v>The amount of cash extended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v>
      </c>
      <c r="E964" s="338" t="b">
        <f t="shared" si="30"/>
        <v>0</v>
      </c>
      <c r="F964" s="338" t="b">
        <f t="shared" si="31"/>
        <v>1</v>
      </c>
    </row>
    <row r="965" spans="1:6">
      <c r="A965" s="337" t="s">
        <v>312</v>
      </c>
      <c r="B965" s="337" t="s">
        <v>312</v>
      </c>
      <c r="C965" s="338" t="s">
        <v>3235</v>
      </c>
      <c r="D965" s="486" t="str">
        <f>'Instructions-LCR'!D178</f>
        <v>145-146</v>
      </c>
      <c r="E965" s="338" t="b">
        <f t="shared" si="30"/>
        <v>1</v>
      </c>
      <c r="F965" s="338" t="b">
        <f t="shared" si="31"/>
        <v>1</v>
      </c>
    </row>
    <row r="966" spans="1:6" ht="27.6">
      <c r="A966" s="337" t="s">
        <v>1977</v>
      </c>
      <c r="B966" s="337" t="s">
        <v>1456</v>
      </c>
      <c r="C966" s="338" t="s">
        <v>3236</v>
      </c>
      <c r="D966" s="486" t="str">
        <f>'Instructions-LCR'!B178</f>
        <v>Secured lending - collateral not re-used - Level 2B RMBS assets (transactions not using eligible HQLA) - market value of collateral received</v>
      </c>
      <c r="E966" s="338" t="b">
        <f t="shared" si="30"/>
        <v>0</v>
      </c>
      <c r="F966" s="338" t="b">
        <f t="shared" si="31"/>
        <v>1</v>
      </c>
    </row>
    <row r="967" spans="1:6" ht="69">
      <c r="A967" s="337" t="s">
        <v>386</v>
      </c>
      <c r="B967" s="337" t="s">
        <v>1736</v>
      </c>
      <c r="C967" s="338" t="s">
        <v>3237</v>
      </c>
      <c r="D967" s="486" t="str">
        <f>'Instructions-LCR'!C178</f>
        <v>The market value of collateral received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v>
      </c>
      <c r="E967" s="338" t="b">
        <f t="shared" si="30"/>
        <v>0</v>
      </c>
      <c r="F967" s="338" t="b">
        <f t="shared" si="31"/>
        <v>1</v>
      </c>
    </row>
    <row r="968" spans="1:6">
      <c r="A968" s="337" t="s">
        <v>312</v>
      </c>
      <c r="B968" s="337" t="s">
        <v>312</v>
      </c>
      <c r="C968" s="338" t="s">
        <v>3238</v>
      </c>
      <c r="D968" s="486" t="str">
        <f>'Instructions-LCR'!D179</f>
        <v>145-146</v>
      </c>
      <c r="E968" s="338" t="b">
        <f t="shared" si="30"/>
        <v>1</v>
      </c>
      <c r="F968" s="338" t="b">
        <f t="shared" si="31"/>
        <v>1</v>
      </c>
    </row>
    <row r="969" spans="1:6" ht="27.6">
      <c r="A969" s="337" t="s">
        <v>1978</v>
      </c>
      <c r="B969" s="337" t="s">
        <v>1457</v>
      </c>
      <c r="C969" s="338" t="s">
        <v>3239</v>
      </c>
      <c r="D969" s="486" t="str">
        <f>'Instructions-LCR'!B179</f>
        <v>Secured lending - collateral not re-used - Level 2B non-RMBS assets (transactions using eligible HQLA) - amount extended</v>
      </c>
      <c r="E969" s="338" t="b">
        <f t="shared" si="30"/>
        <v>0</v>
      </c>
      <c r="F969" s="338" t="b">
        <f t="shared" si="31"/>
        <v>1</v>
      </c>
    </row>
    <row r="970" spans="1:6" ht="69">
      <c r="A970" s="337" t="s">
        <v>387</v>
      </c>
      <c r="B970" s="337" t="s">
        <v>1979</v>
      </c>
      <c r="C970" s="338" t="s">
        <v>3240</v>
      </c>
      <c r="D970" s="486" t="str">
        <f>'Instructions-LCR'!C179</f>
        <v>The amount of cash extended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v>
      </c>
      <c r="E970" s="338" t="b">
        <f t="shared" si="30"/>
        <v>0</v>
      </c>
      <c r="F970" s="338" t="b">
        <f t="shared" si="31"/>
        <v>1</v>
      </c>
    </row>
    <row r="971" spans="1:6">
      <c r="A971" s="337" t="s">
        <v>312</v>
      </c>
      <c r="B971" s="337" t="s">
        <v>312</v>
      </c>
      <c r="C971" s="338" t="s">
        <v>3241</v>
      </c>
      <c r="D971" s="486" t="str">
        <f>'Instructions-LCR'!D180</f>
        <v>145-146</v>
      </c>
      <c r="E971" s="338" t="b">
        <f t="shared" si="30"/>
        <v>1</v>
      </c>
      <c r="F971" s="338" t="b">
        <f t="shared" si="31"/>
        <v>1</v>
      </c>
    </row>
    <row r="972" spans="1:6" ht="27.6">
      <c r="A972" s="337" t="s">
        <v>1981</v>
      </c>
      <c r="B972" s="337" t="s">
        <v>1458</v>
      </c>
      <c r="C972" s="338" t="s">
        <v>3242</v>
      </c>
      <c r="D972" s="486" t="str">
        <f>'Instructions-LCR'!B180</f>
        <v>Secured lending - collateral not re-used - Level 2B non-RMBS assets (transactions using eligible HQLA) - market value of collateral received</v>
      </c>
      <c r="E972" s="338" t="b">
        <f t="shared" si="30"/>
        <v>0</v>
      </c>
      <c r="F972" s="338" t="b">
        <f t="shared" si="31"/>
        <v>1</v>
      </c>
    </row>
    <row r="973" spans="1:6" ht="69">
      <c r="A973" s="337" t="s">
        <v>388</v>
      </c>
      <c r="B973" s="337" t="s">
        <v>1737</v>
      </c>
      <c r="C973" s="338" t="s">
        <v>3243</v>
      </c>
      <c r="D973" s="486" t="str">
        <f>'Instructions-LCR'!C180</f>
        <v>The market value of collateral received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v>
      </c>
      <c r="E973" s="338" t="b">
        <f t="shared" si="30"/>
        <v>0</v>
      </c>
      <c r="F973" s="338" t="b">
        <f t="shared" si="31"/>
        <v>1</v>
      </c>
    </row>
    <row r="974" spans="1:6">
      <c r="A974" s="337" t="s">
        <v>312</v>
      </c>
      <c r="B974" s="337" t="s">
        <v>312</v>
      </c>
      <c r="C974" s="338" t="s">
        <v>3244</v>
      </c>
      <c r="D974" s="486" t="str">
        <f>'Instructions-LCR'!D181</f>
        <v>145-146</v>
      </c>
      <c r="E974" s="338" t="b">
        <f t="shared" si="30"/>
        <v>1</v>
      </c>
      <c r="F974" s="338" t="b">
        <f t="shared" si="31"/>
        <v>1</v>
      </c>
    </row>
    <row r="975" spans="1:6" ht="27.6">
      <c r="A975" s="337" t="s">
        <v>1982</v>
      </c>
      <c r="B975" s="337" t="s">
        <v>1459</v>
      </c>
      <c r="C975" s="338" t="s">
        <v>3245</v>
      </c>
      <c r="D975" s="486" t="str">
        <f>'Instructions-LCR'!B181</f>
        <v>Secured lending - collateral not re-used - Level 2B non-RMBS assets (transactions not using eligible HQLA) - amount extended</v>
      </c>
      <c r="E975" s="338" t="b">
        <f t="shared" si="30"/>
        <v>0</v>
      </c>
      <c r="F975" s="338" t="b">
        <f t="shared" si="31"/>
        <v>1</v>
      </c>
    </row>
    <row r="976" spans="1:6" ht="97.95" customHeight="1">
      <c r="A976" s="337" t="s">
        <v>389</v>
      </c>
      <c r="B976" s="337" t="s">
        <v>1980</v>
      </c>
      <c r="C976" s="338" t="s">
        <v>3246</v>
      </c>
      <c r="D976" s="486" t="str">
        <f>'Instructions-LCR'!C181</f>
        <v>The amount of cash extended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v>
      </c>
      <c r="E976" s="338" t="b">
        <f t="shared" si="30"/>
        <v>0</v>
      </c>
      <c r="F976" s="338" t="b">
        <f t="shared" si="31"/>
        <v>1</v>
      </c>
    </row>
    <row r="977" spans="1:6">
      <c r="A977" s="337" t="s">
        <v>312</v>
      </c>
      <c r="B977" s="337" t="s">
        <v>312</v>
      </c>
      <c r="C977" s="338" t="s">
        <v>3247</v>
      </c>
      <c r="D977" s="486" t="str">
        <f>'Instructions-LCR'!D182</f>
        <v>145-146</v>
      </c>
      <c r="E977" s="338" t="b">
        <f t="shared" si="30"/>
        <v>1</v>
      </c>
      <c r="F977" s="338" t="b">
        <f t="shared" si="31"/>
        <v>1</v>
      </c>
    </row>
    <row r="978" spans="1:6" ht="27.6">
      <c r="A978" s="337" t="s">
        <v>1983</v>
      </c>
      <c r="B978" s="337" t="s">
        <v>1460</v>
      </c>
      <c r="C978" s="338" t="s">
        <v>3248</v>
      </c>
      <c r="D978" s="486" t="str">
        <f>'Instructions-LCR'!B182</f>
        <v>Secured lending - collateral not re-used - Level 2B non-RMBS assets (transactions not using eligible HQLA) - market value of collateral received</v>
      </c>
      <c r="E978" s="338" t="b">
        <f t="shared" si="30"/>
        <v>0</v>
      </c>
      <c r="F978" s="338" t="b">
        <f t="shared" si="31"/>
        <v>1</v>
      </c>
    </row>
    <row r="979" spans="1:6" ht="69">
      <c r="A979" s="337" t="s">
        <v>390</v>
      </c>
      <c r="B979" s="337" t="s">
        <v>1738</v>
      </c>
      <c r="C979" s="338" t="s">
        <v>3249</v>
      </c>
      <c r="D979" s="486" t="str">
        <f>'Instructions-LCR'!C182</f>
        <v>The market value of collateral received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v>
      </c>
      <c r="E979" s="338" t="b">
        <f t="shared" si="30"/>
        <v>0</v>
      </c>
      <c r="F979" s="338" t="b">
        <f t="shared" si="31"/>
        <v>1</v>
      </c>
    </row>
    <row r="980" spans="1:6">
      <c r="A980" s="337" t="s">
        <v>312</v>
      </c>
      <c r="B980" s="337" t="s">
        <v>312</v>
      </c>
      <c r="C980" s="338" t="s">
        <v>3250</v>
      </c>
      <c r="D980" s="486" t="str">
        <f>'Instructions-LCR'!D183</f>
        <v>145-146</v>
      </c>
      <c r="E980" s="338" t="b">
        <f t="shared" si="30"/>
        <v>1</v>
      </c>
      <c r="F980" s="338" t="b">
        <f t="shared" si="31"/>
        <v>1</v>
      </c>
    </row>
    <row r="981" spans="1:6">
      <c r="A981" s="337" t="s">
        <v>391</v>
      </c>
      <c r="B981" s="337" t="s">
        <v>1461</v>
      </c>
      <c r="C981" s="338" t="s">
        <v>3251</v>
      </c>
      <c r="D981" s="486" t="str">
        <f>'Instructions-LCR'!B183</f>
        <v>Secured lending - collateral not re-used - margin lending with non-HQLA collateral - amount extended</v>
      </c>
      <c r="E981" s="338" t="b">
        <f t="shared" si="30"/>
        <v>0</v>
      </c>
      <c r="F981" s="338" t="b">
        <f t="shared" si="31"/>
        <v>1</v>
      </c>
    </row>
    <row r="982" spans="1:6" ht="41.4">
      <c r="A982" s="337" t="s">
        <v>392</v>
      </c>
      <c r="B982" s="337" t="s">
        <v>1984</v>
      </c>
      <c r="C982" s="338" t="s">
        <v>3252</v>
      </c>
      <c r="D982" s="486" t="str">
        <f>'Instructions-LCR'!C183</f>
        <v xml:space="preserve">The amount of cash extended in collateralised loans extended to customers for the purpose of taking leveraged trading positions (“margin loans”) made against non-HQLA collateral, where the received collateral has not been re-used (not rehypothecated) to cover the institution’s outright short positions. </v>
      </c>
      <c r="E982" s="338" t="b">
        <f t="shared" si="30"/>
        <v>0</v>
      </c>
      <c r="F982" s="338" t="b">
        <f t="shared" si="31"/>
        <v>1</v>
      </c>
    </row>
    <row r="983" spans="1:6">
      <c r="A983" s="337" t="s">
        <v>312</v>
      </c>
      <c r="B983" s="337" t="s">
        <v>312</v>
      </c>
      <c r="C983" s="338" t="s">
        <v>3253</v>
      </c>
      <c r="D983" s="486" t="str">
        <f>'Instructions-LCR'!D184</f>
        <v>145-146</v>
      </c>
      <c r="E983" s="338" t="b">
        <f t="shared" si="30"/>
        <v>1</v>
      </c>
      <c r="F983" s="338" t="b">
        <f t="shared" si="31"/>
        <v>1</v>
      </c>
    </row>
    <row r="984" spans="1:6" ht="27.6">
      <c r="A984" s="337" t="s">
        <v>393</v>
      </c>
      <c r="B984" s="337" t="s">
        <v>1462</v>
      </c>
      <c r="C984" s="338" t="s">
        <v>3254</v>
      </c>
      <c r="D984" s="486" t="str">
        <f>'Instructions-LCR'!B184</f>
        <v>Secured lending - collateral not re-used - margin lending with non-HQLA collateral - market value of collateral received</v>
      </c>
      <c r="E984" s="338" t="b">
        <f t="shared" si="30"/>
        <v>0</v>
      </c>
      <c r="F984" s="338" t="b">
        <f t="shared" si="31"/>
        <v>1</v>
      </c>
    </row>
    <row r="985" spans="1:6" ht="55.2">
      <c r="A985" s="337" t="s">
        <v>394</v>
      </c>
      <c r="B985" s="337" t="s">
        <v>1985</v>
      </c>
      <c r="C985" s="338" t="s">
        <v>3255</v>
      </c>
      <c r="D985" s="486" t="str">
        <f>'Instructions-LCR'!C184</f>
        <v xml:space="preserve">The market value of collateral received in collateralised loans extended to customers for the purpose of taking leveraged trading positions (“margin loans”) made against non-HQLA collateral, where the received collateral has not been re-used (not rehypothecated) to cover the institution’s outright short positions. </v>
      </c>
      <c r="E985" s="338" t="b">
        <f t="shared" si="30"/>
        <v>0</v>
      </c>
      <c r="F985" s="338" t="b">
        <f t="shared" si="31"/>
        <v>1</v>
      </c>
    </row>
    <row r="986" spans="1:6">
      <c r="A986" s="337" t="s">
        <v>312</v>
      </c>
      <c r="B986" s="337" t="s">
        <v>312</v>
      </c>
      <c r="C986" s="338" t="s">
        <v>3256</v>
      </c>
      <c r="D986" s="486" t="str">
        <f>'Instructions-LCR'!D185</f>
        <v>145-146</v>
      </c>
      <c r="E986" s="338" t="b">
        <f t="shared" si="30"/>
        <v>1</v>
      </c>
      <c r="F986" s="338" t="b">
        <f t="shared" si="31"/>
        <v>1</v>
      </c>
    </row>
    <row r="987" spans="1:6">
      <c r="A987" s="337" t="s">
        <v>395</v>
      </c>
      <c r="B987" s="337" t="s">
        <v>1463</v>
      </c>
      <c r="C987" s="338" t="s">
        <v>3257</v>
      </c>
      <c r="D987" s="486" t="str">
        <f>'Instructions-LCR'!B185</f>
        <v>Secured lending - collateral not re-used - other non-HQLA collateral - amount extended</v>
      </c>
      <c r="E987" s="338" t="b">
        <f t="shared" si="30"/>
        <v>0</v>
      </c>
      <c r="F987" s="338" t="b">
        <f t="shared" si="31"/>
        <v>1</v>
      </c>
    </row>
    <row r="988" spans="1:6" ht="41.4">
      <c r="A988" s="337" t="s">
        <v>196</v>
      </c>
      <c r="B988" s="337" t="s">
        <v>1739</v>
      </c>
      <c r="C988" s="338" t="s">
        <v>3258</v>
      </c>
      <c r="D988" s="486" t="str">
        <f>'Instructions-LCR'!C185</f>
        <v>The amount of cash extended in reverse repo or securities borrowing transactions maturing within 30 days where the received collateral is not of Level 1 or Level 2 quality and the received collateral has not been re-used (not rehypothecated) to cover the institution's outright short positions.</v>
      </c>
      <c r="E988" s="338" t="b">
        <f t="shared" si="30"/>
        <v>0</v>
      </c>
      <c r="F988" s="338" t="b">
        <f t="shared" si="31"/>
        <v>1</v>
      </c>
    </row>
    <row r="989" spans="1:6">
      <c r="A989" s="337" t="s">
        <v>312</v>
      </c>
      <c r="B989" s="337" t="s">
        <v>312</v>
      </c>
      <c r="C989" s="338" t="s">
        <v>3259</v>
      </c>
      <c r="D989" s="486" t="str">
        <f>'Instructions-LCR'!D186</f>
        <v>145-146</v>
      </c>
      <c r="E989" s="338" t="b">
        <f t="shared" si="30"/>
        <v>1</v>
      </c>
      <c r="F989" s="338" t="b">
        <f t="shared" si="31"/>
        <v>1</v>
      </c>
    </row>
    <row r="990" spans="1:6" ht="27.6">
      <c r="A990" s="337" t="s">
        <v>396</v>
      </c>
      <c r="B990" s="337" t="s">
        <v>1464</v>
      </c>
      <c r="C990" s="338" t="s">
        <v>3260</v>
      </c>
      <c r="D990" s="486" t="str">
        <f>'Instructions-LCR'!B186</f>
        <v>Secured lending - collateral not re-used - other non-HQLA collateral - market value of collateral received</v>
      </c>
      <c r="E990" s="338" t="b">
        <f t="shared" si="30"/>
        <v>0</v>
      </c>
      <c r="F990" s="338" t="b">
        <f t="shared" si="31"/>
        <v>1</v>
      </c>
    </row>
    <row r="991" spans="1:6" ht="41.4">
      <c r="A991" s="337" t="s">
        <v>197</v>
      </c>
      <c r="B991" s="337" t="s">
        <v>1740</v>
      </c>
      <c r="C991" s="338" t="s">
        <v>3261</v>
      </c>
      <c r="D991" s="486" t="str">
        <f>'Instructions-LCR'!C186</f>
        <v>The market value of collateral received in reverse repo or securities borrowing transactions maturing within 30 days where the received collateral is not of Level 1 or Level 2 quality and the received collateral has not been re-used (not rehypothecated) to cover the institution's outright short positions.</v>
      </c>
      <c r="E991" s="338" t="b">
        <f t="shared" si="30"/>
        <v>0</v>
      </c>
      <c r="F991" s="338" t="b">
        <f t="shared" si="31"/>
        <v>1</v>
      </c>
    </row>
    <row r="992" spans="1:6">
      <c r="A992" s="337" t="s">
        <v>312</v>
      </c>
      <c r="B992" s="337" t="s">
        <v>312</v>
      </c>
      <c r="C992" s="338" t="s">
        <v>3262</v>
      </c>
      <c r="D992" s="486" t="str">
        <f>'Instructions-LCR'!D187</f>
        <v>145-146</v>
      </c>
      <c r="E992" s="338" t="b">
        <f t="shared" si="30"/>
        <v>1</v>
      </c>
      <c r="F992" s="338" t="b">
        <f t="shared" si="31"/>
        <v>1</v>
      </c>
    </row>
    <row r="993" spans="1:6">
      <c r="A993" s="337" t="s">
        <v>198</v>
      </c>
      <c r="B993" s="337" t="s">
        <v>1334</v>
      </c>
      <c r="C993" s="338" t="s">
        <v>3263</v>
      </c>
      <c r="D993" s="486" t="str">
        <f>'Instructions-LCR'!B187</f>
        <v>Secured lending - collateral re-used - Level 1 assets - amount extended</v>
      </c>
      <c r="E993" s="338" t="b">
        <f t="shared" si="30"/>
        <v>0</v>
      </c>
      <c r="F993" s="338" t="b">
        <f t="shared" si="31"/>
        <v>1</v>
      </c>
    </row>
    <row r="994" spans="1:6" ht="41.4">
      <c r="A994" s="337" t="s">
        <v>199</v>
      </c>
      <c r="B994" s="337" t="s">
        <v>1741</v>
      </c>
      <c r="C994" s="338" t="s">
        <v>3264</v>
      </c>
      <c r="D994" s="486" t="str">
        <f>'Instructions-LCR'!C187</f>
        <v>The amount of cash extended in reverse repo or securities borrowing transactions maturing within 30 days where the received collateral is of Level 1 quality and the received collateral has been re-used (rehypothecated) to cover the institution's outright short positions.</v>
      </c>
      <c r="E994" s="338" t="b">
        <f t="shared" si="30"/>
        <v>0</v>
      </c>
      <c r="F994" s="338" t="b">
        <f t="shared" si="31"/>
        <v>1</v>
      </c>
    </row>
    <row r="995" spans="1:6">
      <c r="A995" s="337" t="s">
        <v>312</v>
      </c>
      <c r="B995" s="337" t="s">
        <v>312</v>
      </c>
      <c r="C995" s="338" t="s">
        <v>3265</v>
      </c>
      <c r="D995" s="486" t="str">
        <f>'Instructions-LCR'!D188</f>
        <v>145-146</v>
      </c>
      <c r="E995" s="338" t="b">
        <f t="shared" si="30"/>
        <v>1</v>
      </c>
      <c r="F995" s="338" t="b">
        <f t="shared" si="31"/>
        <v>1</v>
      </c>
    </row>
    <row r="996" spans="1:6">
      <c r="A996" s="337" t="s">
        <v>200</v>
      </c>
      <c r="B996" s="337" t="s">
        <v>1335</v>
      </c>
      <c r="C996" s="338" t="s">
        <v>3266</v>
      </c>
      <c r="D996" s="486" t="str">
        <f>'Instructions-LCR'!B188</f>
        <v>Secured lending - collateral re-used - Level 1 assets - market value of collateral received</v>
      </c>
      <c r="E996" s="338" t="b">
        <f t="shared" si="30"/>
        <v>0</v>
      </c>
      <c r="F996" s="338" t="b">
        <f t="shared" si="31"/>
        <v>1</v>
      </c>
    </row>
    <row r="997" spans="1:6" ht="41.4">
      <c r="A997" s="337" t="s">
        <v>201</v>
      </c>
      <c r="B997" s="337" t="s">
        <v>1742</v>
      </c>
      <c r="C997" s="338" t="s">
        <v>3267</v>
      </c>
      <c r="D997" s="486" t="str">
        <f>'Instructions-LCR'!C188</f>
        <v>The market value of collateral received in reverse repo or securities borrowing transactions maturing within 30 days where the received collateral is of Level 1 quality and the received collateral has been re-used (rehypothecated) to cover the institution's outright short positions.</v>
      </c>
      <c r="E997" s="338" t="b">
        <f t="shared" si="30"/>
        <v>0</v>
      </c>
      <c r="F997" s="338" t="b">
        <f t="shared" si="31"/>
        <v>1</v>
      </c>
    </row>
    <row r="998" spans="1:6">
      <c r="A998" s="337" t="s">
        <v>312</v>
      </c>
      <c r="B998" s="337" t="s">
        <v>312</v>
      </c>
      <c r="C998" s="338" t="s">
        <v>3268</v>
      </c>
      <c r="D998" s="486" t="str">
        <f>'Instructions-LCR'!D189</f>
        <v>145-146</v>
      </c>
      <c r="E998" s="338" t="b">
        <f t="shared" si="30"/>
        <v>1</v>
      </c>
      <c r="F998" s="338" t="b">
        <f t="shared" si="31"/>
        <v>1</v>
      </c>
    </row>
    <row r="999" spans="1:6">
      <c r="A999" s="337" t="s">
        <v>202</v>
      </c>
      <c r="B999" s="337" t="s">
        <v>1336</v>
      </c>
      <c r="C999" s="338" t="s">
        <v>3269</v>
      </c>
      <c r="D999" s="486" t="str">
        <f>'Instructions-LCR'!B189</f>
        <v>Secured lending - collateral re-used - Level 2A assets - amount extended</v>
      </c>
      <c r="E999" s="338" t="b">
        <f t="shared" si="30"/>
        <v>0</v>
      </c>
      <c r="F999" s="338" t="b">
        <f t="shared" si="31"/>
        <v>1</v>
      </c>
    </row>
    <row r="1000" spans="1:6" ht="41.4">
      <c r="A1000" s="337" t="s">
        <v>203</v>
      </c>
      <c r="B1000" s="337" t="s">
        <v>1743</v>
      </c>
      <c r="C1000" s="338" t="s">
        <v>3270</v>
      </c>
      <c r="D1000" s="486" t="str">
        <f>'Instructions-LCR'!C189</f>
        <v>The amount of cash extended in reverse repo or securities borrowing transactions maturing within 30 days where the received collateral is of Level 2A quality and the received collateral has been re-used (rehypothecated) to cover the institution's outright short positions.</v>
      </c>
      <c r="E1000" s="338" t="b">
        <f t="shared" si="30"/>
        <v>0</v>
      </c>
      <c r="F1000" s="338" t="b">
        <f t="shared" si="31"/>
        <v>1</v>
      </c>
    </row>
    <row r="1001" spans="1:6">
      <c r="A1001" s="337" t="s">
        <v>312</v>
      </c>
      <c r="B1001" s="337" t="s">
        <v>312</v>
      </c>
      <c r="C1001" s="338" t="s">
        <v>3271</v>
      </c>
      <c r="D1001" s="486" t="str">
        <f>'Instructions-LCR'!D190</f>
        <v>145-146</v>
      </c>
      <c r="E1001" s="338" t="b">
        <f t="shared" si="30"/>
        <v>1</v>
      </c>
      <c r="F1001" s="338" t="b">
        <f t="shared" si="31"/>
        <v>1</v>
      </c>
    </row>
    <row r="1002" spans="1:6">
      <c r="A1002" s="337" t="s">
        <v>204</v>
      </c>
      <c r="B1002" s="337" t="s">
        <v>1337</v>
      </c>
      <c r="C1002" s="338" t="s">
        <v>3272</v>
      </c>
      <c r="D1002" s="486" t="str">
        <f>'Instructions-LCR'!B190</f>
        <v>Secured lending - collateral re-used - Level 2A assets - market value of collateral received</v>
      </c>
      <c r="E1002" s="338" t="b">
        <f t="shared" si="30"/>
        <v>0</v>
      </c>
      <c r="F1002" s="338" t="b">
        <f t="shared" si="31"/>
        <v>1</v>
      </c>
    </row>
    <row r="1003" spans="1:6" ht="41.4">
      <c r="A1003" s="337" t="s">
        <v>205</v>
      </c>
      <c r="B1003" s="337" t="s">
        <v>1744</v>
      </c>
      <c r="C1003" s="338" t="s">
        <v>3273</v>
      </c>
      <c r="D1003" s="486" t="str">
        <f>'Instructions-LCR'!C190</f>
        <v>The market value of collateral received in reverse repo or securities borrowing transactions maturing within 30 days where the received collateral is of Level 2A quality and the received collateral has been re-used (rehypothecated) to cover the institution's outright short positions.</v>
      </c>
      <c r="E1003" s="338" t="b">
        <f t="shared" si="30"/>
        <v>0</v>
      </c>
      <c r="F1003" s="338" t="b">
        <f t="shared" si="31"/>
        <v>1</v>
      </c>
    </row>
    <row r="1004" spans="1:6">
      <c r="A1004" s="337" t="s">
        <v>312</v>
      </c>
      <c r="B1004" s="337" t="s">
        <v>312</v>
      </c>
      <c r="C1004" s="338" t="s">
        <v>3274</v>
      </c>
      <c r="D1004" s="486" t="str">
        <f>'Instructions-LCR'!D191</f>
        <v>145-146</v>
      </c>
      <c r="E1004" s="338" t="b">
        <f t="shared" si="30"/>
        <v>1</v>
      </c>
      <c r="F1004" s="338" t="b">
        <f t="shared" si="31"/>
        <v>1</v>
      </c>
    </row>
    <row r="1005" spans="1:6">
      <c r="A1005" s="337" t="s">
        <v>206</v>
      </c>
      <c r="B1005" s="337" t="s">
        <v>1338</v>
      </c>
      <c r="C1005" s="338" t="s">
        <v>3275</v>
      </c>
      <c r="D1005" s="486" t="str">
        <f>'Instructions-LCR'!B191</f>
        <v>Secured lending - collateral re-used - Level 2B RMBS assets - amount extended</v>
      </c>
      <c r="E1005" s="338" t="b">
        <f t="shared" si="30"/>
        <v>0</v>
      </c>
      <c r="F1005" s="338" t="b">
        <f t="shared" si="31"/>
        <v>1</v>
      </c>
    </row>
    <row r="1006" spans="1:6" ht="41.4">
      <c r="A1006" s="337" t="s">
        <v>207</v>
      </c>
      <c r="B1006" s="337" t="s">
        <v>1745</v>
      </c>
      <c r="C1006" s="338" t="s">
        <v>3276</v>
      </c>
      <c r="D1006" s="486" t="str">
        <f>'Instructions-LCR'!C191</f>
        <v>The amount of cash extended in reverse repo or securities borrowing transactions maturing within 30 days where the received collateral is of Level 2B RMBS quality and the received collateral has been re-used (rehypothecated) to cover the institution's outright short positions.</v>
      </c>
      <c r="E1006" s="338" t="b">
        <f t="shared" si="30"/>
        <v>0</v>
      </c>
      <c r="F1006" s="338" t="b">
        <f t="shared" si="31"/>
        <v>1</v>
      </c>
    </row>
    <row r="1007" spans="1:6">
      <c r="A1007" s="337" t="s">
        <v>312</v>
      </c>
      <c r="B1007" s="337" t="s">
        <v>312</v>
      </c>
      <c r="C1007" s="338" t="s">
        <v>3277</v>
      </c>
      <c r="D1007" s="486" t="str">
        <f>'Instructions-LCR'!D192</f>
        <v>145-146</v>
      </c>
      <c r="E1007" s="338" t="b">
        <f t="shared" si="30"/>
        <v>1</v>
      </c>
      <c r="F1007" s="338" t="b">
        <f t="shared" si="31"/>
        <v>1</v>
      </c>
    </row>
    <row r="1008" spans="1:6">
      <c r="A1008" s="337" t="s">
        <v>208</v>
      </c>
      <c r="B1008" s="337" t="s">
        <v>1339</v>
      </c>
      <c r="C1008" s="338" t="s">
        <v>3278</v>
      </c>
      <c r="D1008" s="486" t="str">
        <f>'Instructions-LCR'!B192</f>
        <v>Secured lending - collateral re-used - Level 2B RMBS assets - market value of collateral received</v>
      </c>
      <c r="E1008" s="338" t="b">
        <f t="shared" si="30"/>
        <v>0</v>
      </c>
      <c r="F1008" s="338" t="b">
        <f t="shared" si="31"/>
        <v>1</v>
      </c>
    </row>
    <row r="1009" spans="1:6" ht="41.4">
      <c r="A1009" s="337" t="s">
        <v>209</v>
      </c>
      <c r="B1009" s="337" t="s">
        <v>1746</v>
      </c>
      <c r="C1009" s="338" t="s">
        <v>3279</v>
      </c>
      <c r="D1009" s="486" t="str">
        <f>'Instructions-LCR'!C192</f>
        <v>The market value of collateral received in reverse repo or securities borrowing transactions maturing within 30 days where the received collateral is of Level 2B RMBS quality and the received collateral has been re-used (rehypothecated) to cover the institution's outright short positions.</v>
      </c>
      <c r="E1009" s="338" t="b">
        <f t="shared" si="30"/>
        <v>0</v>
      </c>
      <c r="F1009" s="338" t="b">
        <f t="shared" si="31"/>
        <v>1</v>
      </c>
    </row>
    <row r="1010" spans="1:6">
      <c r="A1010" s="337" t="s">
        <v>312</v>
      </c>
      <c r="B1010" s="337" t="s">
        <v>312</v>
      </c>
      <c r="C1010" s="338" t="s">
        <v>3280</v>
      </c>
      <c r="D1010" s="486" t="str">
        <f>'Instructions-LCR'!D193</f>
        <v>145-146</v>
      </c>
      <c r="E1010" s="338" t="b">
        <f t="shared" si="30"/>
        <v>1</v>
      </c>
      <c r="F1010" s="338" t="b">
        <f t="shared" si="31"/>
        <v>1</v>
      </c>
    </row>
    <row r="1011" spans="1:6">
      <c r="A1011" s="337" t="s">
        <v>210</v>
      </c>
      <c r="B1011" s="337" t="s">
        <v>1340</v>
      </c>
      <c r="C1011" s="338" t="s">
        <v>3281</v>
      </c>
      <c r="D1011" s="486" t="str">
        <f>'Instructions-LCR'!B193</f>
        <v>Secured lending - collateral re-used - Level 2B non-RMBS assets - amount extended</v>
      </c>
      <c r="E1011" s="338" t="b">
        <f t="shared" si="30"/>
        <v>0</v>
      </c>
      <c r="F1011" s="338" t="b">
        <f t="shared" si="31"/>
        <v>1</v>
      </c>
    </row>
    <row r="1012" spans="1:6" ht="41.4">
      <c r="A1012" s="337" t="s">
        <v>211</v>
      </c>
      <c r="B1012" s="337" t="s">
        <v>1747</v>
      </c>
      <c r="C1012" s="338" t="s">
        <v>3282</v>
      </c>
      <c r="D1012" s="486" t="str">
        <f>'Instructions-LCR'!C193</f>
        <v>The amount of cash extended in reverse repo or securities borrowing transactions maturing within 30 days where the received collateral is of Level 2B non-RMBS quality and the received collateral has been re-used (rehypothecated) to cover the institution's outright short positions.</v>
      </c>
      <c r="E1012" s="338" t="b">
        <f t="shared" si="30"/>
        <v>0</v>
      </c>
      <c r="F1012" s="338" t="b">
        <f t="shared" si="31"/>
        <v>1</v>
      </c>
    </row>
    <row r="1013" spans="1:6">
      <c r="A1013" s="337" t="s">
        <v>312</v>
      </c>
      <c r="B1013" s="337" t="s">
        <v>312</v>
      </c>
      <c r="C1013" s="338" t="s">
        <v>3283</v>
      </c>
      <c r="D1013" s="486" t="str">
        <f>'Instructions-LCR'!D194</f>
        <v>145-146</v>
      </c>
      <c r="E1013" s="338" t="b">
        <f t="shared" si="30"/>
        <v>1</v>
      </c>
      <c r="F1013" s="338" t="b">
        <f t="shared" si="31"/>
        <v>1</v>
      </c>
    </row>
    <row r="1014" spans="1:6">
      <c r="A1014" s="337" t="s">
        <v>212</v>
      </c>
      <c r="B1014" s="337" t="s">
        <v>1341</v>
      </c>
      <c r="C1014" s="338" t="s">
        <v>3284</v>
      </c>
      <c r="D1014" s="486" t="str">
        <f>'Instructions-LCR'!B194</f>
        <v>Secured lending - collateral re-used - Level 2B non-RMBS assets - market value of collateral received</v>
      </c>
      <c r="E1014" s="338" t="b">
        <f t="shared" si="30"/>
        <v>0</v>
      </c>
      <c r="F1014" s="338" t="b">
        <f t="shared" si="31"/>
        <v>1</v>
      </c>
    </row>
    <row r="1015" spans="1:6" ht="41.4">
      <c r="A1015" s="337" t="s">
        <v>213</v>
      </c>
      <c r="B1015" s="337" t="s">
        <v>1748</v>
      </c>
      <c r="C1015" s="338" t="s">
        <v>3285</v>
      </c>
      <c r="D1015" s="486" t="str">
        <f>'Instructions-LCR'!C194</f>
        <v>The market value of collateral received in reverse repo or securities borrowing transactions maturing within 30 days where the received collateral is of Level 2B non-RMBS quality and the received collateral has been re-used (rehypothecated) to cover the institution's outright short positions.</v>
      </c>
      <c r="E1015" s="338" t="b">
        <f t="shared" si="30"/>
        <v>0</v>
      </c>
      <c r="F1015" s="338" t="b">
        <f t="shared" si="31"/>
        <v>1</v>
      </c>
    </row>
    <row r="1016" spans="1:6">
      <c r="A1016" s="337" t="s">
        <v>312</v>
      </c>
      <c r="B1016" s="337" t="s">
        <v>312</v>
      </c>
      <c r="C1016" s="338" t="s">
        <v>3286</v>
      </c>
      <c r="D1016" s="486" t="str">
        <f>'Instructions-LCR'!D195</f>
        <v>145-146</v>
      </c>
      <c r="E1016" s="338" t="b">
        <f t="shared" si="30"/>
        <v>1</v>
      </c>
      <c r="F1016" s="338" t="b">
        <f t="shared" si="31"/>
        <v>1</v>
      </c>
    </row>
    <row r="1017" spans="1:6">
      <c r="A1017" s="337" t="s">
        <v>397</v>
      </c>
      <c r="B1017" s="337" t="s">
        <v>1465</v>
      </c>
      <c r="C1017" s="338" t="s">
        <v>3287</v>
      </c>
      <c r="D1017" s="486" t="str">
        <f>'Instructions-LCR'!B195</f>
        <v>Secured lending - collateral re-used - margin lending with non-HQLA collateral - amount extended</v>
      </c>
      <c r="E1017" s="338" t="b">
        <f t="shared" si="30"/>
        <v>0</v>
      </c>
      <c r="F1017" s="338" t="b">
        <f t="shared" si="31"/>
        <v>1</v>
      </c>
    </row>
    <row r="1018" spans="1:6" ht="41.4">
      <c r="A1018" s="337" t="s">
        <v>398</v>
      </c>
      <c r="B1018" s="337" t="s">
        <v>1986</v>
      </c>
      <c r="C1018" s="338" t="s">
        <v>3288</v>
      </c>
      <c r="D1018" s="486" t="str">
        <f>'Instructions-LCR'!C195</f>
        <v xml:space="preserve">The amount of cash extended in collateralised loans extended to customers for the purpose of taking leveraged trading positions (“margin loans”) made against non-HQLA collateral, where the received collateral has been re-used (rehypothecated) to cover the institution’s outright short positions. </v>
      </c>
      <c r="E1018" s="338" t="b">
        <f t="shared" si="30"/>
        <v>0</v>
      </c>
      <c r="F1018" s="338" t="b">
        <f t="shared" si="31"/>
        <v>1</v>
      </c>
    </row>
    <row r="1019" spans="1:6">
      <c r="A1019" s="337" t="s">
        <v>312</v>
      </c>
      <c r="B1019" s="337" t="s">
        <v>312</v>
      </c>
      <c r="C1019" s="338" t="s">
        <v>3289</v>
      </c>
      <c r="D1019" s="486" t="str">
        <f>'Instructions-LCR'!D196</f>
        <v>145-146</v>
      </c>
      <c r="E1019" s="338" t="b">
        <f t="shared" si="30"/>
        <v>1</v>
      </c>
      <c r="F1019" s="338" t="b">
        <f t="shared" si="31"/>
        <v>1</v>
      </c>
    </row>
    <row r="1020" spans="1:6" ht="27.6">
      <c r="A1020" s="337" t="s">
        <v>399</v>
      </c>
      <c r="B1020" s="337" t="s">
        <v>1466</v>
      </c>
      <c r="C1020" s="338" t="s">
        <v>3290</v>
      </c>
      <c r="D1020" s="486" t="str">
        <f>'Instructions-LCR'!B196</f>
        <v>Secured lending - collateral re-used - margin lending with non-HQLA collateral - market value of collateral received</v>
      </c>
      <c r="E1020" s="338" t="b">
        <f t="shared" si="30"/>
        <v>0</v>
      </c>
      <c r="F1020" s="338" t="b">
        <f t="shared" si="31"/>
        <v>1</v>
      </c>
    </row>
    <row r="1021" spans="1:6" ht="55.2">
      <c r="A1021" s="337" t="s">
        <v>400</v>
      </c>
      <c r="B1021" s="337" t="s">
        <v>1987</v>
      </c>
      <c r="C1021" s="338" t="s">
        <v>3291</v>
      </c>
      <c r="D1021" s="486" t="str">
        <f>'Instructions-LCR'!C196</f>
        <v xml:space="preserve">The market value of collateral received in collateralised loans extended to customers for the purpose of taking leveraged trading positions (“margin loans”) made against non-HQLA collateral, where the received collateral has been re-used (rehypothecated) to cover the institution’s outright short positions. </v>
      </c>
      <c r="E1021" s="338" t="b">
        <f t="shared" si="30"/>
        <v>0</v>
      </c>
      <c r="F1021" s="338" t="b">
        <f t="shared" si="31"/>
        <v>1</v>
      </c>
    </row>
    <row r="1022" spans="1:6">
      <c r="A1022" s="337" t="s">
        <v>312</v>
      </c>
      <c r="B1022" s="337" t="s">
        <v>312</v>
      </c>
      <c r="C1022" s="338" t="s">
        <v>3292</v>
      </c>
      <c r="D1022" s="486" t="str">
        <f>'Instructions-LCR'!D197</f>
        <v>145-146</v>
      </c>
      <c r="E1022" s="338" t="b">
        <f t="shared" si="30"/>
        <v>1</v>
      </c>
      <c r="F1022" s="338" t="b">
        <f t="shared" si="31"/>
        <v>1</v>
      </c>
    </row>
    <row r="1023" spans="1:6">
      <c r="A1023" s="337" t="s">
        <v>401</v>
      </c>
      <c r="B1023" s="337" t="s">
        <v>1467</v>
      </c>
      <c r="C1023" s="338" t="s">
        <v>3293</v>
      </c>
      <c r="D1023" s="486" t="str">
        <f>'Instructions-LCR'!B197</f>
        <v>Secured lending - collateral re-used - other non-HQLA collateral - amount extended</v>
      </c>
      <c r="E1023" s="338" t="b">
        <f t="shared" si="30"/>
        <v>0</v>
      </c>
      <c r="F1023" s="338" t="b">
        <f t="shared" si="31"/>
        <v>1</v>
      </c>
    </row>
    <row r="1024" spans="1:6" ht="41.4">
      <c r="A1024" s="337" t="s">
        <v>214</v>
      </c>
      <c r="B1024" s="337" t="s">
        <v>1749</v>
      </c>
      <c r="C1024" s="338" t="s">
        <v>3294</v>
      </c>
      <c r="D1024" s="486" t="str">
        <f>'Instructions-LCR'!C197</f>
        <v>The amount of cash extended in reverse repo or securities borrowing transactions maturing within 30 days where the received collateral is not of Level 1 or Level 2 quality and the received collateral has been re-used (rehypothecated) to cover the institution's outright short positions.</v>
      </c>
      <c r="E1024" s="338" t="b">
        <f t="shared" si="30"/>
        <v>0</v>
      </c>
      <c r="F1024" s="338" t="b">
        <f t="shared" si="31"/>
        <v>1</v>
      </c>
    </row>
    <row r="1025" spans="1:6">
      <c r="A1025" s="337" t="s">
        <v>312</v>
      </c>
      <c r="B1025" s="337" t="s">
        <v>312</v>
      </c>
      <c r="C1025" s="338" t="s">
        <v>3295</v>
      </c>
      <c r="D1025" s="486" t="str">
        <f>'Instructions-LCR'!D198</f>
        <v>145-146</v>
      </c>
      <c r="E1025" s="338" t="b">
        <f t="shared" si="30"/>
        <v>1</v>
      </c>
      <c r="F1025" s="338" t="b">
        <f t="shared" si="31"/>
        <v>1</v>
      </c>
    </row>
    <row r="1026" spans="1:6">
      <c r="A1026" s="337" t="s">
        <v>402</v>
      </c>
      <c r="B1026" s="337" t="s">
        <v>1468</v>
      </c>
      <c r="C1026" s="338" t="s">
        <v>3296</v>
      </c>
      <c r="D1026" s="486" t="str">
        <f>'Instructions-LCR'!B198</f>
        <v>Secured lending - collateral re-used - other non-HQLA collateral - market value of collateral received</v>
      </c>
      <c r="E1026" s="338" t="b">
        <f t="shared" ref="E1026:E1089" si="32">A1026=D1026</f>
        <v>0</v>
      </c>
      <c r="F1026" s="338" t="b">
        <f t="shared" ref="F1026:F1089" si="33">B1026=D1026</f>
        <v>1</v>
      </c>
    </row>
    <row r="1027" spans="1:6" ht="41.4">
      <c r="A1027" s="337" t="s">
        <v>215</v>
      </c>
      <c r="B1027" s="337" t="s">
        <v>1750</v>
      </c>
      <c r="C1027" s="338" t="s">
        <v>3297</v>
      </c>
      <c r="D1027" s="486" t="str">
        <f>'Instructions-LCR'!C198</f>
        <v>The market value of collateral received in reverse repo or securities borrowing transactions maturing within 30 days where the received collateral is not of Level 1 or Level 2 quality and the received collateral has been re-used (rehypothecated) to cover the institution's outright short positions.</v>
      </c>
      <c r="E1027" s="338" t="b">
        <f t="shared" si="32"/>
        <v>0</v>
      </c>
      <c r="F1027" s="338" t="b">
        <f t="shared" si="33"/>
        <v>1</v>
      </c>
    </row>
    <row r="1028" spans="1:6">
      <c r="A1028" s="337" t="s">
        <v>312</v>
      </c>
      <c r="B1028" s="337" t="s">
        <v>312</v>
      </c>
      <c r="C1028" s="338" t="s">
        <v>3295</v>
      </c>
      <c r="D1028" s="486" t="str">
        <f>'Instructions-LCR'!D198</f>
        <v>145-146</v>
      </c>
      <c r="E1028" s="338" t="b">
        <f t="shared" si="32"/>
        <v>1</v>
      </c>
      <c r="F1028" s="338" t="b">
        <f t="shared" si="33"/>
        <v>1</v>
      </c>
    </row>
    <row r="1029" spans="1:6">
      <c r="A1029" s="337" t="s">
        <v>1988</v>
      </c>
      <c r="B1029" s="337" t="s">
        <v>1989</v>
      </c>
      <c r="C1029" s="338" t="s">
        <v>3298</v>
      </c>
      <c r="D1029" s="486" t="str">
        <f>'Instructions-LCR'!B199</f>
        <v>Contractual inflows - retail customers (natural persons)</v>
      </c>
      <c r="E1029" s="338" t="b">
        <f t="shared" si="32"/>
        <v>0</v>
      </c>
      <c r="F1029" s="338" t="b">
        <f t="shared" si="33"/>
        <v>1</v>
      </c>
    </row>
    <row r="1030" spans="1:6" ht="84" customHeight="1">
      <c r="A1030" s="337" t="s">
        <v>1990</v>
      </c>
      <c r="B1030" s="337" t="s">
        <v>1992</v>
      </c>
      <c r="C1030" s="338" t="s">
        <v>3299</v>
      </c>
      <c r="D1030" s="486" t="str">
        <f>'Instructions-LCR'!C199</f>
        <v>All payments (including interest payments and instalments) from retail customers (natural persons) on fully performing loans that are contractually due within the 30-day horizon.  Only contractual payments due should be reported (e.g. required minimum payments of principal, fee or interest) and not total loan balances of undefined or open maturity.</v>
      </c>
      <c r="E1030" s="338" t="b">
        <f t="shared" si="32"/>
        <v>0</v>
      </c>
      <c r="F1030" s="338" t="b">
        <f t="shared" si="33"/>
        <v>1</v>
      </c>
    </row>
    <row r="1031" spans="1:6">
      <c r="A1031" s="337" t="s">
        <v>1991</v>
      </c>
      <c r="B1031" s="337" t="s">
        <v>1003</v>
      </c>
      <c r="C1031" s="338" t="s">
        <v>3300</v>
      </c>
      <c r="D1031" s="486" t="str">
        <f>'Instructions-LCR'!B200</f>
        <v>Contractual inflows - small business customers</v>
      </c>
      <c r="E1031" s="338" t="b">
        <f t="shared" si="32"/>
        <v>0</v>
      </c>
      <c r="F1031" s="338" t="b">
        <f t="shared" si="33"/>
        <v>1</v>
      </c>
    </row>
    <row r="1032" spans="1:6" ht="55.2">
      <c r="A1032" s="337" t="s">
        <v>1994</v>
      </c>
      <c r="B1032" s="337" t="s">
        <v>1993</v>
      </c>
      <c r="C1032" s="338" t="s">
        <v>3301</v>
      </c>
      <c r="D1032" s="486" t="str">
        <f>'Instructions-LCR'!C200</f>
        <v>All payments (including interest payments and instalments) from small business customers on fully performing loans that are contractually due within the 30-day horizon.  Only contractual payments due should be reported (e.g. required minimum payments of principal, fee or interest) and not total loan balances of undefined or open maturity.</v>
      </c>
      <c r="E1032" s="338" t="b">
        <f t="shared" si="32"/>
        <v>0</v>
      </c>
      <c r="F1032" s="338" t="b">
        <f t="shared" si="33"/>
        <v>1</v>
      </c>
    </row>
    <row r="1033" spans="1:6">
      <c r="A1033" s="337" t="s">
        <v>216</v>
      </c>
      <c r="B1033" s="337" t="s">
        <v>1004</v>
      </c>
      <c r="C1033" s="338" t="s">
        <v>3302</v>
      </c>
      <c r="D1033" s="486" t="str">
        <f>'Instructions-LCR'!B201</f>
        <v>Contractual inflows - non-financial corporate customers</v>
      </c>
      <c r="E1033" s="338" t="b">
        <f t="shared" si="32"/>
        <v>0</v>
      </c>
      <c r="F1033" s="338" t="b">
        <f t="shared" si="33"/>
        <v>1</v>
      </c>
    </row>
    <row r="1034" spans="1:6" ht="55.2">
      <c r="A1034" s="337" t="s">
        <v>548</v>
      </c>
      <c r="B1034" s="337" t="s">
        <v>1995</v>
      </c>
      <c r="C1034" s="338" t="s">
        <v>3303</v>
      </c>
      <c r="D1034" s="486" t="str">
        <f>'Instructions-LCR'!C201</f>
        <v>All payments (including interest payments and instalments) from non-financial corporate customers on fully performing loans that are contractually due within the 30-day horizon.  Only contractual payments due should be reported (e.g. required minimum payments of principal, fee or interest) and not total loan balances of undefined or open maturity.</v>
      </c>
      <c r="E1034" s="338" t="b">
        <f t="shared" si="32"/>
        <v>0</v>
      </c>
      <c r="F1034" s="338" t="b">
        <f t="shared" si="33"/>
        <v>1</v>
      </c>
    </row>
    <row r="1035" spans="1:6">
      <c r="A1035" s="337" t="s">
        <v>217</v>
      </c>
      <c r="B1035" s="337" t="s">
        <v>1005</v>
      </c>
      <c r="C1035" s="338" t="s">
        <v>3304</v>
      </c>
      <c r="D1035" s="486" t="str">
        <f>'Instructions-LCR'!B202</f>
        <v>Contractual inflows - central banks</v>
      </c>
      <c r="E1035" s="338" t="b">
        <f t="shared" si="32"/>
        <v>0</v>
      </c>
      <c r="F1035" s="338" t="b">
        <f t="shared" si="33"/>
        <v>1</v>
      </c>
    </row>
    <row r="1036" spans="1:6" ht="82.8">
      <c r="A1036" s="337" t="s">
        <v>549</v>
      </c>
      <c r="B1036" s="337" t="s">
        <v>1996</v>
      </c>
      <c r="C1036" s="338" t="s">
        <v>3305</v>
      </c>
      <c r="D1036" s="486" t="str">
        <f>'Instructions-LCR'!C202</f>
        <v>All payments (including interest payments and instalments) from central banks on fully performing loans. Central bank reserves (including required reserves) including institutions' overnight deposits with the central bank and term deposits with the central bank that meet the criteria for inclusion in HQLA, should be reported as HQLA.  Amounts should also include other term deposits with a central bank (that do not meet the criteria for inclusion in HQLA) if the term of such deposits expires within 30 days.</v>
      </c>
      <c r="E1036" s="338" t="b">
        <f t="shared" si="32"/>
        <v>0</v>
      </c>
      <c r="F1036" s="338" t="b">
        <f t="shared" si="33"/>
        <v>1</v>
      </c>
    </row>
    <row r="1037" spans="1:6" ht="27.6">
      <c r="A1037" s="337" t="s">
        <v>686</v>
      </c>
      <c r="B1037" s="337" t="s">
        <v>1997</v>
      </c>
      <c r="C1037" s="338" t="s">
        <v>3306</v>
      </c>
      <c r="D1037" s="486" t="str">
        <f>'Instructions-LCR'!B203</f>
        <v>Contractual inflows - FIs - operational deposits related to clearing activities placed by indirect clearers with an AMF-regulated direct clearer</v>
      </c>
      <c r="E1037" s="338" t="b">
        <f t="shared" si="32"/>
        <v>0</v>
      </c>
      <c r="F1037" s="338" t="b">
        <f t="shared" si="33"/>
        <v>1</v>
      </c>
    </row>
    <row r="1038" spans="1:6" ht="41.4">
      <c r="A1038" s="337" t="s">
        <v>687</v>
      </c>
      <c r="B1038" s="337" t="s">
        <v>1998</v>
      </c>
      <c r="C1038" s="338" t="s">
        <v>3307</v>
      </c>
      <c r="D1038" s="486" t="str">
        <f>'Instructions-LCR'!C203</f>
        <v>For indirect clearers (that are not subsidiaries of a direct clearer), the amount of operational deposits held at an AMF-regulated direct clearer in respect of clearing-related activities. This classification is not applicable to direct clearers or their subisdiaries.</v>
      </c>
      <c r="E1038" s="338" t="b">
        <f t="shared" si="32"/>
        <v>0</v>
      </c>
      <c r="F1038" s="338" t="b">
        <f t="shared" si="33"/>
        <v>1</v>
      </c>
    </row>
    <row r="1039" spans="1:6" ht="26.4">
      <c r="A1039" s="337" t="s">
        <v>684</v>
      </c>
      <c r="B1039" s="337" t="s">
        <v>1999</v>
      </c>
      <c r="C1039" s="338" t="s">
        <v>3308</v>
      </c>
      <c r="D1039" s="486" t="str">
        <f>'Instructions-LCR'!D203</f>
        <v>AMF Note (paragraph 156)</v>
      </c>
      <c r="E1039" s="338" t="b">
        <f t="shared" si="32"/>
        <v>0</v>
      </c>
      <c r="F1039" s="338" t="b">
        <f t="shared" si="33"/>
        <v>1</v>
      </c>
    </row>
    <row r="1040" spans="1:6">
      <c r="A1040" s="337" t="s">
        <v>218</v>
      </c>
      <c r="B1040" s="337" t="s">
        <v>2000</v>
      </c>
      <c r="C1040" s="338" t="s">
        <v>3309</v>
      </c>
      <c r="D1040" s="486" t="str">
        <f>'Instructions-LCR'!B204</f>
        <v>Contractual inflows - FIs - other operational deposits</v>
      </c>
      <c r="E1040" s="338" t="b">
        <f t="shared" si="32"/>
        <v>0</v>
      </c>
      <c r="F1040" s="338" t="b">
        <f t="shared" si="33"/>
        <v>1</v>
      </c>
    </row>
    <row r="1041" spans="1:6" ht="55.2">
      <c r="A1041" s="337" t="s">
        <v>219</v>
      </c>
      <c r="B1041" s="337" t="s">
        <v>2001</v>
      </c>
      <c r="C1041" s="338" t="s">
        <v>3310</v>
      </c>
      <c r="D1041" s="486" t="str">
        <f>'Instructions-LCR'!C204</f>
        <v>All deposits held at other financial institutions for operational activities, such as those related to clearing, custody, and cash management activities that are not included in the classification 22205 'Contractual inflows - FIs - operational deposits related to clearing activities for non-foreign indirect clearers'.</v>
      </c>
      <c r="E1041" s="338" t="b">
        <f t="shared" si="32"/>
        <v>0</v>
      </c>
      <c r="F1041" s="338" t="b">
        <f t="shared" si="33"/>
        <v>1</v>
      </c>
    </row>
    <row r="1042" spans="1:6" ht="29.4" customHeight="1">
      <c r="A1042" s="337" t="s">
        <v>2002</v>
      </c>
      <c r="B1042" s="337" t="s">
        <v>2003</v>
      </c>
      <c r="C1042" s="338" t="s">
        <v>3311</v>
      </c>
      <c r="D1042" s="486" t="str">
        <f>'Instructions-LCR'!B205</f>
        <v>Contractual inflows - FI's - all payments on loans and other deposits due in ≤ 30 days</v>
      </c>
      <c r="E1042" s="338" t="b">
        <f t="shared" si="32"/>
        <v>0</v>
      </c>
      <c r="F1042" s="338" t="b">
        <f t="shared" si="33"/>
        <v>1</v>
      </c>
    </row>
    <row r="1043" spans="1:6" ht="79.2">
      <c r="A1043" s="337" t="s">
        <v>2004</v>
      </c>
      <c r="B1043" s="337" t="s">
        <v>2005</v>
      </c>
      <c r="C1043" s="338" t="s">
        <v>3312</v>
      </c>
      <c r="D1043" s="486" t="str">
        <f>'Instructions-LCR'!C205</f>
        <v>All payments (including interest payments and instalments) from financial institutions on secured and unsecure fully performing assets, with a contractual maturity of ≤ 30 days and the amount of deposits held available within 30 days. Non-operational demand deposits placed by non-participating Regulatory authority assets should be reported in Post 22210 'Contractual in related to clearing activities placed by indirect clearers with an authorized direct clearer'.</v>
      </c>
      <c r="E1043" s="338" t="b">
        <f t="shared" si="32"/>
        <v>0</v>
      </c>
      <c r="F1043" s="338" t="b">
        <f t="shared" si="33"/>
        <v>1</v>
      </c>
    </row>
    <row r="1044" spans="1:6">
      <c r="A1044" s="337" t="s">
        <v>220</v>
      </c>
      <c r="B1044" s="337" t="s">
        <v>1006</v>
      </c>
      <c r="C1044" s="338" t="s">
        <v>3313</v>
      </c>
      <c r="D1044" s="486" t="str">
        <f>'Instructions-LCR'!B206</f>
        <v>Contractual inflows - other entities</v>
      </c>
      <c r="E1044" s="338" t="b">
        <f t="shared" si="32"/>
        <v>0</v>
      </c>
      <c r="F1044" s="338" t="b">
        <f t="shared" si="33"/>
        <v>1</v>
      </c>
    </row>
    <row r="1045" spans="1:6" ht="41.4">
      <c r="A1045" s="337" t="s">
        <v>2007</v>
      </c>
      <c r="B1045" s="337" t="s">
        <v>2006</v>
      </c>
      <c r="C1045" s="338" t="s">
        <v>3314</v>
      </c>
      <c r="D1045" s="486" t="str">
        <f>'Instructions-LCR'!C206</f>
        <v>All payments (including interest payments and instalments) from other entities (including sovereigns, multilateral development banks, and PSEs) on fully performing loans that are contractually due within 30 days.</v>
      </c>
      <c r="E1045" s="338" t="b">
        <f t="shared" si="32"/>
        <v>0</v>
      </c>
      <c r="F1045" s="338" t="b">
        <f t="shared" si="33"/>
        <v>1</v>
      </c>
    </row>
    <row r="1046" spans="1:6" ht="54.45" customHeight="1">
      <c r="A1046" s="337" t="s">
        <v>685</v>
      </c>
      <c r="B1046" s="337" t="s">
        <v>2008</v>
      </c>
      <c r="C1046" s="338" t="s">
        <v>3315</v>
      </c>
      <c r="D1046" s="486" t="str">
        <f>'Instructions-LCR'!B207</f>
        <v xml:space="preserve">Contractual inflows - FIs - non-operational demand deposits placed by indirect clearers with an AMF-regulated direct clearer </v>
      </c>
      <c r="E1046" s="338" t="b">
        <f t="shared" si="32"/>
        <v>0</v>
      </c>
      <c r="F1046" s="338" t="b">
        <f t="shared" si="33"/>
        <v>1</v>
      </c>
    </row>
    <row r="1047" spans="1:6" ht="69">
      <c r="A1047" s="337" t="s">
        <v>2010</v>
      </c>
      <c r="B1047" s="337" t="s">
        <v>2009</v>
      </c>
      <c r="C1047" s="338" t="s">
        <v>3316</v>
      </c>
      <c r="D1047" s="486" t="str">
        <f>'Instructions-LCR'!C207</f>
        <v>For indirect clearers (that are not subsidiaries of a direct clearer), the amount of demand deposits placed with an AMF-regulated direct clearer that are not considered as operational deposits.  Non-operational deposits where the term is within 30 days should not be reported here, rather they should be reported in classification 22207 'Contractual inflows - FIs - all payments on loans and other deposits due in ≤ 30 days'. This classification is not applicable to direct clearers or their subsidiaries.</v>
      </c>
      <c r="E1047" s="338" t="b">
        <f t="shared" si="32"/>
        <v>0</v>
      </c>
      <c r="F1047" s="338" t="b">
        <f t="shared" si="33"/>
        <v>1</v>
      </c>
    </row>
    <row r="1048" spans="1:6">
      <c r="A1048" s="337" t="s">
        <v>48</v>
      </c>
      <c r="B1048" s="337" t="s">
        <v>873</v>
      </c>
      <c r="C1048" s="338" t="s">
        <v>3317</v>
      </c>
      <c r="D1048" s="486" t="str">
        <f>'Instructions-LCR'!B208</f>
        <v>Derivatives cash inflow</v>
      </c>
      <c r="E1048" s="338" t="b">
        <f t="shared" si="32"/>
        <v>0</v>
      </c>
      <c r="F1048" s="338" t="b">
        <f t="shared" si="33"/>
        <v>1</v>
      </c>
    </row>
    <row r="1049" spans="1:6" ht="219" customHeight="1">
      <c r="A1049" s="337" t="s">
        <v>221</v>
      </c>
      <c r="B1049" s="337" t="s">
        <v>2011</v>
      </c>
      <c r="C1049" s="338" t="s">
        <v>3318</v>
      </c>
      <c r="D1049" s="486" t="str">
        <f>'Instructions-LCR'!C208</f>
        <v>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inflows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v>
      </c>
      <c r="E1049" s="338" t="b">
        <f t="shared" si="32"/>
        <v>0</v>
      </c>
      <c r="F1049" s="338" t="b">
        <f t="shared" si="33"/>
        <v>1</v>
      </c>
    </row>
    <row r="1050" spans="1:6">
      <c r="A1050" s="337" t="s">
        <v>2012</v>
      </c>
      <c r="B1050" s="337" t="s">
        <v>1020</v>
      </c>
      <c r="C1050" s="338" t="s">
        <v>3319</v>
      </c>
      <c r="D1050" s="486" t="str">
        <f>'Instructions-LCR'!B209</f>
        <v>Contractual inflows - securities maturing ≤ 30 days</v>
      </c>
      <c r="E1050" s="338" t="b">
        <f t="shared" si="32"/>
        <v>0</v>
      </c>
      <c r="F1050" s="338" t="b">
        <f t="shared" si="33"/>
        <v>1</v>
      </c>
    </row>
    <row r="1051" spans="1:6" ht="55.2">
      <c r="A1051" s="337" t="s">
        <v>2013</v>
      </c>
      <c r="B1051" s="337" t="s">
        <v>2014</v>
      </c>
      <c r="C1051" s="338" t="s">
        <v>3320</v>
      </c>
      <c r="D1051" s="486" t="str">
        <f>'Instructions-LCR'!C209</f>
        <v>Contractual inflows from securities including certificates of deposit maturing ≤ 30 days that are not already classification code provided that they are fully performing (no default expected). Level 1 and Level 2 included in the stock of high quality liquid assets provided that they meet all related operational and definition requirements</v>
      </c>
      <c r="E1051" s="338" t="b">
        <f t="shared" si="32"/>
        <v>0</v>
      </c>
      <c r="F1051" s="338" t="b">
        <f t="shared" si="33"/>
        <v>1</v>
      </c>
    </row>
    <row r="1052" spans="1:6">
      <c r="A1052" s="337" t="s">
        <v>49</v>
      </c>
      <c r="B1052" s="337" t="s">
        <v>874</v>
      </c>
      <c r="C1052" s="338" t="s">
        <v>3321</v>
      </c>
      <c r="D1052" s="486" t="str">
        <f>'Instructions-LCR'!B210</f>
        <v>Other contractual cash inflows</v>
      </c>
      <c r="E1052" s="338" t="b">
        <f t="shared" si="32"/>
        <v>0</v>
      </c>
      <c r="F1052" s="338" t="b">
        <f t="shared" si="33"/>
        <v>1</v>
      </c>
    </row>
    <row r="1053" spans="1:6" ht="231" customHeight="1">
      <c r="A1053" s="337" t="s">
        <v>2015</v>
      </c>
      <c r="B1053" s="337" t="s">
        <v>2016</v>
      </c>
      <c r="C1053" s="338" t="s">
        <v>3322</v>
      </c>
      <c r="D1053" s="486" t="str">
        <f>'Instructions-LCR'!C210</f>
        <v xml:space="preserve">Any other contractual cash inflows to be received ≤ 30 days that are not already included in any other classification code.  Cash inflows related to non-financial revenues and any non-contractual contingent outflows are not to be included. 
For Delta One hedged equity futures transactions, institution can (i) remove holdings of non-financial equities related to these transactions from HQLA, and (ii) report an inflow representing the future notional in the "other contractual cash inflow" (DPA 22303) during the months where the term funding related to these transactions has a residual maturity that falls within the LCR's 30-day window. In addition, in order to track the magnitude of the LCR impacts related to the Delta One portfolio, AMF may, upon request, require that the institution provide a breakdown of the inflow and outflow amounts reported in the LCR template in respect of these transactions, as well as the otherwise HQLA-eligible non-financial equities that are hedging these transactions. </v>
      </c>
      <c r="E1053" s="338" t="b">
        <f t="shared" si="32"/>
        <v>0</v>
      </c>
      <c r="F1053" s="338" t="b">
        <f t="shared" si="33"/>
        <v>1</v>
      </c>
    </row>
    <row r="1054" spans="1:6" ht="27.6">
      <c r="A1054" s="337" t="s">
        <v>2029</v>
      </c>
      <c r="B1054" s="337" t="s">
        <v>1469</v>
      </c>
      <c r="C1054" s="338" t="s">
        <v>3323</v>
      </c>
      <c r="D1054" s="486" t="str">
        <f>'Instructions-LCR'!B211</f>
        <v>Collateral swaps - borrowed assets not re-used - Level 1 lent / Level 1 borrowed (transactions using eligible HQLA) - market value of collateral lent</v>
      </c>
      <c r="E1054" s="338" t="b">
        <f t="shared" si="32"/>
        <v>0</v>
      </c>
      <c r="F1054" s="338" t="b">
        <f t="shared" si="33"/>
        <v>1</v>
      </c>
    </row>
    <row r="1055" spans="1:6" ht="125.4" customHeight="1">
      <c r="A1055" s="337" t="s">
        <v>403</v>
      </c>
      <c r="B1055" s="337" t="s">
        <v>1470</v>
      </c>
      <c r="C1055" s="338" t="s">
        <v>3324</v>
      </c>
      <c r="D1055" s="486" t="str">
        <f>'Instructions-LCR'!C211</f>
        <v>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55" s="338" t="b">
        <f t="shared" si="32"/>
        <v>0</v>
      </c>
      <c r="F1055" s="338" t="b">
        <f t="shared" si="33"/>
        <v>1</v>
      </c>
    </row>
    <row r="1056" spans="1:6">
      <c r="A1056" s="337" t="s">
        <v>314</v>
      </c>
      <c r="B1056" s="337" t="s">
        <v>1007</v>
      </c>
      <c r="C1056" s="338" t="s">
        <v>3325</v>
      </c>
      <c r="D1056" s="486" t="str">
        <f>'Instructions-LCR'!D212</f>
        <v>48-48c, 113, 146</v>
      </c>
      <c r="E1056" s="338" t="b">
        <f t="shared" si="32"/>
        <v>1</v>
      </c>
      <c r="F1056" s="338" t="b">
        <f t="shared" si="33"/>
        <v>1</v>
      </c>
    </row>
    <row r="1057" spans="1:6" ht="27.6">
      <c r="A1057" s="337" t="s">
        <v>2027</v>
      </c>
      <c r="B1057" s="337" t="s">
        <v>1471</v>
      </c>
      <c r="C1057" s="338" t="s">
        <v>3326</v>
      </c>
      <c r="D1057" s="486" t="str">
        <f>'Instructions-LCR'!B212</f>
        <v>Collateral swaps - borrowed assets not re-used - Level 1 lent / Level 1 borrowed (transactions using eligible HQLA) - market value of collateral borrowed</v>
      </c>
      <c r="E1057" s="338" t="b">
        <f t="shared" si="32"/>
        <v>0</v>
      </c>
      <c r="F1057" s="338" t="b">
        <f t="shared" si="33"/>
        <v>1</v>
      </c>
    </row>
    <row r="1058" spans="1:6" ht="122.4" customHeight="1">
      <c r="A1058" s="337" t="s">
        <v>404</v>
      </c>
      <c r="B1058" s="337" t="s">
        <v>1472</v>
      </c>
      <c r="C1058" s="338" t="s">
        <v>3327</v>
      </c>
      <c r="D1058" s="486" t="str">
        <f>'Instructions-LCR'!C212</f>
        <v>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58" s="338" t="b">
        <f t="shared" si="32"/>
        <v>0</v>
      </c>
      <c r="F1058" s="338" t="b">
        <f t="shared" si="33"/>
        <v>1</v>
      </c>
    </row>
    <row r="1059" spans="1:6">
      <c r="A1059" s="337" t="s">
        <v>314</v>
      </c>
      <c r="B1059" s="337" t="s">
        <v>1007</v>
      </c>
      <c r="C1059" s="338" t="s">
        <v>3328</v>
      </c>
      <c r="D1059" s="486" t="str">
        <f>'Instructions-LCR'!D213</f>
        <v>48-48c, 113, 146</v>
      </c>
      <c r="E1059" s="338" t="b">
        <f t="shared" si="32"/>
        <v>1</v>
      </c>
      <c r="F1059" s="338" t="b">
        <f t="shared" si="33"/>
        <v>1</v>
      </c>
    </row>
    <row r="1060" spans="1:6" ht="27.6">
      <c r="A1060" s="337" t="s">
        <v>2028</v>
      </c>
      <c r="B1060" s="337" t="s">
        <v>1473</v>
      </c>
      <c r="C1060" s="338" t="s">
        <v>3329</v>
      </c>
      <c r="D1060" s="486" t="str">
        <f>'Instructions-LCR'!B213</f>
        <v>Collateral swaps - borrowed assets not re-used - Level 1 lent / Level 1 borrowed (transactions not using eligible HQLA) - market value of collateral lent</v>
      </c>
      <c r="E1060" s="338" t="b">
        <f t="shared" si="32"/>
        <v>0</v>
      </c>
      <c r="F1060" s="338" t="b">
        <f t="shared" si="33"/>
        <v>1</v>
      </c>
    </row>
    <row r="1061" spans="1:6" ht="96.6">
      <c r="A1061" s="337" t="s">
        <v>405</v>
      </c>
      <c r="B1061" s="337" t="s">
        <v>1474</v>
      </c>
      <c r="C1061" s="338" t="s">
        <v>3330</v>
      </c>
      <c r="D1061" s="486" t="str">
        <f>'Instructions-LCR'!C213</f>
        <v>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61" s="338" t="b">
        <f t="shared" si="32"/>
        <v>0</v>
      </c>
      <c r="F1061" s="338" t="b">
        <f t="shared" si="33"/>
        <v>1</v>
      </c>
    </row>
    <row r="1062" spans="1:6">
      <c r="A1062" s="337" t="s">
        <v>314</v>
      </c>
      <c r="B1062" s="337" t="s">
        <v>1007</v>
      </c>
      <c r="C1062" s="338" t="s">
        <v>3331</v>
      </c>
      <c r="D1062" s="486" t="str">
        <f>'Instructions-LCR'!D214</f>
        <v>48-48c, 113, 146</v>
      </c>
      <c r="E1062" s="338" t="b">
        <f t="shared" si="32"/>
        <v>1</v>
      </c>
      <c r="F1062" s="338" t="b">
        <f t="shared" si="33"/>
        <v>1</v>
      </c>
    </row>
    <row r="1063" spans="1:6" ht="27.6">
      <c r="A1063" s="337" t="s">
        <v>2030</v>
      </c>
      <c r="B1063" s="337" t="s">
        <v>1475</v>
      </c>
      <c r="C1063" s="338" t="s">
        <v>3332</v>
      </c>
      <c r="D1063" s="486" t="str">
        <f>'Instructions-LCR'!B214</f>
        <v>Collateral swaps - borrowed assets not re-used - Level 1 lent / Level 1 borrowed (transactions not using eligible HQLA) - market value of collateral borrowed</v>
      </c>
      <c r="E1063" s="338" t="b">
        <f t="shared" si="32"/>
        <v>0</v>
      </c>
      <c r="F1063" s="338" t="b">
        <f t="shared" si="33"/>
        <v>1</v>
      </c>
    </row>
    <row r="1064" spans="1:6" ht="96.6">
      <c r="A1064" s="337" t="s">
        <v>406</v>
      </c>
      <c r="B1064" s="337" t="s">
        <v>1476</v>
      </c>
      <c r="C1064" s="338" t="s">
        <v>3333</v>
      </c>
      <c r="D1064" s="486" t="str">
        <f>'Instructions-LCR'!C214</f>
        <v>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64" s="338" t="b">
        <f t="shared" si="32"/>
        <v>0</v>
      </c>
      <c r="F1064" s="338" t="b">
        <f t="shared" si="33"/>
        <v>1</v>
      </c>
    </row>
    <row r="1065" spans="1:6">
      <c r="A1065" s="337" t="s">
        <v>314</v>
      </c>
      <c r="B1065" s="337" t="s">
        <v>1007</v>
      </c>
      <c r="C1065" s="338" t="s">
        <v>3334</v>
      </c>
      <c r="D1065" s="486" t="str">
        <f>'Instructions-LCR'!D215</f>
        <v>48-48c, 113, 146</v>
      </c>
      <c r="E1065" s="338" t="b">
        <f t="shared" si="32"/>
        <v>1</v>
      </c>
      <c r="F1065" s="338" t="b">
        <f t="shared" si="33"/>
        <v>1</v>
      </c>
    </row>
    <row r="1066" spans="1:6" ht="27.6">
      <c r="A1066" s="337" t="s">
        <v>2031</v>
      </c>
      <c r="B1066" s="337" t="s">
        <v>1477</v>
      </c>
      <c r="C1066" s="338" t="s">
        <v>3335</v>
      </c>
      <c r="D1066" s="486" t="str">
        <f>'Instructions-LCR'!B215</f>
        <v>Collateral swaps - borrowed assets not re-used - Level 1 lent / Level 2A borrowed (transactions using eligible HQLA) - market value of collateral lent</v>
      </c>
      <c r="E1066" s="338" t="b">
        <f t="shared" si="32"/>
        <v>0</v>
      </c>
      <c r="F1066" s="338" t="b">
        <f t="shared" si="33"/>
        <v>1</v>
      </c>
    </row>
    <row r="1067" spans="1:6" ht="125.4" customHeight="1">
      <c r="A1067" s="337" t="s">
        <v>407</v>
      </c>
      <c r="B1067" s="337" t="s">
        <v>1478</v>
      </c>
      <c r="C1067" s="338" t="s">
        <v>3336</v>
      </c>
      <c r="D1067" s="486" t="str">
        <f>'Instructions-LCR'!C215</f>
        <v>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67" s="338" t="b">
        <f t="shared" si="32"/>
        <v>0</v>
      </c>
      <c r="F1067" s="338" t="b">
        <f t="shared" si="33"/>
        <v>1</v>
      </c>
    </row>
    <row r="1068" spans="1:6">
      <c r="A1068" s="337" t="s">
        <v>314</v>
      </c>
      <c r="B1068" s="337" t="s">
        <v>1007</v>
      </c>
      <c r="C1068" s="338" t="s">
        <v>3337</v>
      </c>
      <c r="D1068" s="486" t="str">
        <f>'Instructions-LCR'!D216</f>
        <v>48-48c, 113, 146</v>
      </c>
      <c r="E1068" s="338" t="b">
        <f t="shared" si="32"/>
        <v>1</v>
      </c>
      <c r="F1068" s="338" t="b">
        <f t="shared" si="33"/>
        <v>1</v>
      </c>
    </row>
    <row r="1069" spans="1:6" ht="27.6">
      <c r="A1069" s="337" t="s">
        <v>2032</v>
      </c>
      <c r="B1069" s="337" t="s">
        <v>1479</v>
      </c>
      <c r="C1069" s="338" t="s">
        <v>3338</v>
      </c>
      <c r="D1069" s="486" t="str">
        <f>'Instructions-LCR'!B216</f>
        <v>Collateral swaps - borrowed assets not re-used - Level 1 lent / Level 2A borrowed (transactions using eligible HQLA) - market value of collateral borrowed</v>
      </c>
      <c r="E1069" s="338" t="b">
        <f t="shared" si="32"/>
        <v>0</v>
      </c>
      <c r="F1069" s="338" t="b">
        <f t="shared" si="33"/>
        <v>1</v>
      </c>
    </row>
    <row r="1070" spans="1:6" ht="96.6">
      <c r="A1070" s="337" t="s">
        <v>408</v>
      </c>
      <c r="B1070" s="337" t="s">
        <v>1480</v>
      </c>
      <c r="C1070" s="338" t="s">
        <v>3339</v>
      </c>
      <c r="D1070" s="486" t="str">
        <f>'Instructions-LCR'!C216</f>
        <v>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70" s="338" t="b">
        <f t="shared" si="32"/>
        <v>0</v>
      </c>
      <c r="F1070" s="338" t="b">
        <f t="shared" si="33"/>
        <v>1</v>
      </c>
    </row>
    <row r="1071" spans="1:6">
      <c r="A1071" s="337" t="s">
        <v>314</v>
      </c>
      <c r="B1071" s="337" t="s">
        <v>1007</v>
      </c>
      <c r="C1071" s="338" t="s">
        <v>3340</v>
      </c>
      <c r="D1071" s="486" t="str">
        <f>'Instructions-LCR'!D217</f>
        <v>48-48c, 113, 146</v>
      </c>
      <c r="E1071" s="338" t="b">
        <f t="shared" si="32"/>
        <v>1</v>
      </c>
      <c r="F1071" s="338" t="b">
        <f t="shared" si="33"/>
        <v>1</v>
      </c>
    </row>
    <row r="1072" spans="1:6" ht="27.6">
      <c r="A1072" s="337" t="s">
        <v>2033</v>
      </c>
      <c r="B1072" s="337" t="s">
        <v>1481</v>
      </c>
      <c r="C1072" s="338" t="s">
        <v>3341</v>
      </c>
      <c r="D1072" s="486" t="str">
        <f>'Instructions-LCR'!B217</f>
        <v>Collateral swaps - borrowed assets not re-used - Level 1 lent / Level 2A borrowed (transactions not using eligible HQLA) - market value of collateral lent</v>
      </c>
      <c r="E1072" s="338" t="b">
        <f t="shared" si="32"/>
        <v>0</v>
      </c>
      <c r="F1072" s="338" t="b">
        <f t="shared" si="33"/>
        <v>1</v>
      </c>
    </row>
    <row r="1073" spans="1:6" ht="96.6">
      <c r="A1073" s="337" t="s">
        <v>409</v>
      </c>
      <c r="B1073" s="337" t="s">
        <v>1482</v>
      </c>
      <c r="C1073" s="338" t="s">
        <v>3342</v>
      </c>
      <c r="D1073" s="486" t="str">
        <f>'Instructions-LCR'!C217</f>
        <v>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73" s="338" t="b">
        <f t="shared" si="32"/>
        <v>0</v>
      </c>
      <c r="F1073" s="338" t="b">
        <f t="shared" si="33"/>
        <v>1</v>
      </c>
    </row>
    <row r="1074" spans="1:6">
      <c r="A1074" s="337" t="s">
        <v>314</v>
      </c>
      <c r="B1074" s="337" t="s">
        <v>1007</v>
      </c>
      <c r="C1074" s="338" t="s">
        <v>3343</v>
      </c>
      <c r="D1074" s="486" t="str">
        <f>'Instructions-LCR'!D218</f>
        <v>48-48c, 113, 146</v>
      </c>
      <c r="E1074" s="338" t="b">
        <f t="shared" si="32"/>
        <v>1</v>
      </c>
      <c r="F1074" s="338" t="b">
        <f t="shared" si="33"/>
        <v>1</v>
      </c>
    </row>
    <row r="1075" spans="1:6" ht="27.6">
      <c r="A1075" s="337" t="s">
        <v>2034</v>
      </c>
      <c r="B1075" s="337" t="s">
        <v>1483</v>
      </c>
      <c r="C1075" s="338" t="s">
        <v>3344</v>
      </c>
      <c r="D1075" s="486" t="str">
        <f>'Instructions-LCR'!B218</f>
        <v>Collateral swaps - borrowed assets not re-used - Level 1 lent / Level 2A borrowed (transactions not using eligible HQLA) - market value of collateral borrowed</v>
      </c>
      <c r="E1075" s="338" t="b">
        <f t="shared" si="32"/>
        <v>0</v>
      </c>
      <c r="F1075" s="338" t="b">
        <f t="shared" si="33"/>
        <v>1</v>
      </c>
    </row>
    <row r="1076" spans="1:6" ht="96.6">
      <c r="A1076" s="337" t="s">
        <v>410</v>
      </c>
      <c r="B1076" s="337" t="s">
        <v>1484</v>
      </c>
      <c r="C1076" s="338" t="s">
        <v>3345</v>
      </c>
      <c r="D1076" s="486" t="str">
        <f>'Instructions-LCR'!C218</f>
        <v>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76" s="338" t="b">
        <f t="shared" si="32"/>
        <v>0</v>
      </c>
      <c r="F1076" s="338" t="b">
        <f t="shared" si="33"/>
        <v>1</v>
      </c>
    </row>
    <row r="1077" spans="1:6">
      <c r="A1077" s="337" t="s">
        <v>314</v>
      </c>
      <c r="B1077" s="337" t="s">
        <v>1007</v>
      </c>
      <c r="C1077" s="338" t="s">
        <v>3346</v>
      </c>
      <c r="D1077" s="486" t="str">
        <f>'Instructions-LCR'!D219</f>
        <v>48-48c, 113, 146</v>
      </c>
      <c r="E1077" s="338" t="b">
        <f t="shared" si="32"/>
        <v>1</v>
      </c>
      <c r="F1077" s="338" t="b">
        <f t="shared" si="33"/>
        <v>1</v>
      </c>
    </row>
    <row r="1078" spans="1:6" ht="27.6">
      <c r="A1078" s="337" t="s">
        <v>2035</v>
      </c>
      <c r="B1078" s="337" t="s">
        <v>1485</v>
      </c>
      <c r="C1078" s="338" t="s">
        <v>3347</v>
      </c>
      <c r="D1078" s="486" t="str">
        <f>'Instructions-LCR'!B219</f>
        <v>Collateral swaps - borrowed assets not re-used - Level 1 lent / Level 2B RMBS borrowed (transactions using eligible HQLA) - market value of collateral lent</v>
      </c>
      <c r="E1078" s="338" t="b">
        <f t="shared" si="32"/>
        <v>0</v>
      </c>
      <c r="F1078" s="338" t="b">
        <f t="shared" si="33"/>
        <v>1</v>
      </c>
    </row>
    <row r="1079" spans="1:6" ht="96.6">
      <c r="A1079" s="337" t="s">
        <v>411</v>
      </c>
      <c r="B1079" s="337" t="s">
        <v>1486</v>
      </c>
      <c r="C1079" s="338" t="s">
        <v>3348</v>
      </c>
      <c r="D1079" s="486" t="str">
        <f>'Instructions-LCR'!C219</f>
        <v>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79" s="338" t="b">
        <f t="shared" si="32"/>
        <v>0</v>
      </c>
      <c r="F1079" s="338" t="b">
        <f t="shared" si="33"/>
        <v>1</v>
      </c>
    </row>
    <row r="1080" spans="1:6">
      <c r="A1080" s="337" t="s">
        <v>314</v>
      </c>
      <c r="B1080" s="337" t="s">
        <v>1007</v>
      </c>
      <c r="C1080" s="338" t="s">
        <v>3349</v>
      </c>
      <c r="D1080" s="486" t="str">
        <f>'Instructions-LCR'!D220</f>
        <v>48-48c, 113, 146</v>
      </c>
      <c r="E1080" s="338" t="b">
        <f t="shared" si="32"/>
        <v>1</v>
      </c>
      <c r="F1080" s="338" t="b">
        <f t="shared" si="33"/>
        <v>1</v>
      </c>
    </row>
    <row r="1081" spans="1:6" ht="27.6">
      <c r="A1081" s="337" t="s">
        <v>2036</v>
      </c>
      <c r="B1081" s="337" t="s">
        <v>1487</v>
      </c>
      <c r="C1081" s="338" t="s">
        <v>3350</v>
      </c>
      <c r="D1081" s="486" t="str">
        <f>'Instructions-LCR'!B220</f>
        <v>Collateral swaps - borrowed assets not re-used - Level 1 lent / Level 2B RMBS borrowed (transactions using eligible HQLA) - market value of collateral borrowed</v>
      </c>
      <c r="E1081" s="338" t="b">
        <f t="shared" si="32"/>
        <v>0</v>
      </c>
      <c r="F1081" s="338" t="b">
        <f t="shared" si="33"/>
        <v>1</v>
      </c>
    </row>
    <row r="1082" spans="1:6" ht="96.6">
      <c r="A1082" s="337" t="s">
        <v>412</v>
      </c>
      <c r="B1082" s="337" t="s">
        <v>1488</v>
      </c>
      <c r="C1082" s="338" t="s">
        <v>3351</v>
      </c>
      <c r="D1082" s="486" t="str">
        <f>'Instructions-LCR'!C220</f>
        <v>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82" s="338" t="b">
        <f t="shared" si="32"/>
        <v>0</v>
      </c>
      <c r="F1082" s="338" t="b">
        <f t="shared" si="33"/>
        <v>1</v>
      </c>
    </row>
    <row r="1083" spans="1:6">
      <c r="A1083" s="337" t="s">
        <v>314</v>
      </c>
      <c r="B1083" s="337" t="s">
        <v>1007</v>
      </c>
      <c r="C1083" s="338" t="s">
        <v>3352</v>
      </c>
      <c r="D1083" s="486" t="str">
        <f>'Instructions-LCR'!D221</f>
        <v>48-48c, 113, 146</v>
      </c>
      <c r="E1083" s="338" t="b">
        <f t="shared" si="32"/>
        <v>1</v>
      </c>
      <c r="F1083" s="338" t="b">
        <f t="shared" si="33"/>
        <v>1</v>
      </c>
    </row>
    <row r="1084" spans="1:6" ht="27.6">
      <c r="A1084" s="337" t="s">
        <v>2035</v>
      </c>
      <c r="B1084" s="337" t="s">
        <v>1489</v>
      </c>
      <c r="C1084" s="338" t="s">
        <v>3353</v>
      </c>
      <c r="D1084" s="486" t="str">
        <f>'Instructions-LCR'!B221</f>
        <v>Collateral swaps - borrowed assets not re-used - Level 1 lent / Level 2B RMBS borrowed (transactions not using eligible HQLA) - market value of collateral lent</v>
      </c>
      <c r="E1084" s="338" t="b">
        <f t="shared" si="32"/>
        <v>0</v>
      </c>
      <c r="F1084" s="338" t="b">
        <f t="shared" si="33"/>
        <v>1</v>
      </c>
    </row>
    <row r="1085" spans="1:6" ht="96.6">
      <c r="A1085" s="337" t="s">
        <v>413</v>
      </c>
      <c r="B1085" s="337" t="s">
        <v>1490</v>
      </c>
      <c r="C1085" s="338" t="s">
        <v>3354</v>
      </c>
      <c r="D1085" s="486" t="str">
        <f>'Instructions-LCR'!C221</f>
        <v>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85" s="338" t="b">
        <f t="shared" si="32"/>
        <v>0</v>
      </c>
      <c r="F1085" s="338" t="b">
        <f t="shared" si="33"/>
        <v>1</v>
      </c>
    </row>
    <row r="1086" spans="1:6">
      <c r="A1086" s="337" t="s">
        <v>314</v>
      </c>
      <c r="B1086" s="337" t="s">
        <v>1007</v>
      </c>
      <c r="C1086" s="338" t="s">
        <v>3355</v>
      </c>
      <c r="D1086" s="486" t="str">
        <f>'Instructions-LCR'!D222</f>
        <v>48-48c, 113, 146</v>
      </c>
      <c r="E1086" s="338" t="b">
        <f t="shared" si="32"/>
        <v>1</v>
      </c>
      <c r="F1086" s="338" t="b">
        <f t="shared" si="33"/>
        <v>1</v>
      </c>
    </row>
    <row r="1087" spans="1:6" ht="27.6">
      <c r="A1087" s="337" t="s">
        <v>2037</v>
      </c>
      <c r="B1087" s="337" t="s">
        <v>1491</v>
      </c>
      <c r="C1087" s="338" t="s">
        <v>3356</v>
      </c>
      <c r="D1087" s="486" t="str">
        <f>'Instructions-LCR'!B222</f>
        <v>Collateral swaps - borrowed assets not re-used - Level 1 lent / Level 2B RMBS borrowed (transactions not using eligible HQLA) - market value of collateral borrowed</v>
      </c>
      <c r="E1087" s="338" t="b">
        <f t="shared" si="32"/>
        <v>0</v>
      </c>
      <c r="F1087" s="338" t="b">
        <f t="shared" si="33"/>
        <v>1</v>
      </c>
    </row>
    <row r="1088" spans="1:6" ht="96.6">
      <c r="A1088" s="337" t="s">
        <v>414</v>
      </c>
      <c r="B1088" s="337" t="s">
        <v>1492</v>
      </c>
      <c r="C1088" s="338" t="s">
        <v>3357</v>
      </c>
      <c r="D1088" s="486" t="str">
        <f>'Instructions-LCR'!C222</f>
        <v>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88" s="338" t="b">
        <f t="shared" si="32"/>
        <v>0</v>
      </c>
      <c r="F1088" s="338" t="b">
        <f t="shared" si="33"/>
        <v>1</v>
      </c>
    </row>
    <row r="1089" spans="1:6">
      <c r="A1089" s="337" t="s">
        <v>314</v>
      </c>
      <c r="B1089" s="337" t="s">
        <v>1007</v>
      </c>
      <c r="C1089" s="338" t="s">
        <v>3358</v>
      </c>
      <c r="D1089" s="486" t="str">
        <f>'Instructions-LCR'!D223</f>
        <v>48-48c, 113, 146</v>
      </c>
      <c r="E1089" s="338" t="b">
        <f t="shared" si="32"/>
        <v>1</v>
      </c>
      <c r="F1089" s="338" t="b">
        <f t="shared" si="33"/>
        <v>1</v>
      </c>
    </row>
    <row r="1090" spans="1:6" ht="27.6">
      <c r="A1090" s="337" t="s">
        <v>2038</v>
      </c>
      <c r="B1090" s="337" t="s">
        <v>1493</v>
      </c>
      <c r="C1090" s="338" t="s">
        <v>3359</v>
      </c>
      <c r="D1090" s="486" t="str">
        <f>'Instructions-LCR'!B223</f>
        <v>Collateral swaps - borrowed assets not re-used - Level 1 lent / Level 2B non-RMBS borrowed (transactions using eligible HQLA) - market value of collateral lent</v>
      </c>
      <c r="E1090" s="338" t="b">
        <f t="shared" ref="E1090:E1153" si="34">A1090=D1090</f>
        <v>0</v>
      </c>
      <c r="F1090" s="338" t="b">
        <f t="shared" ref="F1090:F1153" si="35">B1090=D1090</f>
        <v>1</v>
      </c>
    </row>
    <row r="1091" spans="1:6" ht="96.6">
      <c r="A1091" s="337" t="s">
        <v>415</v>
      </c>
      <c r="B1091" s="337" t="s">
        <v>1494</v>
      </c>
      <c r="C1091" s="338" t="s">
        <v>3360</v>
      </c>
      <c r="D1091" s="486" t="str">
        <f>'Instructions-LCR'!C223</f>
        <v>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91" s="338" t="b">
        <f t="shared" si="34"/>
        <v>0</v>
      </c>
      <c r="F1091" s="338" t="b">
        <f t="shared" si="35"/>
        <v>1</v>
      </c>
    </row>
    <row r="1092" spans="1:6">
      <c r="A1092" s="337" t="s">
        <v>314</v>
      </c>
      <c r="B1092" s="337" t="s">
        <v>1007</v>
      </c>
      <c r="C1092" s="338" t="s">
        <v>3361</v>
      </c>
      <c r="D1092" s="486" t="str">
        <f>'Instructions-LCR'!D224</f>
        <v>48-48c, 113, 146</v>
      </c>
      <c r="E1092" s="338" t="b">
        <f t="shared" si="34"/>
        <v>1</v>
      </c>
      <c r="F1092" s="338" t="b">
        <f t="shared" si="35"/>
        <v>1</v>
      </c>
    </row>
    <row r="1093" spans="1:6" ht="27.6">
      <c r="A1093" s="337" t="s">
        <v>2039</v>
      </c>
      <c r="B1093" s="337" t="s">
        <v>1495</v>
      </c>
      <c r="C1093" s="338" t="s">
        <v>3362</v>
      </c>
      <c r="D1093" s="486" t="str">
        <f>'Instructions-LCR'!B224</f>
        <v>Collateral swaps - borrowed assets not re-used - Level 1 lent / Level 2B non-RMBS borrowed (transactions using eligible HQLA) - market value of collateral borrowed</v>
      </c>
      <c r="E1093" s="338" t="b">
        <f t="shared" si="34"/>
        <v>0</v>
      </c>
      <c r="F1093" s="338" t="b">
        <f t="shared" si="35"/>
        <v>1</v>
      </c>
    </row>
    <row r="1094" spans="1:6" ht="96.6">
      <c r="A1094" s="337" t="s">
        <v>416</v>
      </c>
      <c r="B1094" s="337" t="s">
        <v>1496</v>
      </c>
      <c r="C1094" s="338" t="s">
        <v>3363</v>
      </c>
      <c r="D1094" s="486" t="str">
        <f>'Instructions-LCR'!C224</f>
        <v>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094" s="338" t="b">
        <f t="shared" si="34"/>
        <v>0</v>
      </c>
      <c r="F1094" s="338" t="b">
        <f t="shared" si="35"/>
        <v>1</v>
      </c>
    </row>
    <row r="1095" spans="1:6">
      <c r="A1095" s="337" t="s">
        <v>314</v>
      </c>
      <c r="B1095" s="337" t="s">
        <v>1007</v>
      </c>
      <c r="C1095" s="338" t="s">
        <v>3364</v>
      </c>
      <c r="D1095" s="486" t="str">
        <f>'Instructions-LCR'!D225</f>
        <v>48-48c, 113, 146</v>
      </c>
      <c r="E1095" s="338" t="b">
        <f t="shared" si="34"/>
        <v>1</v>
      </c>
      <c r="F1095" s="338" t="b">
        <f t="shared" si="35"/>
        <v>1</v>
      </c>
    </row>
    <row r="1096" spans="1:6" ht="27.6">
      <c r="A1096" s="337" t="s">
        <v>2040</v>
      </c>
      <c r="B1096" s="337" t="s">
        <v>1497</v>
      </c>
      <c r="C1096" s="338" t="s">
        <v>3365</v>
      </c>
      <c r="D1096" s="486" t="str">
        <f>'Instructions-LCR'!B225</f>
        <v>Collateral swaps - borrowed assets not re-used - Level 1 lent / Level 2B non-RMBS borrowed (transactions not using eligible HQLA) - market value of collateral lent</v>
      </c>
      <c r="E1096" s="338" t="b">
        <f t="shared" si="34"/>
        <v>0</v>
      </c>
      <c r="F1096" s="338" t="b">
        <f t="shared" si="35"/>
        <v>1</v>
      </c>
    </row>
    <row r="1097" spans="1:6" ht="96.6">
      <c r="A1097" s="337" t="s">
        <v>417</v>
      </c>
      <c r="B1097" s="337" t="s">
        <v>1498</v>
      </c>
      <c r="C1097" s="338" t="s">
        <v>3366</v>
      </c>
      <c r="D1097" s="486" t="str">
        <f>'Instructions-LCR'!C225</f>
        <v>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v>
      </c>
      <c r="E1097" s="338" t="b">
        <f t="shared" si="34"/>
        <v>0</v>
      </c>
      <c r="F1097" s="338" t="b">
        <f t="shared" si="35"/>
        <v>1</v>
      </c>
    </row>
    <row r="1098" spans="1:6">
      <c r="A1098" s="337" t="s">
        <v>314</v>
      </c>
      <c r="B1098" s="337" t="s">
        <v>1007</v>
      </c>
      <c r="C1098" s="338" t="s">
        <v>3367</v>
      </c>
      <c r="D1098" s="486" t="str">
        <f>'Instructions-LCR'!D226</f>
        <v>48-48c, 113, 146</v>
      </c>
      <c r="E1098" s="338" t="b">
        <f t="shared" si="34"/>
        <v>1</v>
      </c>
      <c r="F1098" s="338" t="b">
        <f t="shared" si="35"/>
        <v>1</v>
      </c>
    </row>
    <row r="1099" spans="1:6" ht="27.6">
      <c r="A1099" s="337" t="s">
        <v>2041</v>
      </c>
      <c r="B1099" s="337" t="s">
        <v>1499</v>
      </c>
      <c r="C1099" s="338" t="s">
        <v>3368</v>
      </c>
      <c r="D1099" s="486" t="str">
        <f>'Instructions-LCR'!B226</f>
        <v>Collateral swaps - borrowed assets not re-used - Level 1 lent / Level 2B non-RMBS borrowed (transactions not using eligible HQLA) - market value of collateral borrowed</v>
      </c>
      <c r="E1099" s="338" t="b">
        <f t="shared" si="34"/>
        <v>0</v>
      </c>
      <c r="F1099" s="338" t="b">
        <f t="shared" si="35"/>
        <v>1</v>
      </c>
    </row>
    <row r="1100" spans="1:6" ht="96.6">
      <c r="A1100" s="337" t="s">
        <v>416</v>
      </c>
      <c r="B1100" s="337" t="s">
        <v>1496</v>
      </c>
      <c r="C1100" s="338" t="s">
        <v>3369</v>
      </c>
      <c r="D1100" s="486" t="str">
        <f>'Instructions-LCR'!C226</f>
        <v>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v>
      </c>
      <c r="E1100" s="338" t="b">
        <f t="shared" si="34"/>
        <v>0</v>
      </c>
      <c r="F1100" s="338" t="b">
        <f t="shared" si="35"/>
        <v>1</v>
      </c>
    </row>
    <row r="1101" spans="1:6">
      <c r="A1101" s="337" t="s">
        <v>314</v>
      </c>
      <c r="B1101" s="337" t="s">
        <v>1007</v>
      </c>
      <c r="C1101" s="338" t="s">
        <v>3370</v>
      </c>
      <c r="D1101" s="486" t="str">
        <f>'Instructions-LCR'!D227</f>
        <v>48-48c, 113, 146</v>
      </c>
      <c r="E1101" s="338" t="b">
        <f t="shared" si="34"/>
        <v>1</v>
      </c>
      <c r="F1101" s="338" t="b">
        <f t="shared" si="35"/>
        <v>1</v>
      </c>
    </row>
    <row r="1102" spans="1:6" ht="27.6">
      <c r="A1102" s="337" t="s">
        <v>2042</v>
      </c>
      <c r="B1102" s="337" t="s">
        <v>1500</v>
      </c>
      <c r="C1102" s="338" t="s">
        <v>3371</v>
      </c>
      <c r="D1102" s="486" t="str">
        <f>'Instructions-LCR'!B227</f>
        <v>Collateral swaps - borrowed assets not re-used - Level 1 lent / non-HQLA assets borrowed (transactions using eligible HQLA) - market value of collateral lent</v>
      </c>
      <c r="E1102" s="338" t="b">
        <f t="shared" si="34"/>
        <v>0</v>
      </c>
      <c r="F1102" s="338" t="b">
        <f t="shared" si="35"/>
        <v>1</v>
      </c>
    </row>
    <row r="1103" spans="1:6" ht="82.8">
      <c r="A1103" s="337" t="s">
        <v>418</v>
      </c>
      <c r="B1103" s="337" t="s">
        <v>1501</v>
      </c>
      <c r="C1103" s="338" t="s">
        <v>3372</v>
      </c>
      <c r="D1103" s="486" t="str">
        <f>'Instructions-LCR'!C227</f>
        <v>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v>
      </c>
      <c r="E1103" s="338" t="b">
        <f t="shared" si="34"/>
        <v>0</v>
      </c>
      <c r="F1103" s="338" t="b">
        <f t="shared" si="35"/>
        <v>1</v>
      </c>
    </row>
    <row r="1104" spans="1:6">
      <c r="A1104" s="337" t="s">
        <v>314</v>
      </c>
      <c r="B1104" s="337" t="s">
        <v>1007</v>
      </c>
      <c r="C1104" s="338" t="s">
        <v>3373</v>
      </c>
      <c r="D1104" s="486" t="str">
        <f>'Instructions-LCR'!D228</f>
        <v>48-48c, 113, 146</v>
      </c>
      <c r="E1104" s="338" t="b">
        <f t="shared" si="34"/>
        <v>1</v>
      </c>
      <c r="F1104" s="338" t="b">
        <f t="shared" si="35"/>
        <v>1</v>
      </c>
    </row>
    <row r="1105" spans="1:6" ht="27.6">
      <c r="A1105" s="337" t="s">
        <v>2043</v>
      </c>
      <c r="B1105" s="337" t="s">
        <v>1502</v>
      </c>
      <c r="C1105" s="338" t="s">
        <v>3374</v>
      </c>
      <c r="D1105" s="486" t="str">
        <f>'Instructions-LCR'!B228</f>
        <v>Collateral swaps - borrowed assets not re-used - Level 1 lent / non-HQLA assets borrowed (transactions using eligible HQLA) - market value of collateral borrowed</v>
      </c>
      <c r="E1105" s="338" t="b">
        <f t="shared" si="34"/>
        <v>0</v>
      </c>
      <c r="F1105" s="338" t="b">
        <f t="shared" si="35"/>
        <v>1</v>
      </c>
    </row>
    <row r="1106" spans="1:6" ht="111" customHeight="1">
      <c r="A1106" s="337" t="s">
        <v>660</v>
      </c>
      <c r="B1106" s="337" t="s">
        <v>1503</v>
      </c>
      <c r="C1106" s="338" t="s">
        <v>3375</v>
      </c>
      <c r="D1106" s="486" t="str">
        <f>'Instructions-LCR'!C228</f>
        <v>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v>
      </c>
      <c r="E1106" s="338" t="b">
        <f t="shared" si="34"/>
        <v>0</v>
      </c>
      <c r="F1106" s="338" t="b">
        <f t="shared" si="35"/>
        <v>1</v>
      </c>
    </row>
    <row r="1107" spans="1:6">
      <c r="A1107" s="337" t="s">
        <v>314</v>
      </c>
      <c r="B1107" s="337" t="s">
        <v>1007</v>
      </c>
      <c r="C1107" s="338" t="s">
        <v>3376</v>
      </c>
      <c r="D1107" s="486" t="str">
        <f>'Instructions-LCR'!D229</f>
        <v>48-48c, 113, 146</v>
      </c>
      <c r="E1107" s="338" t="b">
        <f t="shared" si="34"/>
        <v>1</v>
      </c>
      <c r="F1107" s="338" t="b">
        <f t="shared" si="35"/>
        <v>1</v>
      </c>
    </row>
    <row r="1108" spans="1:6" ht="27.6">
      <c r="A1108" s="337" t="s">
        <v>2044</v>
      </c>
      <c r="B1108" s="337" t="s">
        <v>1504</v>
      </c>
      <c r="C1108" s="338" t="s">
        <v>3377</v>
      </c>
      <c r="D1108" s="486" t="str">
        <f>'Instructions-LCR'!B229</f>
        <v>Collateral swaps - borrowed assets not re-used - Level 1 lent / non-HQLA assets borrowed (transactions not using eligible HQLA) - market value of collateral lent</v>
      </c>
      <c r="E1108" s="338" t="b">
        <f t="shared" si="34"/>
        <v>0</v>
      </c>
      <c r="F1108" s="338" t="b">
        <f t="shared" si="35"/>
        <v>1</v>
      </c>
    </row>
    <row r="1109" spans="1:6" ht="82.8">
      <c r="A1109" s="337" t="s">
        <v>661</v>
      </c>
      <c r="B1109" s="337" t="s">
        <v>1505</v>
      </c>
      <c r="C1109" s="338" t="s">
        <v>3378</v>
      </c>
      <c r="D1109" s="486" t="str">
        <f>'Instructions-LCR'!C229</f>
        <v>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v>
      </c>
      <c r="E1109" s="338" t="b">
        <f t="shared" si="34"/>
        <v>0</v>
      </c>
      <c r="F1109" s="338" t="b">
        <f t="shared" si="35"/>
        <v>1</v>
      </c>
    </row>
    <row r="1110" spans="1:6">
      <c r="A1110" s="337" t="s">
        <v>314</v>
      </c>
      <c r="B1110" s="337" t="s">
        <v>1007</v>
      </c>
      <c r="C1110" s="338" t="s">
        <v>3379</v>
      </c>
      <c r="D1110" s="486" t="str">
        <f>'Instructions-LCR'!D230</f>
        <v>48-48c, 113, 146</v>
      </c>
      <c r="E1110" s="338" t="b">
        <f t="shared" si="34"/>
        <v>1</v>
      </c>
      <c r="F1110" s="338" t="b">
        <f t="shared" si="35"/>
        <v>1</v>
      </c>
    </row>
    <row r="1111" spans="1:6" ht="27.6">
      <c r="A1111" s="337" t="s">
        <v>2045</v>
      </c>
      <c r="B1111" s="337" t="s">
        <v>1506</v>
      </c>
      <c r="C1111" s="338" t="s">
        <v>3380</v>
      </c>
      <c r="D1111" s="486" t="str">
        <f>'Instructions-LCR'!B230</f>
        <v>Collateral swaps - borrowed assets not re-used - Level 1 lent / non-HQLA assets borrowed (transactions not using eligible HQLA) - market value of collateral borrowed</v>
      </c>
      <c r="E1111" s="338" t="b">
        <f t="shared" si="34"/>
        <v>0</v>
      </c>
      <c r="F1111" s="338" t="b">
        <f t="shared" si="35"/>
        <v>1</v>
      </c>
    </row>
    <row r="1112" spans="1:6" ht="96.6">
      <c r="A1112" s="337" t="s">
        <v>419</v>
      </c>
      <c r="B1112" s="337" t="s">
        <v>1507</v>
      </c>
      <c r="C1112" s="338" t="s">
        <v>3381</v>
      </c>
      <c r="D1112" s="486" t="str">
        <f>'Instructions-LCR'!C230</f>
        <v>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v>
      </c>
      <c r="E1112" s="338" t="b">
        <f t="shared" si="34"/>
        <v>0</v>
      </c>
      <c r="F1112" s="338" t="b">
        <f t="shared" si="35"/>
        <v>1</v>
      </c>
    </row>
    <row r="1113" spans="1:6">
      <c r="A1113" s="337" t="s">
        <v>314</v>
      </c>
      <c r="B1113" s="337" t="s">
        <v>1007</v>
      </c>
      <c r="C1113" s="338" t="s">
        <v>3382</v>
      </c>
      <c r="D1113" s="486" t="str">
        <f>'Instructions-LCR'!D231</f>
        <v>48-48c, 113, 146</v>
      </c>
      <c r="E1113" s="338" t="b">
        <f t="shared" si="34"/>
        <v>1</v>
      </c>
      <c r="F1113" s="338" t="b">
        <f t="shared" si="35"/>
        <v>1</v>
      </c>
    </row>
    <row r="1114" spans="1:6" ht="27.6">
      <c r="A1114" s="337" t="s">
        <v>2046</v>
      </c>
      <c r="B1114" s="337" t="s">
        <v>1508</v>
      </c>
      <c r="C1114" s="338" t="s">
        <v>3383</v>
      </c>
      <c r="D1114" s="486" t="str">
        <f>'Instructions-LCR'!B231</f>
        <v>Collateral swaps - borrowed assets not re-used - Level 2A lent / Level 1 borrowed (transactions using eligible HQLA) - market value of collateral lent</v>
      </c>
      <c r="E1114" s="338" t="b">
        <f t="shared" si="34"/>
        <v>0</v>
      </c>
      <c r="F1114" s="338" t="b">
        <f t="shared" si="35"/>
        <v>1</v>
      </c>
    </row>
    <row r="1115" spans="1:6" ht="124.2" customHeight="1">
      <c r="A1115" s="337" t="s">
        <v>420</v>
      </c>
      <c r="B1115" s="337" t="s">
        <v>1509</v>
      </c>
      <c r="C1115" s="338" t="s">
        <v>3384</v>
      </c>
      <c r="D1115" s="486" t="str">
        <f>'Instructions-LCR'!C231</f>
        <v>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15" s="338" t="b">
        <f t="shared" si="34"/>
        <v>0</v>
      </c>
      <c r="F1115" s="338" t="b">
        <f t="shared" si="35"/>
        <v>1</v>
      </c>
    </row>
    <row r="1116" spans="1:6">
      <c r="A1116" s="337" t="s">
        <v>314</v>
      </c>
      <c r="B1116" s="337" t="s">
        <v>1007</v>
      </c>
      <c r="C1116" s="338" t="s">
        <v>3385</v>
      </c>
      <c r="D1116" s="486" t="str">
        <f>'Instructions-LCR'!D232</f>
        <v>48-48c, 113, 146</v>
      </c>
      <c r="E1116" s="338" t="b">
        <f t="shared" si="34"/>
        <v>1</v>
      </c>
      <c r="F1116" s="338" t="b">
        <f t="shared" si="35"/>
        <v>1</v>
      </c>
    </row>
    <row r="1117" spans="1:6" ht="27.6">
      <c r="A1117" s="337" t="s">
        <v>2047</v>
      </c>
      <c r="B1117" s="337" t="s">
        <v>1510</v>
      </c>
      <c r="C1117" s="338" t="s">
        <v>3386</v>
      </c>
      <c r="D1117" s="486" t="str">
        <f>'Instructions-LCR'!B232</f>
        <v>Collateral swaps - borrowed assets not re-used - Level 2A lent / Level 1 borrowed (transactions using eligible HQLA) - market value of collateral borrowed</v>
      </c>
      <c r="E1117" s="338" t="b">
        <f t="shared" si="34"/>
        <v>0</v>
      </c>
      <c r="F1117" s="338" t="b">
        <f t="shared" si="35"/>
        <v>1</v>
      </c>
    </row>
    <row r="1118" spans="1:6" ht="121.95" customHeight="1">
      <c r="A1118" s="337" t="s">
        <v>421</v>
      </c>
      <c r="B1118" s="337" t="s">
        <v>1511</v>
      </c>
      <c r="C1118" s="338" t="s">
        <v>3387</v>
      </c>
      <c r="D1118" s="486" t="str">
        <f>'Instructions-LCR'!C232</f>
        <v>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18" s="338" t="b">
        <f t="shared" si="34"/>
        <v>0</v>
      </c>
      <c r="F1118" s="338" t="b">
        <f t="shared" si="35"/>
        <v>1</v>
      </c>
    </row>
    <row r="1119" spans="1:6">
      <c r="A1119" s="337" t="s">
        <v>314</v>
      </c>
      <c r="B1119" s="337" t="s">
        <v>1007</v>
      </c>
      <c r="C1119" s="338" t="s">
        <v>3388</v>
      </c>
      <c r="D1119" s="486" t="str">
        <f>'Instructions-LCR'!D233</f>
        <v>48-48c, 113, 146</v>
      </c>
      <c r="E1119" s="338" t="b">
        <f t="shared" si="34"/>
        <v>1</v>
      </c>
      <c r="F1119" s="338" t="b">
        <f t="shared" si="35"/>
        <v>1</v>
      </c>
    </row>
    <row r="1120" spans="1:6" ht="27.6">
      <c r="A1120" s="337" t="s">
        <v>2048</v>
      </c>
      <c r="B1120" s="337" t="s">
        <v>1512</v>
      </c>
      <c r="C1120" s="338" t="s">
        <v>3389</v>
      </c>
      <c r="D1120" s="486" t="str">
        <f>'Instructions-LCR'!B233</f>
        <v>Collateral swaps - borrowed assets not re-used - Level 2A lent / Level 1 borrowed (transactions not using eligible HQLA) - market value of collateral lent</v>
      </c>
      <c r="E1120" s="338" t="b">
        <f t="shared" si="34"/>
        <v>0</v>
      </c>
      <c r="F1120" s="338" t="b">
        <f t="shared" si="35"/>
        <v>1</v>
      </c>
    </row>
    <row r="1121" spans="1:6" ht="96.6">
      <c r="A1121" s="337" t="s">
        <v>422</v>
      </c>
      <c r="B1121" s="337" t="s">
        <v>1513</v>
      </c>
      <c r="C1121" s="338" t="s">
        <v>3390</v>
      </c>
      <c r="D1121" s="486" t="str">
        <f>'Instructions-LCR'!C233</f>
        <v>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21" s="338" t="b">
        <f t="shared" si="34"/>
        <v>0</v>
      </c>
      <c r="F1121" s="338" t="b">
        <f t="shared" si="35"/>
        <v>1</v>
      </c>
    </row>
    <row r="1122" spans="1:6">
      <c r="A1122" s="337" t="s">
        <v>314</v>
      </c>
      <c r="B1122" s="337" t="s">
        <v>1007</v>
      </c>
      <c r="C1122" s="338" t="s">
        <v>3391</v>
      </c>
      <c r="D1122" s="486" t="str">
        <f>'Instructions-LCR'!D234</f>
        <v>48-48c, 113, 146</v>
      </c>
      <c r="E1122" s="338" t="b">
        <f t="shared" si="34"/>
        <v>1</v>
      </c>
      <c r="F1122" s="338" t="b">
        <f t="shared" si="35"/>
        <v>1</v>
      </c>
    </row>
    <row r="1123" spans="1:6" ht="27.6">
      <c r="A1123" s="337" t="s">
        <v>2049</v>
      </c>
      <c r="B1123" s="337" t="s">
        <v>1514</v>
      </c>
      <c r="C1123" s="338" t="s">
        <v>3392</v>
      </c>
      <c r="D1123" s="486" t="str">
        <f>'Instructions-LCR'!B234</f>
        <v>Collateral swaps - borrowed assets not re-used - Level 2A lent / Level 1 borrowed (transactions not using eligible HQLA) - market value of collateral borrowed</v>
      </c>
      <c r="E1123" s="338" t="b">
        <f t="shared" si="34"/>
        <v>0</v>
      </c>
      <c r="F1123" s="338" t="b">
        <f t="shared" si="35"/>
        <v>1</v>
      </c>
    </row>
    <row r="1124" spans="1:6" ht="96.6">
      <c r="A1124" s="337" t="s">
        <v>423</v>
      </c>
      <c r="B1124" s="337" t="s">
        <v>1515</v>
      </c>
      <c r="C1124" s="338" t="s">
        <v>3393</v>
      </c>
      <c r="D1124" s="486" t="str">
        <f>'Instructions-LCR'!C234</f>
        <v>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24" s="338" t="b">
        <f t="shared" si="34"/>
        <v>0</v>
      </c>
      <c r="F1124" s="338" t="b">
        <f t="shared" si="35"/>
        <v>1</v>
      </c>
    </row>
    <row r="1125" spans="1:6">
      <c r="A1125" s="337" t="s">
        <v>314</v>
      </c>
      <c r="B1125" s="337" t="s">
        <v>1007</v>
      </c>
      <c r="C1125" s="338" t="s">
        <v>3394</v>
      </c>
      <c r="D1125" s="486" t="str">
        <f>'Instructions-LCR'!D235</f>
        <v>48-48c, 113, 146</v>
      </c>
      <c r="E1125" s="338" t="b">
        <f t="shared" si="34"/>
        <v>1</v>
      </c>
      <c r="F1125" s="338" t="b">
        <f t="shared" si="35"/>
        <v>1</v>
      </c>
    </row>
    <row r="1126" spans="1:6" ht="27.6">
      <c r="A1126" s="337" t="s">
        <v>2050</v>
      </c>
      <c r="B1126" s="337" t="s">
        <v>1516</v>
      </c>
      <c r="C1126" s="338" t="s">
        <v>3395</v>
      </c>
      <c r="D1126" s="486" t="str">
        <f>'Instructions-LCR'!B235</f>
        <v>Collateral swaps - borrowed assets not re-used - Level 2A lent / Level 2A borrowed (transactions using eligible HQLA) - market value of collateral lent</v>
      </c>
      <c r="E1126" s="338" t="b">
        <f t="shared" si="34"/>
        <v>0</v>
      </c>
      <c r="F1126" s="338" t="b">
        <f t="shared" si="35"/>
        <v>1</v>
      </c>
    </row>
    <row r="1127" spans="1:6" ht="122.4" customHeight="1">
      <c r="A1127" s="337" t="s">
        <v>424</v>
      </c>
      <c r="B1127" s="337" t="s">
        <v>1517</v>
      </c>
      <c r="C1127" s="338" t="s">
        <v>3396</v>
      </c>
      <c r="D1127" s="486" t="str">
        <f>'Instructions-LCR'!C235</f>
        <v>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27" s="338" t="b">
        <f t="shared" si="34"/>
        <v>0</v>
      </c>
      <c r="F1127" s="338" t="b">
        <f t="shared" si="35"/>
        <v>1</v>
      </c>
    </row>
    <row r="1128" spans="1:6">
      <c r="A1128" s="337" t="s">
        <v>314</v>
      </c>
      <c r="B1128" s="337" t="s">
        <v>1007</v>
      </c>
      <c r="C1128" s="338" t="s">
        <v>3397</v>
      </c>
      <c r="D1128" s="486" t="str">
        <f>'Instructions-LCR'!D236</f>
        <v>48-48c, 113, 146</v>
      </c>
      <c r="E1128" s="338" t="b">
        <f t="shared" si="34"/>
        <v>1</v>
      </c>
      <c r="F1128" s="338" t="b">
        <f t="shared" si="35"/>
        <v>1</v>
      </c>
    </row>
    <row r="1129" spans="1:6" ht="27.6">
      <c r="A1129" s="337" t="s">
        <v>2051</v>
      </c>
      <c r="B1129" s="337" t="s">
        <v>1518</v>
      </c>
      <c r="C1129" s="338" t="s">
        <v>3398</v>
      </c>
      <c r="D1129" s="486" t="str">
        <f>'Instructions-LCR'!B236</f>
        <v>Collateral swaps - borrowed assets not re-used - Level 2A lent / Level 2A borrowed (transactions using eligible HQLA) - market value of collateral borrowed</v>
      </c>
      <c r="E1129" s="338" t="b">
        <f t="shared" si="34"/>
        <v>0</v>
      </c>
      <c r="F1129" s="338" t="b">
        <f t="shared" si="35"/>
        <v>1</v>
      </c>
    </row>
    <row r="1130" spans="1:6" ht="124.2" customHeight="1">
      <c r="A1130" s="337" t="s">
        <v>425</v>
      </c>
      <c r="B1130" s="337" t="s">
        <v>1519</v>
      </c>
      <c r="C1130" s="338" t="s">
        <v>3399</v>
      </c>
      <c r="D1130" s="486" t="str">
        <f>'Instructions-LCR'!C236</f>
        <v>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30" s="338" t="b">
        <f t="shared" si="34"/>
        <v>0</v>
      </c>
      <c r="F1130" s="338" t="b">
        <f t="shared" si="35"/>
        <v>1</v>
      </c>
    </row>
    <row r="1131" spans="1:6">
      <c r="A1131" s="337" t="s">
        <v>314</v>
      </c>
      <c r="B1131" s="337" t="s">
        <v>1007</v>
      </c>
      <c r="C1131" s="338" t="s">
        <v>3400</v>
      </c>
      <c r="D1131" s="486" t="str">
        <f>'Instructions-LCR'!D237</f>
        <v>48-48c, 113, 146</v>
      </c>
      <c r="E1131" s="338" t="b">
        <f t="shared" si="34"/>
        <v>1</v>
      </c>
      <c r="F1131" s="338" t="b">
        <f t="shared" si="35"/>
        <v>1</v>
      </c>
    </row>
    <row r="1132" spans="1:6" ht="27.6">
      <c r="A1132" s="337" t="s">
        <v>2052</v>
      </c>
      <c r="B1132" s="337" t="s">
        <v>1520</v>
      </c>
      <c r="C1132" s="338" t="s">
        <v>3401</v>
      </c>
      <c r="D1132" s="486" t="str">
        <f>'Instructions-LCR'!B237</f>
        <v>Collateral swaps - borrowed assets not re-used - Level 2A lent / Level 2A borrowed (transactions not using eligible HQLA) - market value of collateral lent</v>
      </c>
      <c r="E1132" s="338" t="b">
        <f t="shared" si="34"/>
        <v>0</v>
      </c>
      <c r="F1132" s="338" t="b">
        <f t="shared" si="35"/>
        <v>1</v>
      </c>
    </row>
    <row r="1133" spans="1:6" ht="96.6">
      <c r="A1133" s="337" t="s">
        <v>426</v>
      </c>
      <c r="B1133" s="337" t="s">
        <v>1521</v>
      </c>
      <c r="C1133" s="338" t="s">
        <v>3402</v>
      </c>
      <c r="D1133" s="486" t="str">
        <f>'Instructions-LCR'!C237</f>
        <v>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33" s="338" t="b">
        <f t="shared" si="34"/>
        <v>0</v>
      </c>
      <c r="F1133" s="338" t="b">
        <f t="shared" si="35"/>
        <v>1</v>
      </c>
    </row>
    <row r="1134" spans="1:6">
      <c r="A1134" s="337" t="s">
        <v>314</v>
      </c>
      <c r="B1134" s="337" t="s">
        <v>1007</v>
      </c>
      <c r="C1134" s="338" t="s">
        <v>3403</v>
      </c>
      <c r="D1134" s="486" t="str">
        <f>'Instructions-LCR'!D238</f>
        <v>48-48c, 113, 146</v>
      </c>
      <c r="E1134" s="338" t="b">
        <f t="shared" si="34"/>
        <v>1</v>
      </c>
      <c r="F1134" s="338" t="b">
        <f t="shared" si="35"/>
        <v>1</v>
      </c>
    </row>
    <row r="1135" spans="1:6" ht="27.6">
      <c r="A1135" s="337" t="s">
        <v>2053</v>
      </c>
      <c r="B1135" s="337" t="s">
        <v>1522</v>
      </c>
      <c r="C1135" s="338" t="s">
        <v>3404</v>
      </c>
      <c r="D1135" s="486" t="str">
        <f>'Instructions-LCR'!B238</f>
        <v>Collateral swaps - borrowed assets not re-used - Level 2A lent / Level 2A borrowed (transactions not using eligible HQLA) - market value of collateral borrowed</v>
      </c>
      <c r="E1135" s="338" t="b">
        <f t="shared" si="34"/>
        <v>0</v>
      </c>
      <c r="F1135" s="338" t="b">
        <f t="shared" si="35"/>
        <v>1</v>
      </c>
    </row>
    <row r="1136" spans="1:6" ht="96.6">
      <c r="A1136" s="337" t="s">
        <v>427</v>
      </c>
      <c r="B1136" s="337" t="s">
        <v>1523</v>
      </c>
      <c r="C1136" s="338" t="s">
        <v>3405</v>
      </c>
      <c r="D1136" s="486" t="str">
        <f>'Instructions-LCR'!C238</f>
        <v>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36" s="338" t="b">
        <f t="shared" si="34"/>
        <v>0</v>
      </c>
      <c r="F1136" s="338" t="b">
        <f t="shared" si="35"/>
        <v>1</v>
      </c>
    </row>
    <row r="1137" spans="1:6">
      <c r="A1137" s="337" t="s">
        <v>314</v>
      </c>
      <c r="B1137" s="337" t="s">
        <v>1007</v>
      </c>
      <c r="C1137" s="338" t="s">
        <v>3406</v>
      </c>
      <c r="D1137" s="486" t="str">
        <f>'Instructions-LCR'!D239</f>
        <v>48-48c, 113, 146</v>
      </c>
      <c r="E1137" s="338" t="b">
        <f t="shared" si="34"/>
        <v>1</v>
      </c>
      <c r="F1137" s="338" t="b">
        <f t="shared" si="35"/>
        <v>1</v>
      </c>
    </row>
    <row r="1138" spans="1:6" ht="27.6">
      <c r="A1138" s="337" t="s">
        <v>2054</v>
      </c>
      <c r="B1138" s="337" t="s">
        <v>1524</v>
      </c>
      <c r="C1138" s="338" t="s">
        <v>3407</v>
      </c>
      <c r="D1138" s="486" t="str">
        <f>'Instructions-LCR'!B239</f>
        <v>Collateral swaps - borrowed assets not re-used - Level 2A lent / Level 2B RMBS borrowed (transactions using eligible HQLA) - market value of collateral lent</v>
      </c>
      <c r="E1138" s="338" t="b">
        <f t="shared" si="34"/>
        <v>0</v>
      </c>
      <c r="F1138" s="338" t="b">
        <f t="shared" si="35"/>
        <v>1</v>
      </c>
    </row>
    <row r="1139" spans="1:6" ht="96.6">
      <c r="A1139" s="337" t="s">
        <v>428</v>
      </c>
      <c r="B1139" s="337" t="s">
        <v>1525</v>
      </c>
      <c r="C1139" s="338" t="s">
        <v>3408</v>
      </c>
      <c r="D1139" s="486" t="str">
        <f>'Instructions-LCR'!C239</f>
        <v>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39" s="338" t="b">
        <f t="shared" si="34"/>
        <v>0</v>
      </c>
      <c r="F1139" s="338" t="b">
        <f t="shared" si="35"/>
        <v>1</v>
      </c>
    </row>
    <row r="1140" spans="1:6">
      <c r="A1140" s="337" t="s">
        <v>314</v>
      </c>
      <c r="B1140" s="337" t="s">
        <v>1007</v>
      </c>
      <c r="C1140" s="338" t="s">
        <v>3409</v>
      </c>
      <c r="D1140" s="486" t="str">
        <f>'Instructions-LCR'!D240</f>
        <v>48-48c, 113, 146</v>
      </c>
      <c r="E1140" s="338" t="b">
        <f t="shared" si="34"/>
        <v>1</v>
      </c>
      <c r="F1140" s="338" t="b">
        <f t="shared" si="35"/>
        <v>1</v>
      </c>
    </row>
    <row r="1141" spans="1:6" ht="27.6">
      <c r="A1141" s="337" t="s">
        <v>2055</v>
      </c>
      <c r="B1141" s="337" t="s">
        <v>1526</v>
      </c>
      <c r="C1141" s="338" t="s">
        <v>3410</v>
      </c>
      <c r="D1141" s="486" t="str">
        <f>'Instructions-LCR'!B240</f>
        <v>Collateral swaps - borrowed assets not re-used - Level 2A lent / Level 2B RMBS borrowed (transactions using eligible HQLA) - market value of collateral borrowed</v>
      </c>
      <c r="E1141" s="338" t="b">
        <f t="shared" si="34"/>
        <v>0</v>
      </c>
      <c r="F1141" s="338" t="b">
        <f t="shared" si="35"/>
        <v>1</v>
      </c>
    </row>
    <row r="1142" spans="1:6" ht="96.6">
      <c r="A1142" s="337" t="s">
        <v>429</v>
      </c>
      <c r="B1142" s="337" t="s">
        <v>1527</v>
      </c>
      <c r="C1142" s="338" t="s">
        <v>3411</v>
      </c>
      <c r="D1142" s="486" t="str">
        <f>'Instructions-LCR'!C240</f>
        <v>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42" s="338" t="b">
        <f t="shared" si="34"/>
        <v>0</v>
      </c>
      <c r="F1142" s="338" t="b">
        <f t="shared" si="35"/>
        <v>1</v>
      </c>
    </row>
    <row r="1143" spans="1:6">
      <c r="A1143" s="337" t="s">
        <v>314</v>
      </c>
      <c r="B1143" s="337" t="s">
        <v>1007</v>
      </c>
      <c r="C1143" s="338" t="s">
        <v>3412</v>
      </c>
      <c r="D1143" s="486" t="str">
        <f>'Instructions-LCR'!D241</f>
        <v>48-48c, 113, 146</v>
      </c>
      <c r="E1143" s="338" t="b">
        <f t="shared" si="34"/>
        <v>1</v>
      </c>
      <c r="F1143" s="338" t="b">
        <f t="shared" si="35"/>
        <v>1</v>
      </c>
    </row>
    <row r="1144" spans="1:6" ht="27.6">
      <c r="A1144" s="337" t="s">
        <v>2056</v>
      </c>
      <c r="B1144" s="337" t="s">
        <v>1528</v>
      </c>
      <c r="C1144" s="338" t="s">
        <v>3413</v>
      </c>
      <c r="D1144" s="486" t="str">
        <f>'Instructions-LCR'!B241</f>
        <v>Collateral swaps - borrowed assets not re-used - Level 2A lent / Level 2B RMBS borrowed (transactions not using eligible HQLA) - market value of collateral lent</v>
      </c>
      <c r="E1144" s="338" t="b">
        <f t="shared" si="34"/>
        <v>0</v>
      </c>
      <c r="F1144" s="338" t="b">
        <f t="shared" si="35"/>
        <v>1</v>
      </c>
    </row>
    <row r="1145" spans="1:6" ht="96.6">
      <c r="A1145" s="337" t="s">
        <v>430</v>
      </c>
      <c r="B1145" s="337" t="s">
        <v>1529</v>
      </c>
      <c r="C1145" s="338" t="s">
        <v>3414</v>
      </c>
      <c r="D1145" s="486" t="str">
        <f>'Instructions-LCR'!C241</f>
        <v>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45" s="338" t="b">
        <f t="shared" si="34"/>
        <v>0</v>
      </c>
      <c r="F1145" s="338" t="b">
        <f t="shared" si="35"/>
        <v>1</v>
      </c>
    </row>
    <row r="1146" spans="1:6">
      <c r="A1146" s="337" t="s">
        <v>314</v>
      </c>
      <c r="B1146" s="337" t="s">
        <v>1007</v>
      </c>
      <c r="C1146" s="338" t="s">
        <v>3415</v>
      </c>
      <c r="D1146" s="486" t="str">
        <f>'Instructions-LCR'!D242</f>
        <v>48-48c, 113, 146</v>
      </c>
      <c r="E1146" s="338" t="b">
        <f t="shared" si="34"/>
        <v>1</v>
      </c>
      <c r="F1146" s="338" t="b">
        <f t="shared" si="35"/>
        <v>1</v>
      </c>
    </row>
    <row r="1147" spans="1:6" ht="27.6">
      <c r="A1147" s="337" t="s">
        <v>2057</v>
      </c>
      <c r="B1147" s="337" t="s">
        <v>1530</v>
      </c>
      <c r="C1147" s="338" t="s">
        <v>3416</v>
      </c>
      <c r="D1147" s="486" t="str">
        <f>'Instructions-LCR'!B242</f>
        <v>Collateral swaps - borrowed assets not re-used - Level 2A lent / Level 2B RMBS borrowed (transactions not using eligible HQLA) - market value of collateral borrowed</v>
      </c>
      <c r="E1147" s="338" t="b">
        <f t="shared" si="34"/>
        <v>0</v>
      </c>
      <c r="F1147" s="338" t="b">
        <f t="shared" si="35"/>
        <v>1</v>
      </c>
    </row>
    <row r="1148" spans="1:6" ht="96.6">
      <c r="A1148" s="337" t="s">
        <v>431</v>
      </c>
      <c r="B1148" s="337" t="s">
        <v>1531</v>
      </c>
      <c r="C1148" s="338" t="s">
        <v>3417</v>
      </c>
      <c r="D1148" s="486" t="str">
        <f>'Instructions-LCR'!C242</f>
        <v>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48" s="338" t="b">
        <f t="shared" si="34"/>
        <v>0</v>
      </c>
      <c r="F1148" s="338" t="b">
        <f t="shared" si="35"/>
        <v>1</v>
      </c>
    </row>
    <row r="1149" spans="1:6">
      <c r="A1149" s="337" t="s">
        <v>314</v>
      </c>
      <c r="B1149" s="337" t="s">
        <v>1007</v>
      </c>
      <c r="C1149" s="338" t="s">
        <v>3418</v>
      </c>
      <c r="D1149" s="486" t="str">
        <f>'Instructions-LCR'!D243</f>
        <v>48-48c, 113, 146</v>
      </c>
      <c r="E1149" s="338" t="b">
        <f t="shared" si="34"/>
        <v>1</v>
      </c>
      <c r="F1149" s="338" t="b">
        <f t="shared" si="35"/>
        <v>1</v>
      </c>
    </row>
    <row r="1150" spans="1:6" ht="27.6">
      <c r="A1150" s="337" t="s">
        <v>2058</v>
      </c>
      <c r="B1150" s="337" t="s">
        <v>1532</v>
      </c>
      <c r="C1150" s="338" t="s">
        <v>3419</v>
      </c>
      <c r="D1150" s="486" t="str">
        <f>'Instructions-LCR'!B243</f>
        <v>Collateral swaps - borrowed assets not re-used - Level 2A lent / Level 2B non-RMBS borrowed (transactions using eligible HQLA) - market value of collateral lent</v>
      </c>
      <c r="E1150" s="338" t="b">
        <f t="shared" si="34"/>
        <v>0</v>
      </c>
      <c r="F1150" s="338" t="b">
        <f t="shared" si="35"/>
        <v>1</v>
      </c>
    </row>
    <row r="1151" spans="1:6" ht="96.6">
      <c r="A1151" s="337" t="s">
        <v>432</v>
      </c>
      <c r="B1151" s="337" t="s">
        <v>1533</v>
      </c>
      <c r="C1151" s="338" t="s">
        <v>3420</v>
      </c>
      <c r="D1151" s="486" t="str">
        <f>'Instructions-LCR'!C243</f>
        <v>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51" s="338" t="b">
        <f t="shared" si="34"/>
        <v>0</v>
      </c>
      <c r="F1151" s="338" t="b">
        <f t="shared" si="35"/>
        <v>1</v>
      </c>
    </row>
    <row r="1152" spans="1:6">
      <c r="A1152" s="337" t="s">
        <v>314</v>
      </c>
      <c r="B1152" s="337" t="s">
        <v>1007</v>
      </c>
      <c r="C1152" s="338" t="s">
        <v>3421</v>
      </c>
      <c r="D1152" s="486" t="str">
        <f>'Instructions-LCR'!D244</f>
        <v>48-48c, 113, 146</v>
      </c>
      <c r="E1152" s="338" t="b">
        <f t="shared" si="34"/>
        <v>1</v>
      </c>
      <c r="F1152" s="338" t="b">
        <f t="shared" si="35"/>
        <v>1</v>
      </c>
    </row>
    <row r="1153" spans="1:6" ht="27.6">
      <c r="A1153" s="337" t="s">
        <v>2059</v>
      </c>
      <c r="B1153" s="337" t="s">
        <v>1534</v>
      </c>
      <c r="C1153" s="338" t="s">
        <v>3422</v>
      </c>
      <c r="D1153" s="486" t="str">
        <f>'Instructions-LCR'!B244</f>
        <v>Collateral swaps - borrowed assets not re-used - Level 2A lent / Level 2B non-RMBS borrowed (transactions using eligible HQLA) - market value of collateral borrowed</v>
      </c>
      <c r="E1153" s="338" t="b">
        <f t="shared" si="34"/>
        <v>0</v>
      </c>
      <c r="F1153" s="338" t="b">
        <f t="shared" si="35"/>
        <v>1</v>
      </c>
    </row>
    <row r="1154" spans="1:6" ht="96.6">
      <c r="A1154" s="337" t="s">
        <v>433</v>
      </c>
      <c r="B1154" s="337" t="s">
        <v>1535</v>
      </c>
      <c r="C1154" s="338" t="s">
        <v>3423</v>
      </c>
      <c r="D1154" s="486" t="str">
        <f>'Instructions-LCR'!C244</f>
        <v>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54" s="338" t="b">
        <f t="shared" ref="E1154:E1217" si="36">A1154=D1154</f>
        <v>0</v>
      </c>
      <c r="F1154" s="338" t="b">
        <f t="shared" ref="F1154:F1217" si="37">B1154=D1154</f>
        <v>1</v>
      </c>
    </row>
    <row r="1155" spans="1:6">
      <c r="A1155" s="337" t="s">
        <v>314</v>
      </c>
      <c r="B1155" s="337" t="s">
        <v>1007</v>
      </c>
      <c r="C1155" s="338" t="s">
        <v>3424</v>
      </c>
      <c r="D1155" s="486" t="str">
        <f>'Instructions-LCR'!D245</f>
        <v>48-48c, 113, 146</v>
      </c>
      <c r="E1155" s="338" t="b">
        <f t="shared" si="36"/>
        <v>1</v>
      </c>
      <c r="F1155" s="338" t="b">
        <f t="shared" si="37"/>
        <v>1</v>
      </c>
    </row>
    <row r="1156" spans="1:6" ht="27.6">
      <c r="A1156" s="337" t="s">
        <v>2060</v>
      </c>
      <c r="B1156" s="337" t="s">
        <v>1536</v>
      </c>
      <c r="C1156" s="338" t="s">
        <v>3425</v>
      </c>
      <c r="D1156" s="486" t="str">
        <f>'Instructions-LCR'!B245</f>
        <v>Collateral swaps - borrowed assets not re-used - Level 2A lent / Level 2B non-RMBS borrowed (transactions not using eligible HQLA) - market value of collateral lent</v>
      </c>
      <c r="E1156" s="338" t="b">
        <f t="shared" si="36"/>
        <v>0</v>
      </c>
      <c r="F1156" s="338" t="b">
        <f t="shared" si="37"/>
        <v>1</v>
      </c>
    </row>
    <row r="1157" spans="1:6" ht="96.6">
      <c r="A1157" s="337" t="s">
        <v>434</v>
      </c>
      <c r="B1157" s="337" t="s">
        <v>1537</v>
      </c>
      <c r="C1157" s="338" t="s">
        <v>3426</v>
      </c>
      <c r="D1157" s="486" t="str">
        <f>'Instructions-LCR'!C245</f>
        <v>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57" s="338" t="b">
        <f t="shared" si="36"/>
        <v>0</v>
      </c>
      <c r="F1157" s="338" t="b">
        <f t="shared" si="37"/>
        <v>1</v>
      </c>
    </row>
    <row r="1158" spans="1:6">
      <c r="A1158" s="337" t="s">
        <v>314</v>
      </c>
      <c r="B1158" s="337" t="s">
        <v>1007</v>
      </c>
      <c r="C1158" s="338" t="s">
        <v>3427</v>
      </c>
      <c r="D1158" s="486" t="str">
        <f>'Instructions-LCR'!D246</f>
        <v>48-48c, 113, 146</v>
      </c>
      <c r="E1158" s="338" t="b">
        <f t="shared" si="36"/>
        <v>1</v>
      </c>
      <c r="F1158" s="338" t="b">
        <f t="shared" si="37"/>
        <v>1</v>
      </c>
    </row>
    <row r="1159" spans="1:6" ht="27.6">
      <c r="A1159" s="337" t="s">
        <v>2061</v>
      </c>
      <c r="B1159" s="337" t="s">
        <v>1538</v>
      </c>
      <c r="C1159" s="338" t="s">
        <v>3428</v>
      </c>
      <c r="D1159" s="486" t="str">
        <f>'Instructions-LCR'!B246</f>
        <v>Collateral swaps - borrowed assets not re-used - Level 2A lent / Level 2B non-RMBS borrowed (transactions not using eligible HQLA) - market value of collateral borrowed</v>
      </c>
      <c r="E1159" s="338" t="b">
        <f t="shared" si="36"/>
        <v>0</v>
      </c>
      <c r="F1159" s="338" t="b">
        <f t="shared" si="37"/>
        <v>1</v>
      </c>
    </row>
    <row r="1160" spans="1:6" ht="96.6">
      <c r="A1160" s="337" t="s">
        <v>435</v>
      </c>
      <c r="B1160" s="337" t="s">
        <v>1539</v>
      </c>
      <c r="C1160" s="338" t="s">
        <v>3429</v>
      </c>
      <c r="D1160" s="486" t="str">
        <f>'Instructions-LCR'!C246</f>
        <v>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60" s="338" t="b">
        <f t="shared" si="36"/>
        <v>0</v>
      </c>
      <c r="F1160" s="338" t="b">
        <f t="shared" si="37"/>
        <v>1</v>
      </c>
    </row>
    <row r="1161" spans="1:6">
      <c r="A1161" s="337" t="s">
        <v>314</v>
      </c>
      <c r="B1161" s="337" t="s">
        <v>1007</v>
      </c>
      <c r="C1161" s="338" t="s">
        <v>3430</v>
      </c>
      <c r="D1161" s="486" t="str">
        <f>'Instructions-LCR'!D247</f>
        <v>48-48c, 113, 146</v>
      </c>
      <c r="E1161" s="338" t="b">
        <f t="shared" si="36"/>
        <v>1</v>
      </c>
      <c r="F1161" s="338" t="b">
        <f t="shared" si="37"/>
        <v>1</v>
      </c>
    </row>
    <row r="1162" spans="1:6" ht="27.6">
      <c r="A1162" s="337" t="s">
        <v>2062</v>
      </c>
      <c r="B1162" s="337" t="s">
        <v>1540</v>
      </c>
      <c r="C1162" s="338" t="s">
        <v>3431</v>
      </c>
      <c r="D1162" s="486" t="str">
        <f>'Instructions-LCR'!B247</f>
        <v>Collateral swaps - borrowed assets not re-used - Level 2A lent / non-HQLA assets borrowed (transactions using eligible HQLA) - market value of collateral lent</v>
      </c>
      <c r="E1162" s="338" t="b">
        <f t="shared" si="36"/>
        <v>0</v>
      </c>
      <c r="F1162" s="338" t="b">
        <f t="shared" si="37"/>
        <v>1</v>
      </c>
    </row>
    <row r="1163" spans="1:6" ht="82.8">
      <c r="A1163" s="337" t="s">
        <v>436</v>
      </c>
      <c r="B1163" s="337" t="s">
        <v>1541</v>
      </c>
      <c r="C1163" s="338" t="s">
        <v>3432</v>
      </c>
      <c r="D1163" s="486" t="str">
        <f>'Instructions-LCR'!C247</f>
        <v>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E1163" s="338" t="b">
        <f t="shared" si="36"/>
        <v>0</v>
      </c>
      <c r="F1163" s="338" t="b">
        <f t="shared" si="37"/>
        <v>1</v>
      </c>
    </row>
    <row r="1164" spans="1:6">
      <c r="A1164" s="337" t="s">
        <v>314</v>
      </c>
      <c r="B1164" s="337" t="s">
        <v>1007</v>
      </c>
      <c r="C1164" s="338" t="s">
        <v>3433</v>
      </c>
      <c r="D1164" s="486" t="str">
        <f>'Instructions-LCR'!D248</f>
        <v>48-48c, 113, 146</v>
      </c>
      <c r="E1164" s="338" t="b">
        <f t="shared" si="36"/>
        <v>1</v>
      </c>
      <c r="F1164" s="338" t="b">
        <f t="shared" si="37"/>
        <v>1</v>
      </c>
    </row>
    <row r="1165" spans="1:6" ht="27.6">
      <c r="A1165" s="337" t="s">
        <v>2063</v>
      </c>
      <c r="B1165" s="337" t="s">
        <v>1542</v>
      </c>
      <c r="C1165" s="338" t="s">
        <v>3434</v>
      </c>
      <c r="D1165" s="486" t="str">
        <f>'Instructions-LCR'!B248</f>
        <v>Collateral swaps - borrowed assets not re-used - Level 2A lent / non-HQLA assets borrowed (transactions using eligible HQLA) - market value of collateral borrowed</v>
      </c>
      <c r="E1165" s="338" t="b">
        <f t="shared" si="36"/>
        <v>0</v>
      </c>
      <c r="F1165" s="338" t="b">
        <f t="shared" si="37"/>
        <v>1</v>
      </c>
    </row>
    <row r="1166" spans="1:6" ht="82.8">
      <c r="A1166" s="337" t="s">
        <v>437</v>
      </c>
      <c r="B1166" s="337" t="s">
        <v>1543</v>
      </c>
      <c r="C1166" s="338" t="s">
        <v>3435</v>
      </c>
      <c r="D1166" s="486" t="str">
        <f>'Instructions-LCR'!C248</f>
        <v>The market value of collateral borrowed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E1166" s="338" t="b">
        <f t="shared" si="36"/>
        <v>0</v>
      </c>
      <c r="F1166" s="338" t="b">
        <f t="shared" si="37"/>
        <v>1</v>
      </c>
    </row>
    <row r="1167" spans="1:6">
      <c r="A1167" s="337" t="s">
        <v>314</v>
      </c>
      <c r="B1167" s="337" t="s">
        <v>1007</v>
      </c>
      <c r="C1167" s="338" t="s">
        <v>3436</v>
      </c>
      <c r="D1167" s="486" t="str">
        <f>'Instructions-LCR'!D249</f>
        <v>48-48c, 113, 146</v>
      </c>
      <c r="E1167" s="338" t="b">
        <f t="shared" si="36"/>
        <v>1</v>
      </c>
      <c r="F1167" s="338" t="b">
        <f t="shared" si="37"/>
        <v>1</v>
      </c>
    </row>
    <row r="1168" spans="1:6" ht="27.6">
      <c r="A1168" s="337" t="s">
        <v>2064</v>
      </c>
      <c r="B1168" s="337" t="s">
        <v>1540</v>
      </c>
      <c r="C1168" s="338" t="s">
        <v>3437</v>
      </c>
      <c r="D1168" s="486" t="str">
        <f>'Instructions-LCR'!B249</f>
        <v>Collateral swaps - borrowed assets not re-used - Level 2A lent / non-HQLA assets borrowed (transactions using eligible HQLA) - market value of collateral lent</v>
      </c>
      <c r="E1168" s="338" t="b">
        <f t="shared" si="36"/>
        <v>0</v>
      </c>
      <c r="F1168" s="338" t="b">
        <f t="shared" si="37"/>
        <v>1</v>
      </c>
    </row>
    <row r="1169" spans="1:6" ht="96.6">
      <c r="A1169" s="337" t="s">
        <v>438</v>
      </c>
      <c r="B1169" s="337" t="s">
        <v>1544</v>
      </c>
      <c r="C1169" s="338" t="s">
        <v>3438</v>
      </c>
      <c r="D1169" s="486" t="str">
        <f>'Instructions-LCR'!C249</f>
        <v>The market value of collateral lent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69" s="338" t="b">
        <f t="shared" si="36"/>
        <v>0</v>
      </c>
      <c r="F1169" s="338" t="b">
        <f t="shared" si="37"/>
        <v>1</v>
      </c>
    </row>
    <row r="1170" spans="1:6">
      <c r="A1170" s="337" t="s">
        <v>314</v>
      </c>
      <c r="B1170" s="337" t="s">
        <v>1007</v>
      </c>
      <c r="C1170" s="338" t="s">
        <v>3439</v>
      </c>
      <c r="D1170" s="486" t="str">
        <f>'Instructions-LCR'!D250</f>
        <v>48-48c, 113, 146</v>
      </c>
      <c r="E1170" s="338" t="b">
        <f t="shared" si="36"/>
        <v>1</v>
      </c>
      <c r="F1170" s="338" t="b">
        <f t="shared" si="37"/>
        <v>1</v>
      </c>
    </row>
    <row r="1171" spans="1:6" ht="27.6">
      <c r="A1171" s="337" t="s">
        <v>2065</v>
      </c>
      <c r="B1171" s="337" t="s">
        <v>1545</v>
      </c>
      <c r="C1171" s="338" t="s">
        <v>3440</v>
      </c>
      <c r="D1171" s="486" t="str">
        <f>'Instructions-LCR'!B250</f>
        <v>Collateral swaps - borrowed assets not re-used - Level 2A lent / non-HQLA assets borrowed (transactions not using eligible HQLA) - market value of collateral borrowed</v>
      </c>
      <c r="E1171" s="338" t="b">
        <f t="shared" si="36"/>
        <v>0</v>
      </c>
      <c r="F1171" s="338" t="b">
        <f t="shared" si="37"/>
        <v>1</v>
      </c>
    </row>
    <row r="1172" spans="1:6" ht="96.6">
      <c r="A1172" s="337" t="s">
        <v>439</v>
      </c>
      <c r="B1172" s="337" t="s">
        <v>1546</v>
      </c>
      <c r="C1172" s="338" t="s">
        <v>3441</v>
      </c>
      <c r="D1172" s="486" t="str">
        <f>'Instructions-LCR'!C250</f>
        <v>The market value of collateral borrowed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v>
      </c>
      <c r="E1172" s="338" t="b">
        <f t="shared" si="36"/>
        <v>0</v>
      </c>
      <c r="F1172" s="338" t="b">
        <f t="shared" si="37"/>
        <v>1</v>
      </c>
    </row>
    <row r="1173" spans="1:6">
      <c r="A1173" s="337" t="s">
        <v>314</v>
      </c>
      <c r="B1173" s="337" t="s">
        <v>1007</v>
      </c>
      <c r="C1173" s="338" t="s">
        <v>3442</v>
      </c>
      <c r="D1173" s="486" t="str">
        <f>'Instructions-LCR'!D251</f>
        <v>48-48c, 113, 146</v>
      </c>
      <c r="E1173" s="338" t="b">
        <f t="shared" si="36"/>
        <v>1</v>
      </c>
      <c r="F1173" s="338" t="b">
        <f t="shared" si="37"/>
        <v>1</v>
      </c>
    </row>
    <row r="1174" spans="1:6" ht="27.6">
      <c r="A1174" s="337" t="s">
        <v>2066</v>
      </c>
      <c r="B1174" s="337" t="s">
        <v>1547</v>
      </c>
      <c r="C1174" s="338" t="s">
        <v>3443</v>
      </c>
      <c r="D1174" s="486" t="str">
        <f>'Instructions-LCR'!B251</f>
        <v>Collateral swaps - borrowed assets not re-used - Level 2B RMBS lent / Level 1 borrowed (transactions using eligible HQLA) - market value of collateral lent</v>
      </c>
      <c r="E1174" s="338" t="b">
        <f t="shared" si="36"/>
        <v>0</v>
      </c>
      <c r="F1174" s="338" t="b">
        <f t="shared" si="37"/>
        <v>1</v>
      </c>
    </row>
    <row r="1175" spans="1:6" ht="96.6">
      <c r="A1175" s="337" t="s">
        <v>440</v>
      </c>
      <c r="B1175" s="337" t="s">
        <v>1548</v>
      </c>
      <c r="C1175" s="338" t="s">
        <v>3444</v>
      </c>
      <c r="D1175" s="486" t="str">
        <f>'Instructions-LCR'!C251</f>
        <v>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175" s="338" t="b">
        <f t="shared" si="36"/>
        <v>0</v>
      </c>
      <c r="F1175" s="338" t="b">
        <f t="shared" si="37"/>
        <v>1</v>
      </c>
    </row>
    <row r="1176" spans="1:6">
      <c r="A1176" s="337" t="s">
        <v>314</v>
      </c>
      <c r="B1176" s="337" t="s">
        <v>1007</v>
      </c>
      <c r="C1176" s="338" t="s">
        <v>3445</v>
      </c>
      <c r="D1176" s="486" t="str">
        <f>'Instructions-LCR'!D252</f>
        <v>48-48c, 113, 146</v>
      </c>
      <c r="E1176" s="338" t="b">
        <f t="shared" si="36"/>
        <v>1</v>
      </c>
      <c r="F1176" s="338" t="b">
        <f t="shared" si="37"/>
        <v>1</v>
      </c>
    </row>
    <row r="1177" spans="1:6" ht="27.6">
      <c r="A1177" s="337" t="s">
        <v>2067</v>
      </c>
      <c r="B1177" s="337" t="s">
        <v>1549</v>
      </c>
      <c r="C1177" s="338" t="s">
        <v>3446</v>
      </c>
      <c r="D1177" s="486" t="str">
        <f>'Instructions-LCR'!B252</f>
        <v>Collateral swaps - borrowed assets not re-used - Level 2B RMBS lent / Level 1 borrowed (transactions using eligible HQLA) - market value of collateral borrowed</v>
      </c>
      <c r="E1177" s="338" t="b">
        <f t="shared" si="36"/>
        <v>0</v>
      </c>
      <c r="F1177" s="338" t="b">
        <f t="shared" si="37"/>
        <v>1</v>
      </c>
    </row>
    <row r="1178" spans="1:6" ht="96.6">
      <c r="A1178" s="337" t="s">
        <v>441</v>
      </c>
      <c r="B1178" s="337" t="s">
        <v>1550</v>
      </c>
      <c r="C1178" s="338" t="s">
        <v>3447</v>
      </c>
      <c r="D1178" s="486" t="str">
        <f>'Instructions-LCR'!C252</f>
        <v>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178" s="338" t="b">
        <f t="shared" si="36"/>
        <v>0</v>
      </c>
      <c r="F1178" s="338" t="b">
        <f t="shared" si="37"/>
        <v>1</v>
      </c>
    </row>
    <row r="1179" spans="1:6">
      <c r="A1179" s="337" t="s">
        <v>314</v>
      </c>
      <c r="B1179" s="337" t="s">
        <v>1007</v>
      </c>
      <c r="C1179" s="338" t="s">
        <v>3448</v>
      </c>
      <c r="D1179" s="486" t="str">
        <f>'Instructions-LCR'!D253</f>
        <v>48-48c, 113, 146</v>
      </c>
      <c r="E1179" s="338" t="b">
        <f t="shared" si="36"/>
        <v>1</v>
      </c>
      <c r="F1179" s="338" t="b">
        <f t="shared" si="37"/>
        <v>1</v>
      </c>
    </row>
    <row r="1180" spans="1:6" ht="27.6">
      <c r="A1180" s="337" t="s">
        <v>2068</v>
      </c>
      <c r="B1180" s="337" t="s">
        <v>1551</v>
      </c>
      <c r="C1180" s="338" t="s">
        <v>3449</v>
      </c>
      <c r="D1180" s="486" t="str">
        <f>'Instructions-LCR'!B253</f>
        <v>Collateral swaps - borrowed assets not re-used - Level 2B RMBS lent / Level 1 borrowed (transactions not using eligible HQLA) - market value of collateral lent</v>
      </c>
      <c r="E1180" s="338" t="b">
        <f t="shared" si="36"/>
        <v>0</v>
      </c>
      <c r="F1180" s="338" t="b">
        <f t="shared" si="37"/>
        <v>1</v>
      </c>
    </row>
    <row r="1181" spans="1:6" ht="96.6">
      <c r="A1181" s="337" t="s">
        <v>442</v>
      </c>
      <c r="B1181" s="337" t="s">
        <v>1552</v>
      </c>
      <c r="C1181" s="338" t="s">
        <v>3450</v>
      </c>
      <c r="D1181" s="486" t="str">
        <f>'Instructions-LCR'!C253</f>
        <v>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181" s="338" t="b">
        <f t="shared" si="36"/>
        <v>0</v>
      </c>
      <c r="F1181" s="338" t="b">
        <f t="shared" si="37"/>
        <v>1</v>
      </c>
    </row>
    <row r="1182" spans="1:6">
      <c r="A1182" s="337" t="s">
        <v>314</v>
      </c>
      <c r="B1182" s="337" t="s">
        <v>1007</v>
      </c>
      <c r="C1182" s="338" t="s">
        <v>3451</v>
      </c>
      <c r="D1182" s="486" t="str">
        <f>'Instructions-LCR'!D254</f>
        <v>48-48c, 113, 146</v>
      </c>
      <c r="E1182" s="338" t="b">
        <f t="shared" si="36"/>
        <v>1</v>
      </c>
      <c r="F1182" s="338" t="b">
        <f t="shared" si="37"/>
        <v>1</v>
      </c>
    </row>
    <row r="1183" spans="1:6" ht="27.6">
      <c r="A1183" s="337" t="s">
        <v>2069</v>
      </c>
      <c r="B1183" s="337" t="s">
        <v>1553</v>
      </c>
      <c r="C1183" s="338" t="s">
        <v>3452</v>
      </c>
      <c r="D1183" s="486" t="str">
        <f>'Instructions-LCR'!B254</f>
        <v>Collateral swaps - borrowed assets not re-used - Level 2B RMBS lent / Level 1 borrowed (transactions not using eligible HQLA) - market value of collateral borrowed</v>
      </c>
      <c r="E1183" s="338" t="b">
        <f t="shared" si="36"/>
        <v>0</v>
      </c>
      <c r="F1183" s="338" t="b">
        <f t="shared" si="37"/>
        <v>1</v>
      </c>
    </row>
    <row r="1184" spans="1:6" ht="96.6">
      <c r="A1184" s="337" t="s">
        <v>443</v>
      </c>
      <c r="B1184" s="337" t="s">
        <v>1554</v>
      </c>
      <c r="C1184" s="338" t="s">
        <v>3453</v>
      </c>
      <c r="D1184" s="486" t="str">
        <f>'Instructions-LCR'!C254</f>
        <v>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184" s="338" t="b">
        <f t="shared" si="36"/>
        <v>0</v>
      </c>
      <c r="F1184" s="338" t="b">
        <f t="shared" si="37"/>
        <v>1</v>
      </c>
    </row>
    <row r="1185" spans="1:6">
      <c r="A1185" s="337" t="s">
        <v>314</v>
      </c>
      <c r="B1185" s="337" t="s">
        <v>1007</v>
      </c>
      <c r="C1185" s="338" t="s">
        <v>3454</v>
      </c>
      <c r="D1185" s="486" t="str">
        <f>'Instructions-LCR'!D255</f>
        <v>48-48c, 113, 146</v>
      </c>
      <c r="E1185" s="338" t="b">
        <f t="shared" si="36"/>
        <v>1</v>
      </c>
      <c r="F1185" s="338" t="b">
        <f t="shared" si="37"/>
        <v>1</v>
      </c>
    </row>
    <row r="1186" spans="1:6" ht="27.6">
      <c r="A1186" s="337" t="s">
        <v>2070</v>
      </c>
      <c r="B1186" s="337" t="s">
        <v>1555</v>
      </c>
      <c r="C1186" s="338" t="s">
        <v>3455</v>
      </c>
      <c r="D1186" s="486" t="str">
        <f>'Instructions-LCR'!B255</f>
        <v>Collateral swaps - borrowed assets not re-used - Level 2B RMBS lent / Level 2A borrowed (transactions using eligible HQLA) - market value of collateral lent</v>
      </c>
      <c r="E1186" s="338" t="b">
        <f t="shared" si="36"/>
        <v>0</v>
      </c>
      <c r="F1186" s="338" t="b">
        <f t="shared" si="37"/>
        <v>1</v>
      </c>
    </row>
    <row r="1187" spans="1:6" ht="96.6">
      <c r="A1187" s="337" t="s">
        <v>444</v>
      </c>
      <c r="B1187" s="337" t="s">
        <v>1556</v>
      </c>
      <c r="C1187" s="338" t="s">
        <v>3456</v>
      </c>
      <c r="D1187" s="486" t="str">
        <f>'Instructions-LCR'!C255</f>
        <v>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87" s="338" t="b">
        <f t="shared" si="36"/>
        <v>0</v>
      </c>
      <c r="F1187" s="338" t="b">
        <f t="shared" si="37"/>
        <v>1</v>
      </c>
    </row>
    <row r="1188" spans="1:6">
      <c r="A1188" s="337" t="s">
        <v>314</v>
      </c>
      <c r="B1188" s="337" t="s">
        <v>1007</v>
      </c>
      <c r="C1188" s="338" t="s">
        <v>3457</v>
      </c>
      <c r="D1188" s="486" t="str">
        <f>'Instructions-LCR'!D256</f>
        <v>48-48c, 113, 146</v>
      </c>
      <c r="E1188" s="338" t="b">
        <f t="shared" si="36"/>
        <v>1</v>
      </c>
      <c r="F1188" s="338" t="b">
        <f t="shared" si="37"/>
        <v>1</v>
      </c>
    </row>
    <row r="1189" spans="1:6" ht="27.6">
      <c r="A1189" s="337" t="s">
        <v>2071</v>
      </c>
      <c r="B1189" s="337" t="s">
        <v>1557</v>
      </c>
      <c r="C1189" s="338" t="s">
        <v>3458</v>
      </c>
      <c r="D1189" s="486" t="str">
        <f>'Instructions-LCR'!B256</f>
        <v>Collateral swaps - borrowed assets not re-used - Level 2B RMBS lent / Level 2A borrowed (transactions using eligible HQLA) - market value of collateral borrowed</v>
      </c>
      <c r="E1189" s="338" t="b">
        <f t="shared" si="36"/>
        <v>0</v>
      </c>
      <c r="F1189" s="338" t="b">
        <f t="shared" si="37"/>
        <v>1</v>
      </c>
    </row>
    <row r="1190" spans="1:6" ht="96.6">
      <c r="A1190" s="337" t="s">
        <v>445</v>
      </c>
      <c r="B1190" s="337" t="s">
        <v>1558</v>
      </c>
      <c r="C1190" s="338" t="s">
        <v>3459</v>
      </c>
      <c r="D1190" s="486" t="str">
        <f>'Instructions-LCR'!C256</f>
        <v>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v>
      </c>
      <c r="E1190" s="338" t="b">
        <f t="shared" si="36"/>
        <v>0</v>
      </c>
      <c r="F1190" s="338" t="b">
        <f t="shared" si="37"/>
        <v>1</v>
      </c>
    </row>
    <row r="1191" spans="1:6">
      <c r="A1191" s="337" t="s">
        <v>314</v>
      </c>
      <c r="B1191" s="337" t="s">
        <v>1007</v>
      </c>
      <c r="C1191" s="338" t="s">
        <v>3460</v>
      </c>
      <c r="D1191" s="486" t="str">
        <f>'Instructions-LCR'!D257</f>
        <v>48-48c, 113, 146</v>
      </c>
      <c r="E1191" s="338" t="b">
        <f t="shared" si="36"/>
        <v>1</v>
      </c>
      <c r="F1191" s="338" t="b">
        <f t="shared" si="37"/>
        <v>1</v>
      </c>
    </row>
    <row r="1192" spans="1:6" ht="27.6">
      <c r="A1192" s="337" t="s">
        <v>2072</v>
      </c>
      <c r="B1192" s="337" t="s">
        <v>1559</v>
      </c>
      <c r="C1192" s="338" t="s">
        <v>3461</v>
      </c>
      <c r="D1192" s="486" t="str">
        <f>'Instructions-LCR'!B257</f>
        <v>Collateral swaps - borrowed assets not re-used - Level 2B RMBS lent / Level 2A borrowed (transactions not using eligible HQLA) - market value of collateral lent</v>
      </c>
      <c r="E1192" s="338" t="b">
        <f t="shared" si="36"/>
        <v>0</v>
      </c>
      <c r="F1192" s="338" t="b">
        <f t="shared" si="37"/>
        <v>1</v>
      </c>
    </row>
    <row r="1193" spans="1:6" ht="96.6">
      <c r="A1193" s="337" t="s">
        <v>446</v>
      </c>
      <c r="B1193" s="337" t="s">
        <v>1560</v>
      </c>
      <c r="C1193" s="338" t="s">
        <v>3462</v>
      </c>
      <c r="D1193" s="486" t="str">
        <f>'Instructions-LCR'!C257</f>
        <v>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193" s="338" t="b">
        <f t="shared" si="36"/>
        <v>0</v>
      </c>
      <c r="F1193" s="338" t="b">
        <f t="shared" si="37"/>
        <v>1</v>
      </c>
    </row>
    <row r="1194" spans="1:6">
      <c r="A1194" s="337" t="s">
        <v>314</v>
      </c>
      <c r="B1194" s="337" t="s">
        <v>1007</v>
      </c>
      <c r="C1194" s="338" t="s">
        <v>3463</v>
      </c>
      <c r="D1194" s="486" t="str">
        <f>'Instructions-LCR'!D258</f>
        <v>48-48c, 113, 146</v>
      </c>
      <c r="E1194" s="338" t="b">
        <f t="shared" si="36"/>
        <v>1</v>
      </c>
      <c r="F1194" s="338" t="b">
        <f t="shared" si="37"/>
        <v>1</v>
      </c>
    </row>
    <row r="1195" spans="1:6" ht="27.6">
      <c r="A1195" s="337" t="s">
        <v>2073</v>
      </c>
      <c r="B1195" s="337" t="s">
        <v>1561</v>
      </c>
      <c r="C1195" s="338" t="s">
        <v>3464</v>
      </c>
      <c r="D1195" s="486" t="str">
        <f>'Instructions-LCR'!B258</f>
        <v>Collateral swaps - borrowed assets not re-used - Level 2B RMBS lent / Level 2A borrowed (transactions not using eligible HQLA) - market value of collateral borrowed</v>
      </c>
      <c r="E1195" s="338" t="b">
        <f t="shared" si="36"/>
        <v>0</v>
      </c>
      <c r="F1195" s="338" t="b">
        <f t="shared" si="37"/>
        <v>1</v>
      </c>
    </row>
    <row r="1196" spans="1:6" ht="96.6">
      <c r="A1196" s="337" t="s">
        <v>447</v>
      </c>
      <c r="B1196" s="337" t="s">
        <v>1562</v>
      </c>
      <c r="C1196" s="338" t="s">
        <v>3465</v>
      </c>
      <c r="D1196" s="486" t="str">
        <f>'Instructions-LCR'!C258</f>
        <v>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196" s="338" t="b">
        <f t="shared" si="36"/>
        <v>0</v>
      </c>
      <c r="F1196" s="338" t="b">
        <f t="shared" si="37"/>
        <v>1</v>
      </c>
    </row>
    <row r="1197" spans="1:6">
      <c r="A1197" s="337" t="s">
        <v>314</v>
      </c>
      <c r="B1197" s="337" t="s">
        <v>1007</v>
      </c>
      <c r="C1197" s="338" t="s">
        <v>3466</v>
      </c>
      <c r="D1197" s="486" t="str">
        <f>'Instructions-LCR'!D259</f>
        <v>48-48c, 113, 146</v>
      </c>
      <c r="E1197" s="338" t="b">
        <f t="shared" si="36"/>
        <v>1</v>
      </c>
      <c r="F1197" s="338" t="b">
        <f t="shared" si="37"/>
        <v>1</v>
      </c>
    </row>
    <row r="1198" spans="1:6" ht="27.6">
      <c r="A1198" s="337" t="s">
        <v>2074</v>
      </c>
      <c r="B1198" s="337" t="s">
        <v>1563</v>
      </c>
      <c r="C1198" s="338" t="s">
        <v>3467</v>
      </c>
      <c r="D1198" s="486" t="str">
        <f>'Instructions-LCR'!B259</f>
        <v>Collateral swaps - borrowed assets not re-used - Level 2B RMBS lent / Level 2B RMBS borrowed (transactions using eligible HQLA) - market value of collateral lent</v>
      </c>
      <c r="E1198" s="338" t="b">
        <f t="shared" si="36"/>
        <v>0</v>
      </c>
      <c r="F1198" s="338" t="b">
        <f t="shared" si="37"/>
        <v>1</v>
      </c>
    </row>
    <row r="1199" spans="1:6" ht="96.6">
      <c r="A1199" s="337" t="s">
        <v>448</v>
      </c>
      <c r="B1199" s="337" t="s">
        <v>1564</v>
      </c>
      <c r="C1199" s="338" t="s">
        <v>3468</v>
      </c>
      <c r="D1199" s="486" t="str">
        <f>'Instructions-LCR'!C259</f>
        <v>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2Ab RMBS collateral lent would otherwise qualify to be reported as eligible HQLA if it were not already securing the particular transaction in question (i.e. would be unencumbered and would meet the operational requirements for HQLA).</v>
      </c>
      <c r="E1199" s="338" t="b">
        <f t="shared" si="36"/>
        <v>0</v>
      </c>
      <c r="F1199" s="338" t="b">
        <f t="shared" si="37"/>
        <v>1</v>
      </c>
    </row>
    <row r="1200" spans="1:6">
      <c r="A1200" s="337" t="s">
        <v>314</v>
      </c>
      <c r="B1200" s="337" t="s">
        <v>1007</v>
      </c>
      <c r="C1200" s="338" t="s">
        <v>3469</v>
      </c>
      <c r="D1200" s="486" t="str">
        <f>'Instructions-LCR'!D260</f>
        <v>48-48c, 113, 146</v>
      </c>
      <c r="E1200" s="338" t="b">
        <f t="shared" si="36"/>
        <v>1</v>
      </c>
      <c r="F1200" s="338" t="b">
        <f t="shared" si="37"/>
        <v>1</v>
      </c>
    </row>
    <row r="1201" spans="1:6" ht="27.6">
      <c r="A1201" s="337" t="s">
        <v>2075</v>
      </c>
      <c r="B1201" s="337" t="s">
        <v>1565</v>
      </c>
      <c r="C1201" s="338" t="s">
        <v>3470</v>
      </c>
      <c r="D1201" s="486" t="str">
        <f>'Instructions-LCR'!B260</f>
        <v>Collateral swaps - borrowed assets not re-used - Level 2B RMBS lent / Level 2B RMBS borrowed (transactions using eligible HQLA) - market value of collateral borrowed</v>
      </c>
      <c r="E1201" s="338" t="b">
        <f t="shared" si="36"/>
        <v>0</v>
      </c>
      <c r="F1201" s="338" t="b">
        <f t="shared" si="37"/>
        <v>1</v>
      </c>
    </row>
    <row r="1202" spans="1:6" ht="137.4" customHeight="1">
      <c r="A1202" s="337" t="s">
        <v>449</v>
      </c>
      <c r="B1202" s="337" t="s">
        <v>1566</v>
      </c>
      <c r="C1202" s="338" t="s">
        <v>3471</v>
      </c>
      <c r="D1202" s="486" t="str">
        <f>'Instructions-LCR'!C260</f>
        <v>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202" s="338" t="b">
        <f t="shared" si="36"/>
        <v>0</v>
      </c>
      <c r="F1202" s="338" t="b">
        <f t="shared" si="37"/>
        <v>1</v>
      </c>
    </row>
    <row r="1203" spans="1:6">
      <c r="A1203" s="337" t="s">
        <v>314</v>
      </c>
      <c r="B1203" s="337" t="s">
        <v>1007</v>
      </c>
      <c r="C1203" s="338" t="s">
        <v>3472</v>
      </c>
      <c r="D1203" s="486" t="str">
        <f>'Instructions-LCR'!D261</f>
        <v>48-48c, 113, 146</v>
      </c>
      <c r="E1203" s="338" t="b">
        <f t="shared" si="36"/>
        <v>1</v>
      </c>
      <c r="F1203" s="338" t="b">
        <f t="shared" si="37"/>
        <v>1</v>
      </c>
    </row>
    <row r="1204" spans="1:6" ht="27.6">
      <c r="A1204" s="337" t="s">
        <v>2076</v>
      </c>
      <c r="B1204" s="337" t="s">
        <v>1567</v>
      </c>
      <c r="C1204" s="338" t="s">
        <v>3473</v>
      </c>
      <c r="D1204" s="486" t="str">
        <f>'Instructions-LCR'!B261</f>
        <v>Collateral swaps - borrowed assets not re-used - Level 2B RMBS lent / Level 2B RMBS borrowed (transactions not using eligible HQLA) - market value of collateral lent</v>
      </c>
      <c r="E1204" s="338" t="b">
        <f t="shared" si="36"/>
        <v>0</v>
      </c>
      <c r="F1204" s="338" t="b">
        <f t="shared" si="37"/>
        <v>1</v>
      </c>
    </row>
    <row r="1205" spans="1:6" ht="96.6">
      <c r="A1205" s="337" t="s">
        <v>450</v>
      </c>
      <c r="B1205" s="337" t="s">
        <v>1568</v>
      </c>
      <c r="C1205" s="338" t="s">
        <v>3474</v>
      </c>
      <c r="D1205" s="486" t="str">
        <f>'Instructions-LCR'!C261</f>
        <v>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05" s="338" t="b">
        <f t="shared" si="36"/>
        <v>0</v>
      </c>
      <c r="F1205" s="338" t="b">
        <f t="shared" si="37"/>
        <v>1</v>
      </c>
    </row>
    <row r="1206" spans="1:6">
      <c r="A1206" s="337" t="s">
        <v>314</v>
      </c>
      <c r="B1206" s="337" t="s">
        <v>1007</v>
      </c>
      <c r="C1206" s="338" t="s">
        <v>3475</v>
      </c>
      <c r="D1206" s="486" t="str">
        <f>'Instructions-LCR'!D262</f>
        <v>48-48c, 113, 146</v>
      </c>
      <c r="E1206" s="338" t="b">
        <f t="shared" si="36"/>
        <v>1</v>
      </c>
      <c r="F1206" s="338" t="b">
        <f t="shared" si="37"/>
        <v>1</v>
      </c>
    </row>
    <row r="1207" spans="1:6" ht="27.6">
      <c r="A1207" s="337" t="s">
        <v>2077</v>
      </c>
      <c r="B1207" s="337" t="s">
        <v>1569</v>
      </c>
      <c r="C1207" s="338" t="s">
        <v>3476</v>
      </c>
      <c r="D1207" s="486" t="str">
        <f>'Instructions-LCR'!B262</f>
        <v>Collateral swaps - borrowed assets not re-used - Level 2B RMBS lent / Level 2B RMBS borrowed (transactions not using eligible HQLA) - market value of collateral borrowed</v>
      </c>
      <c r="E1207" s="338" t="b">
        <f t="shared" si="36"/>
        <v>0</v>
      </c>
      <c r="F1207" s="338" t="b">
        <f t="shared" si="37"/>
        <v>1</v>
      </c>
    </row>
    <row r="1208" spans="1:6" ht="96.6">
      <c r="A1208" s="337" t="s">
        <v>451</v>
      </c>
      <c r="B1208" s="337" t="s">
        <v>1570</v>
      </c>
      <c r="C1208" s="338" t="s">
        <v>3477</v>
      </c>
      <c r="D1208" s="486" t="str">
        <f>'Instructions-LCR'!C262</f>
        <v>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08" s="338" t="b">
        <f t="shared" si="36"/>
        <v>0</v>
      </c>
      <c r="F1208" s="338" t="b">
        <f t="shared" si="37"/>
        <v>1</v>
      </c>
    </row>
    <row r="1209" spans="1:6">
      <c r="A1209" s="337" t="s">
        <v>314</v>
      </c>
      <c r="B1209" s="337" t="s">
        <v>1007</v>
      </c>
      <c r="C1209" s="338" t="s">
        <v>3478</v>
      </c>
      <c r="D1209" s="486" t="str">
        <f>'Instructions-LCR'!D263</f>
        <v>48-48c, 113, 146</v>
      </c>
      <c r="E1209" s="338" t="b">
        <f t="shared" si="36"/>
        <v>1</v>
      </c>
      <c r="F1209" s="338" t="b">
        <f t="shared" si="37"/>
        <v>1</v>
      </c>
    </row>
    <row r="1210" spans="1:6" ht="27.6">
      <c r="A1210" s="337" t="s">
        <v>2078</v>
      </c>
      <c r="B1210" s="337" t="s">
        <v>1571</v>
      </c>
      <c r="C1210" s="338" t="s">
        <v>3479</v>
      </c>
      <c r="D1210" s="486" t="str">
        <f>'Instructions-LCR'!B263</f>
        <v>Collateral swaps - borrowed assets not re-used - Level 2B RMBS lent / Level 2B non-RMBS borrowed (transactions using eligible HQLA) - market value of collateral lent</v>
      </c>
      <c r="E1210" s="338" t="b">
        <f t="shared" si="36"/>
        <v>0</v>
      </c>
      <c r="F1210" s="338" t="b">
        <f t="shared" si="37"/>
        <v>1</v>
      </c>
    </row>
    <row r="1211" spans="1:6" ht="96.6">
      <c r="A1211" s="337" t="s">
        <v>452</v>
      </c>
      <c r="B1211" s="337" t="s">
        <v>1572</v>
      </c>
      <c r="C1211" s="338" t="s">
        <v>3480</v>
      </c>
      <c r="D1211" s="486" t="str">
        <f>'Instructions-LCR'!C263</f>
        <v>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211" s="338" t="b">
        <f t="shared" si="36"/>
        <v>0</v>
      </c>
      <c r="F1211" s="338" t="b">
        <f t="shared" si="37"/>
        <v>1</v>
      </c>
    </row>
    <row r="1212" spans="1:6">
      <c r="A1212" s="337" t="s">
        <v>314</v>
      </c>
      <c r="B1212" s="337" t="s">
        <v>1007</v>
      </c>
      <c r="C1212" s="338" t="s">
        <v>3481</v>
      </c>
      <c r="D1212" s="486" t="str">
        <f>'Instructions-LCR'!D264</f>
        <v>48-48c, 113, 146</v>
      </c>
      <c r="E1212" s="338" t="b">
        <f t="shared" si="36"/>
        <v>1</v>
      </c>
      <c r="F1212" s="338" t="b">
        <f t="shared" si="37"/>
        <v>1</v>
      </c>
    </row>
    <row r="1213" spans="1:6" ht="27.6">
      <c r="A1213" s="337" t="s">
        <v>2079</v>
      </c>
      <c r="B1213" s="337" t="s">
        <v>1573</v>
      </c>
      <c r="C1213" s="338" t="s">
        <v>3482</v>
      </c>
      <c r="D1213" s="486" t="str">
        <f>'Instructions-LCR'!B264</f>
        <v>Collateral swaps - borrowed assets not re-used - Level 2B RMBS lent / Level 2B non-RMBS borrowed (transactions using eligible HQLA) - market value of collateral borrowed</v>
      </c>
      <c r="E1213" s="338" t="b">
        <f t="shared" si="36"/>
        <v>0</v>
      </c>
      <c r="F1213" s="338" t="b">
        <f t="shared" si="37"/>
        <v>1</v>
      </c>
    </row>
    <row r="1214" spans="1:6" ht="96.6">
      <c r="A1214" s="337" t="s">
        <v>453</v>
      </c>
      <c r="B1214" s="337" t="s">
        <v>1574</v>
      </c>
      <c r="C1214" s="338" t="s">
        <v>3483</v>
      </c>
      <c r="D1214" s="486" t="str">
        <f>'Instructions-LCR'!C264</f>
        <v>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v>
      </c>
      <c r="E1214" s="338" t="b">
        <f t="shared" si="36"/>
        <v>0</v>
      </c>
      <c r="F1214" s="338" t="b">
        <f t="shared" si="37"/>
        <v>1</v>
      </c>
    </row>
    <row r="1215" spans="1:6">
      <c r="A1215" s="337" t="s">
        <v>314</v>
      </c>
      <c r="B1215" s="337" t="s">
        <v>1007</v>
      </c>
      <c r="C1215" s="338" t="s">
        <v>3484</v>
      </c>
      <c r="D1215" s="486" t="str">
        <f>'Instructions-LCR'!D265</f>
        <v>48-48c, 113, 146</v>
      </c>
      <c r="E1215" s="338" t="b">
        <f t="shared" si="36"/>
        <v>1</v>
      </c>
      <c r="F1215" s="338" t="b">
        <f t="shared" si="37"/>
        <v>1</v>
      </c>
    </row>
    <row r="1216" spans="1:6" ht="27.6">
      <c r="A1216" s="337" t="s">
        <v>2080</v>
      </c>
      <c r="B1216" s="337" t="s">
        <v>1575</v>
      </c>
      <c r="C1216" s="338" t="s">
        <v>3485</v>
      </c>
      <c r="D1216" s="486" t="str">
        <f>'Instructions-LCR'!B265</f>
        <v>Collateral swaps - borrowed assets not re-used - Level 2B RMBS lent / Level 2B non-RMBS borrowed (transactions not using eligible HQLA) - market value of collateral lent</v>
      </c>
      <c r="E1216" s="338" t="b">
        <f t="shared" si="36"/>
        <v>0</v>
      </c>
      <c r="F1216" s="338" t="b">
        <f t="shared" si="37"/>
        <v>1</v>
      </c>
    </row>
    <row r="1217" spans="1:6" ht="139.94999999999999" customHeight="1">
      <c r="A1217" s="337" t="s">
        <v>454</v>
      </c>
      <c r="B1217" s="337" t="s">
        <v>1576</v>
      </c>
      <c r="C1217" s="338" t="s">
        <v>3486</v>
      </c>
      <c r="D1217" s="486" t="str">
        <f>'Instructions-LCR'!C265</f>
        <v>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17" s="338" t="b">
        <f t="shared" si="36"/>
        <v>0</v>
      </c>
      <c r="F1217" s="338" t="b">
        <f t="shared" si="37"/>
        <v>1</v>
      </c>
    </row>
    <row r="1218" spans="1:6">
      <c r="A1218" s="337" t="s">
        <v>314</v>
      </c>
      <c r="B1218" s="337" t="s">
        <v>1007</v>
      </c>
      <c r="C1218" s="338" t="s">
        <v>3487</v>
      </c>
      <c r="D1218" s="486" t="str">
        <f>'Instructions-LCR'!D266</f>
        <v>48-48c, 113, 146</v>
      </c>
      <c r="E1218" s="338" t="b">
        <f t="shared" ref="E1218:E1281" si="38">A1218=D1218</f>
        <v>1</v>
      </c>
      <c r="F1218" s="338" t="b">
        <f t="shared" ref="F1218:F1281" si="39">B1218=D1218</f>
        <v>1</v>
      </c>
    </row>
    <row r="1219" spans="1:6" ht="27.6">
      <c r="A1219" s="337" t="s">
        <v>2081</v>
      </c>
      <c r="B1219" s="337" t="s">
        <v>1577</v>
      </c>
      <c r="C1219" s="338" t="s">
        <v>3488</v>
      </c>
      <c r="D1219" s="486" t="str">
        <f>'Instructions-LCR'!B266</f>
        <v>Collateral swaps - borrowed assets not re-used - Level 2B RMBS lent / Level 2B non-RMBS borrowed (transactions not using eligible HQLA) - market value of collateral borrowed</v>
      </c>
      <c r="E1219" s="338" t="b">
        <f t="shared" si="38"/>
        <v>0</v>
      </c>
      <c r="F1219" s="338" t="b">
        <f t="shared" si="39"/>
        <v>1</v>
      </c>
    </row>
    <row r="1220" spans="1:6" ht="96.6">
      <c r="A1220" s="337" t="s">
        <v>455</v>
      </c>
      <c r="B1220" s="337" t="s">
        <v>1578</v>
      </c>
      <c r="C1220" s="338" t="s">
        <v>3489</v>
      </c>
      <c r="D1220" s="486" t="str">
        <f>'Instructions-LCR'!C266</f>
        <v>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20" s="338" t="b">
        <f t="shared" si="38"/>
        <v>0</v>
      </c>
      <c r="F1220" s="338" t="b">
        <f t="shared" si="39"/>
        <v>1</v>
      </c>
    </row>
    <row r="1221" spans="1:6">
      <c r="A1221" s="337" t="s">
        <v>314</v>
      </c>
      <c r="B1221" s="337" t="s">
        <v>1007</v>
      </c>
      <c r="C1221" s="338" t="s">
        <v>3490</v>
      </c>
      <c r="D1221" s="486" t="str">
        <f>'Instructions-LCR'!D267</f>
        <v>48-48c, 113, 146</v>
      </c>
      <c r="E1221" s="338" t="b">
        <f t="shared" si="38"/>
        <v>1</v>
      </c>
      <c r="F1221" s="338" t="b">
        <f t="shared" si="39"/>
        <v>1</v>
      </c>
    </row>
    <row r="1222" spans="1:6" ht="27.6">
      <c r="A1222" s="337" t="s">
        <v>2082</v>
      </c>
      <c r="B1222" s="337" t="s">
        <v>1579</v>
      </c>
      <c r="C1222" s="338" t="s">
        <v>3491</v>
      </c>
      <c r="D1222" s="486" t="str">
        <f>'Instructions-LCR'!B267</f>
        <v>Collateral swaps - borrowed assets not re-used - Level 2B RMBS lent / non-HQLA assets borrowed (transactions using eligible HQLA) - market value of collateral lent</v>
      </c>
      <c r="E1222" s="338" t="b">
        <f t="shared" si="38"/>
        <v>0</v>
      </c>
      <c r="F1222" s="338" t="b">
        <f t="shared" si="39"/>
        <v>1</v>
      </c>
    </row>
    <row r="1223" spans="1:6" ht="82.8">
      <c r="A1223" s="337" t="s">
        <v>456</v>
      </c>
      <c r="B1223" s="337" t="s">
        <v>1580</v>
      </c>
      <c r="C1223" s="338" t="s">
        <v>3492</v>
      </c>
      <c r="D1223" s="486" t="str">
        <f>'Instructions-LCR'!C267</f>
        <v>The market value of collateral lent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v>
      </c>
      <c r="E1223" s="338" t="b">
        <f t="shared" si="38"/>
        <v>0</v>
      </c>
      <c r="F1223" s="338" t="b">
        <f t="shared" si="39"/>
        <v>1</v>
      </c>
    </row>
    <row r="1224" spans="1:6">
      <c r="A1224" s="337" t="s">
        <v>314</v>
      </c>
      <c r="B1224" s="337" t="s">
        <v>1007</v>
      </c>
      <c r="C1224" s="338" t="s">
        <v>3493</v>
      </c>
      <c r="D1224" s="486" t="str">
        <f>'Instructions-LCR'!D268</f>
        <v>48-48c, 113, 146</v>
      </c>
      <c r="E1224" s="338" t="b">
        <f t="shared" si="38"/>
        <v>1</v>
      </c>
      <c r="F1224" s="338" t="b">
        <f t="shared" si="39"/>
        <v>1</v>
      </c>
    </row>
    <row r="1225" spans="1:6" ht="27.6">
      <c r="A1225" s="337" t="s">
        <v>2083</v>
      </c>
      <c r="B1225" s="337" t="s">
        <v>1581</v>
      </c>
      <c r="C1225" s="338" t="s">
        <v>3494</v>
      </c>
      <c r="D1225" s="486" t="str">
        <f>'Instructions-LCR'!B268</f>
        <v>Collateral swaps - borrowed assets not re-used - Level 2B RMBS lent / non-HQLA assets borrowed (transactions using eligible HQLA) - market value of collateral borrowed</v>
      </c>
      <c r="E1225" s="338" t="b">
        <f t="shared" si="38"/>
        <v>0</v>
      </c>
      <c r="F1225" s="338" t="b">
        <f t="shared" si="39"/>
        <v>1</v>
      </c>
    </row>
    <row r="1226" spans="1:6" ht="82.8">
      <c r="A1226" s="337" t="s">
        <v>457</v>
      </c>
      <c r="B1226" s="337" t="s">
        <v>1582</v>
      </c>
      <c r="C1226" s="338" t="s">
        <v>3495</v>
      </c>
      <c r="D1226" s="486" t="str">
        <f>'Instructions-LCR'!C268</f>
        <v>The market value of collateral borrowed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v>
      </c>
      <c r="E1226" s="338" t="b">
        <f t="shared" si="38"/>
        <v>0</v>
      </c>
      <c r="F1226" s="338" t="b">
        <f t="shared" si="39"/>
        <v>1</v>
      </c>
    </row>
    <row r="1227" spans="1:6">
      <c r="A1227" s="337" t="s">
        <v>314</v>
      </c>
      <c r="B1227" s="337" t="s">
        <v>1007</v>
      </c>
      <c r="C1227" s="338" t="s">
        <v>3496</v>
      </c>
      <c r="D1227" s="486" t="str">
        <f>'Instructions-LCR'!D269</f>
        <v>48-48c, 113, 146</v>
      </c>
      <c r="E1227" s="338" t="b">
        <f t="shared" si="38"/>
        <v>1</v>
      </c>
      <c r="F1227" s="338" t="b">
        <f t="shared" si="39"/>
        <v>1</v>
      </c>
    </row>
    <row r="1228" spans="1:6" ht="27.6">
      <c r="A1228" s="337" t="s">
        <v>2084</v>
      </c>
      <c r="B1228" s="337" t="s">
        <v>1583</v>
      </c>
      <c r="C1228" s="338" t="s">
        <v>3497</v>
      </c>
      <c r="D1228" s="486" t="str">
        <f>'Instructions-LCR'!B269</f>
        <v>Collateral swaps - borrowed assets not re-used - Level 2B RMBS lent / non-HQLA assets borrowed (transactions not using eligible HQLA) - market value of collateral lent</v>
      </c>
      <c r="E1228" s="338" t="b">
        <f t="shared" si="38"/>
        <v>0</v>
      </c>
      <c r="F1228" s="338" t="b">
        <f t="shared" si="39"/>
        <v>1</v>
      </c>
    </row>
    <row r="1229" spans="1:6" ht="96.6">
      <c r="A1229" s="337" t="s">
        <v>458</v>
      </c>
      <c r="B1229" s="337" t="s">
        <v>1584</v>
      </c>
      <c r="C1229" s="338" t="s">
        <v>3498</v>
      </c>
      <c r="D1229" s="486" t="str">
        <f>'Instructions-LCR'!C269</f>
        <v>The market value of collateral lent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29" s="338" t="b">
        <f t="shared" si="38"/>
        <v>0</v>
      </c>
      <c r="F1229" s="338" t="b">
        <f t="shared" si="39"/>
        <v>1</v>
      </c>
    </row>
    <row r="1230" spans="1:6">
      <c r="A1230" s="337" t="s">
        <v>314</v>
      </c>
      <c r="B1230" s="337" t="s">
        <v>1007</v>
      </c>
      <c r="C1230" s="338" t="s">
        <v>3499</v>
      </c>
      <c r="D1230" s="486" t="str">
        <f>'Instructions-LCR'!D270</f>
        <v>48-48c, 113, 146</v>
      </c>
      <c r="E1230" s="338" t="b">
        <f t="shared" si="38"/>
        <v>1</v>
      </c>
      <c r="F1230" s="338" t="b">
        <f t="shared" si="39"/>
        <v>1</v>
      </c>
    </row>
    <row r="1231" spans="1:6" ht="27.6">
      <c r="A1231" s="337" t="s">
        <v>2085</v>
      </c>
      <c r="B1231" s="337" t="s">
        <v>1585</v>
      </c>
      <c r="C1231" s="338" t="s">
        <v>3500</v>
      </c>
      <c r="D1231" s="486" t="str">
        <f>'Instructions-LCR'!B270</f>
        <v>Collateral swaps - borrowed assets not re-used - Level 2B RMBS lent / non-HQLA assets borrowed (transactions not using eligible HQLA) - market value of collateral borrowed</v>
      </c>
      <c r="E1231" s="338" t="b">
        <f t="shared" si="38"/>
        <v>0</v>
      </c>
      <c r="F1231" s="338" t="b">
        <f t="shared" si="39"/>
        <v>1</v>
      </c>
    </row>
    <row r="1232" spans="1:6" ht="96.6">
      <c r="A1232" s="337" t="s">
        <v>459</v>
      </c>
      <c r="B1232" s="337" t="s">
        <v>1586</v>
      </c>
      <c r="C1232" s="338" t="s">
        <v>3501</v>
      </c>
      <c r="D1232" s="486" t="str">
        <f>'Instructions-LCR'!C270</f>
        <v>The market value of collateral borrowed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v>
      </c>
      <c r="E1232" s="338" t="b">
        <f t="shared" si="38"/>
        <v>0</v>
      </c>
      <c r="F1232" s="338" t="b">
        <f t="shared" si="39"/>
        <v>1</v>
      </c>
    </row>
    <row r="1233" spans="1:6">
      <c r="A1233" s="337" t="s">
        <v>314</v>
      </c>
      <c r="B1233" s="337" t="s">
        <v>1007</v>
      </c>
      <c r="C1233" s="338" t="s">
        <v>3502</v>
      </c>
      <c r="D1233" s="486" t="str">
        <f>'Instructions-LCR'!D271</f>
        <v>48-48c, 113, 146</v>
      </c>
      <c r="E1233" s="338" t="b">
        <f t="shared" si="38"/>
        <v>1</v>
      </c>
      <c r="F1233" s="338" t="b">
        <f t="shared" si="39"/>
        <v>1</v>
      </c>
    </row>
    <row r="1234" spans="1:6" ht="27.6">
      <c r="A1234" s="337" t="s">
        <v>2086</v>
      </c>
      <c r="B1234" s="337" t="s">
        <v>1587</v>
      </c>
      <c r="C1234" s="338" t="s">
        <v>3503</v>
      </c>
      <c r="D1234" s="486" t="str">
        <f>'Instructions-LCR'!B271</f>
        <v>Collateral swaps - borrowed assets not re-used - Level 2B non-RMBS lent / Level 1 borrowed (transactions using eligible HQLA) - market value of collateral lent</v>
      </c>
      <c r="E1234" s="338" t="b">
        <f t="shared" si="38"/>
        <v>0</v>
      </c>
      <c r="F1234" s="338" t="b">
        <f t="shared" si="39"/>
        <v>1</v>
      </c>
    </row>
    <row r="1235" spans="1:6" ht="96.6">
      <c r="A1235" s="337" t="s">
        <v>460</v>
      </c>
      <c r="B1235" s="337" t="s">
        <v>1588</v>
      </c>
      <c r="C1235" s="338" t="s">
        <v>3504</v>
      </c>
      <c r="D1235" s="486" t="str">
        <f>'Instructions-LCR'!C271</f>
        <v>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35" s="338" t="b">
        <f t="shared" si="38"/>
        <v>0</v>
      </c>
      <c r="F1235" s="338" t="b">
        <f t="shared" si="39"/>
        <v>1</v>
      </c>
    </row>
    <row r="1236" spans="1:6">
      <c r="A1236" s="337" t="s">
        <v>314</v>
      </c>
      <c r="B1236" s="337" t="s">
        <v>1007</v>
      </c>
      <c r="C1236" s="338" t="s">
        <v>3505</v>
      </c>
      <c r="D1236" s="486" t="str">
        <f>'Instructions-LCR'!D272</f>
        <v>48-48c, 113, 146</v>
      </c>
      <c r="E1236" s="338" t="b">
        <f t="shared" si="38"/>
        <v>1</v>
      </c>
      <c r="F1236" s="338" t="b">
        <f t="shared" si="39"/>
        <v>1</v>
      </c>
    </row>
    <row r="1237" spans="1:6" ht="27.6">
      <c r="A1237" s="337" t="s">
        <v>2087</v>
      </c>
      <c r="B1237" s="337" t="s">
        <v>1589</v>
      </c>
      <c r="C1237" s="338" t="s">
        <v>3506</v>
      </c>
      <c r="D1237" s="486" t="str">
        <f>'Instructions-LCR'!B272</f>
        <v>Collateral swaps - borrowed assets not re-used - Level 2B non-RMBS lent / Level 1 borrowed (transactions using eligible HQLA) - market value of collateral borrowed</v>
      </c>
      <c r="E1237" s="338" t="b">
        <f t="shared" si="38"/>
        <v>0</v>
      </c>
      <c r="F1237" s="338" t="b">
        <f t="shared" si="39"/>
        <v>1</v>
      </c>
    </row>
    <row r="1238" spans="1:6" ht="96.6">
      <c r="A1238" s="337" t="s">
        <v>461</v>
      </c>
      <c r="B1238" s="337" t="s">
        <v>1590</v>
      </c>
      <c r="C1238" s="338" t="s">
        <v>3507</v>
      </c>
      <c r="D1238" s="486" t="str">
        <f>'Instructions-LCR'!C272</f>
        <v>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38" s="338" t="b">
        <f t="shared" si="38"/>
        <v>0</v>
      </c>
      <c r="F1238" s="338" t="b">
        <f t="shared" si="39"/>
        <v>1</v>
      </c>
    </row>
    <row r="1239" spans="1:6">
      <c r="A1239" s="337" t="s">
        <v>314</v>
      </c>
      <c r="B1239" s="337" t="s">
        <v>1007</v>
      </c>
      <c r="C1239" s="338" t="s">
        <v>3508</v>
      </c>
      <c r="D1239" s="486" t="str">
        <f>'Instructions-LCR'!D273</f>
        <v>48-48c, 113, 146</v>
      </c>
      <c r="E1239" s="338" t="b">
        <f t="shared" si="38"/>
        <v>1</v>
      </c>
      <c r="F1239" s="338" t="b">
        <f t="shared" si="39"/>
        <v>1</v>
      </c>
    </row>
    <row r="1240" spans="1:6" ht="27.6">
      <c r="A1240" s="337" t="s">
        <v>2088</v>
      </c>
      <c r="B1240" s="337" t="s">
        <v>1591</v>
      </c>
      <c r="C1240" s="338" t="s">
        <v>3509</v>
      </c>
      <c r="D1240" s="486" t="str">
        <f>'Instructions-LCR'!B273</f>
        <v>Collateral swaps - borrowed assets not re-used - Level 2B non-RMBS lent / Level 1 borrowed (transactions not using eligible HQLA) - market value of collateral lent</v>
      </c>
      <c r="E1240" s="338" t="b">
        <f t="shared" si="38"/>
        <v>0</v>
      </c>
      <c r="F1240" s="338" t="b">
        <f t="shared" si="39"/>
        <v>1</v>
      </c>
    </row>
    <row r="1241" spans="1:6" ht="96.6">
      <c r="A1241" s="337" t="s">
        <v>462</v>
      </c>
      <c r="B1241" s="337" t="s">
        <v>1592</v>
      </c>
      <c r="C1241" s="338" t="s">
        <v>3510</v>
      </c>
      <c r="D1241" s="486" t="str">
        <f>'Instructions-LCR'!C273</f>
        <v>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41" s="338" t="b">
        <f t="shared" si="38"/>
        <v>0</v>
      </c>
      <c r="F1241" s="338" t="b">
        <f t="shared" si="39"/>
        <v>1</v>
      </c>
    </row>
    <row r="1242" spans="1:6">
      <c r="A1242" s="337" t="s">
        <v>314</v>
      </c>
      <c r="B1242" s="337" t="s">
        <v>1007</v>
      </c>
      <c r="C1242" s="338" t="s">
        <v>3511</v>
      </c>
      <c r="D1242" s="486" t="str">
        <f>'Instructions-LCR'!D274</f>
        <v>48-48c, 113, 146</v>
      </c>
      <c r="E1242" s="338" t="b">
        <f t="shared" si="38"/>
        <v>1</v>
      </c>
      <c r="F1242" s="338" t="b">
        <f t="shared" si="39"/>
        <v>1</v>
      </c>
    </row>
    <row r="1243" spans="1:6" ht="27.6">
      <c r="A1243" s="337" t="s">
        <v>2089</v>
      </c>
      <c r="B1243" s="337" t="s">
        <v>1593</v>
      </c>
      <c r="C1243" s="338" t="s">
        <v>3512</v>
      </c>
      <c r="D1243" s="486" t="str">
        <f>'Instructions-LCR'!B274</f>
        <v>Collateral swaps - borrowed assets not re-used - Level 2B non-RMBS lent / Level 1 borrowed (transactions not using eligible HQLA) - market value of collateral borrowed</v>
      </c>
      <c r="E1243" s="338" t="b">
        <f t="shared" si="38"/>
        <v>0</v>
      </c>
      <c r="F1243" s="338" t="b">
        <f t="shared" si="39"/>
        <v>1</v>
      </c>
    </row>
    <row r="1244" spans="1:6" ht="96.6">
      <c r="A1244" s="337" t="s">
        <v>463</v>
      </c>
      <c r="B1244" s="337" t="s">
        <v>1594</v>
      </c>
      <c r="C1244" s="338" t="s">
        <v>3513</v>
      </c>
      <c r="D1244" s="486" t="str">
        <f>'Instructions-LCR'!C274</f>
        <v>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44" s="338" t="b">
        <f t="shared" si="38"/>
        <v>0</v>
      </c>
      <c r="F1244" s="338" t="b">
        <f t="shared" si="39"/>
        <v>1</v>
      </c>
    </row>
    <row r="1245" spans="1:6">
      <c r="A1245" s="337" t="s">
        <v>314</v>
      </c>
      <c r="B1245" s="337" t="s">
        <v>1007</v>
      </c>
      <c r="C1245" s="338" t="s">
        <v>3514</v>
      </c>
      <c r="D1245" s="486" t="str">
        <f>'Instructions-LCR'!D275</f>
        <v>48-48c, 113, 146</v>
      </c>
      <c r="E1245" s="338" t="b">
        <f t="shared" si="38"/>
        <v>1</v>
      </c>
      <c r="F1245" s="338" t="b">
        <f t="shared" si="39"/>
        <v>1</v>
      </c>
    </row>
    <row r="1246" spans="1:6" ht="27.6">
      <c r="A1246" s="337" t="s">
        <v>2090</v>
      </c>
      <c r="B1246" s="337" t="s">
        <v>1595</v>
      </c>
      <c r="C1246" s="338" t="s">
        <v>3515</v>
      </c>
      <c r="D1246" s="486" t="str">
        <f>'Instructions-LCR'!B275</f>
        <v>Collateral swaps - borrowed assets not re-used - Level 2B non-RMBS lent / Level 2A borrowed (transactions using eligible HQLA) - market value of collateral lent</v>
      </c>
      <c r="E1246" s="338" t="b">
        <f t="shared" si="38"/>
        <v>0</v>
      </c>
      <c r="F1246" s="338" t="b">
        <f t="shared" si="39"/>
        <v>1</v>
      </c>
    </row>
    <row r="1247" spans="1:6" ht="96.6">
      <c r="A1247" s="337" t="s">
        <v>464</v>
      </c>
      <c r="B1247" s="337" t="s">
        <v>1596</v>
      </c>
      <c r="C1247" s="338" t="s">
        <v>3516</v>
      </c>
      <c r="D1247" s="486" t="str">
        <f>'Instructions-LCR'!C275</f>
        <v>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47" s="338" t="b">
        <f t="shared" si="38"/>
        <v>0</v>
      </c>
      <c r="F1247" s="338" t="b">
        <f t="shared" si="39"/>
        <v>1</v>
      </c>
    </row>
    <row r="1248" spans="1:6">
      <c r="A1248" s="337" t="s">
        <v>314</v>
      </c>
      <c r="B1248" s="337" t="s">
        <v>1007</v>
      </c>
      <c r="C1248" s="338" t="s">
        <v>3517</v>
      </c>
      <c r="D1248" s="486" t="str">
        <f>'Instructions-LCR'!D276</f>
        <v>48-48c, 113, 146</v>
      </c>
      <c r="E1248" s="338" t="b">
        <f t="shared" si="38"/>
        <v>1</v>
      </c>
      <c r="F1248" s="338" t="b">
        <f t="shared" si="39"/>
        <v>1</v>
      </c>
    </row>
    <row r="1249" spans="1:6" ht="27.6">
      <c r="A1249" s="337" t="s">
        <v>2091</v>
      </c>
      <c r="B1249" s="337" t="s">
        <v>1597</v>
      </c>
      <c r="C1249" s="338" t="s">
        <v>3518</v>
      </c>
      <c r="D1249" s="486" t="str">
        <f>'Instructions-LCR'!B276</f>
        <v>Collateral swaps - borrowed assets not re-used - Level 2B non-RMBS lent / Level 2A borrowed (transactions using eligible HQLA) - market value of collateral borrowed</v>
      </c>
      <c r="E1249" s="338" t="b">
        <f t="shared" si="38"/>
        <v>0</v>
      </c>
      <c r="F1249" s="338" t="b">
        <f t="shared" si="39"/>
        <v>1</v>
      </c>
    </row>
    <row r="1250" spans="1:6" ht="96.6">
      <c r="A1250" s="337" t="s">
        <v>465</v>
      </c>
      <c r="B1250" s="337" t="s">
        <v>1598</v>
      </c>
      <c r="C1250" s="338" t="s">
        <v>3519</v>
      </c>
      <c r="D1250" s="486" t="str">
        <f>'Instructions-LCR'!C276</f>
        <v>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50" s="338" t="b">
        <f t="shared" si="38"/>
        <v>0</v>
      </c>
      <c r="F1250" s="338" t="b">
        <f t="shared" si="39"/>
        <v>1</v>
      </c>
    </row>
    <row r="1251" spans="1:6">
      <c r="A1251" s="337" t="s">
        <v>314</v>
      </c>
      <c r="B1251" s="337" t="s">
        <v>1007</v>
      </c>
      <c r="C1251" s="338" t="s">
        <v>3520</v>
      </c>
      <c r="D1251" s="486" t="str">
        <f>'Instructions-LCR'!D277</f>
        <v>48-48c, 113, 146</v>
      </c>
      <c r="E1251" s="338" t="b">
        <f t="shared" si="38"/>
        <v>1</v>
      </c>
      <c r="F1251" s="338" t="b">
        <f t="shared" si="39"/>
        <v>1</v>
      </c>
    </row>
    <row r="1252" spans="1:6" ht="27.6">
      <c r="A1252" s="337" t="s">
        <v>2092</v>
      </c>
      <c r="B1252" s="337" t="s">
        <v>1599</v>
      </c>
      <c r="C1252" s="338" t="s">
        <v>3521</v>
      </c>
      <c r="D1252" s="486" t="str">
        <f>'Instructions-LCR'!B277</f>
        <v>Collateral swaps - borrowed assets not re-used - Level 2B non-RMBS lent / Level 2A borrowed (transactions not using eligible HQLA) - market value of collateral lent</v>
      </c>
      <c r="E1252" s="338" t="b">
        <f t="shared" si="38"/>
        <v>0</v>
      </c>
      <c r="F1252" s="338" t="b">
        <f t="shared" si="39"/>
        <v>1</v>
      </c>
    </row>
    <row r="1253" spans="1:6" ht="96.6">
      <c r="A1253" s="337" t="s">
        <v>466</v>
      </c>
      <c r="B1253" s="337" t="s">
        <v>1600</v>
      </c>
      <c r="C1253" s="338" t="s">
        <v>3522</v>
      </c>
      <c r="D1253" s="486" t="str">
        <f>'Instructions-LCR'!C277</f>
        <v>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53" s="338" t="b">
        <f t="shared" si="38"/>
        <v>0</v>
      </c>
      <c r="F1253" s="338" t="b">
        <f t="shared" si="39"/>
        <v>1</v>
      </c>
    </row>
    <row r="1254" spans="1:6">
      <c r="A1254" s="337" t="s">
        <v>314</v>
      </c>
      <c r="B1254" s="337" t="s">
        <v>1007</v>
      </c>
      <c r="C1254" s="338" t="s">
        <v>3523</v>
      </c>
      <c r="D1254" s="486" t="str">
        <f>'Instructions-LCR'!D278</f>
        <v>48-48c, 113, 146</v>
      </c>
      <c r="E1254" s="338" t="b">
        <f t="shared" si="38"/>
        <v>1</v>
      </c>
      <c r="F1254" s="338" t="b">
        <f t="shared" si="39"/>
        <v>1</v>
      </c>
    </row>
    <row r="1255" spans="1:6" ht="27.6">
      <c r="A1255" s="337" t="s">
        <v>2093</v>
      </c>
      <c r="B1255" s="337" t="s">
        <v>1601</v>
      </c>
      <c r="C1255" s="338" t="s">
        <v>3524</v>
      </c>
      <c r="D1255" s="486" t="str">
        <f>'Instructions-LCR'!B278</f>
        <v>Collateral swaps - borrowed assets not re-used - Level 2B non-RMBS lent / Level 2A borrowed (transactions not using eligible HQLA) - market value of collateral borrowed</v>
      </c>
      <c r="E1255" s="338" t="b">
        <f t="shared" si="38"/>
        <v>0</v>
      </c>
      <c r="F1255" s="338" t="b">
        <f t="shared" si="39"/>
        <v>1</v>
      </c>
    </row>
    <row r="1256" spans="1:6" ht="96.6">
      <c r="A1256" s="337" t="s">
        <v>467</v>
      </c>
      <c r="B1256" s="337" t="s">
        <v>1602</v>
      </c>
      <c r="C1256" s="338" t="s">
        <v>3525</v>
      </c>
      <c r="D1256" s="486" t="str">
        <f>'Instructions-LCR'!C278</f>
        <v>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56" s="338" t="b">
        <f t="shared" si="38"/>
        <v>0</v>
      </c>
      <c r="F1256" s="338" t="b">
        <f t="shared" si="39"/>
        <v>1</v>
      </c>
    </row>
    <row r="1257" spans="1:6">
      <c r="A1257" s="337" t="s">
        <v>314</v>
      </c>
      <c r="B1257" s="337" t="s">
        <v>1007</v>
      </c>
      <c r="C1257" s="338" t="s">
        <v>3526</v>
      </c>
      <c r="D1257" s="486" t="str">
        <f>'Instructions-LCR'!D279</f>
        <v>48-48c, 113, 146</v>
      </c>
      <c r="E1257" s="338" t="b">
        <f t="shared" si="38"/>
        <v>1</v>
      </c>
      <c r="F1257" s="338" t="b">
        <f t="shared" si="39"/>
        <v>1</v>
      </c>
    </row>
    <row r="1258" spans="1:6" ht="27.6">
      <c r="A1258" s="337" t="s">
        <v>2094</v>
      </c>
      <c r="B1258" s="337" t="s">
        <v>1603</v>
      </c>
      <c r="C1258" s="338" t="s">
        <v>3527</v>
      </c>
      <c r="D1258" s="486" t="str">
        <f>'Instructions-LCR'!B279</f>
        <v>Collateral swaps - borrowed assets not re-used - Level 2B non-RMBS lent / Level 2B RMBS borrowed (transactions using eligible HQLA) - market value of collateral lent</v>
      </c>
      <c r="E1258" s="338" t="b">
        <f t="shared" si="38"/>
        <v>0</v>
      </c>
      <c r="F1258" s="338" t="b">
        <f t="shared" si="39"/>
        <v>1</v>
      </c>
    </row>
    <row r="1259" spans="1:6" ht="96.6">
      <c r="A1259" s="337" t="s">
        <v>468</v>
      </c>
      <c r="B1259" s="337" t="s">
        <v>1604</v>
      </c>
      <c r="C1259" s="338" t="s">
        <v>3528</v>
      </c>
      <c r="D1259" s="486" t="str">
        <f>'Instructions-LCR'!C279</f>
        <v>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59" s="338" t="b">
        <f t="shared" si="38"/>
        <v>0</v>
      </c>
      <c r="F1259" s="338" t="b">
        <f t="shared" si="39"/>
        <v>1</v>
      </c>
    </row>
    <row r="1260" spans="1:6">
      <c r="A1260" s="337" t="s">
        <v>314</v>
      </c>
      <c r="B1260" s="337" t="s">
        <v>1007</v>
      </c>
      <c r="C1260" s="338" t="s">
        <v>3529</v>
      </c>
      <c r="D1260" s="486" t="str">
        <f>'Instructions-LCR'!D280</f>
        <v>48-48c, 113, 146</v>
      </c>
      <c r="E1260" s="338" t="b">
        <f t="shared" si="38"/>
        <v>1</v>
      </c>
      <c r="F1260" s="338" t="b">
        <f t="shared" si="39"/>
        <v>1</v>
      </c>
    </row>
    <row r="1261" spans="1:6" ht="27.6">
      <c r="A1261" s="337" t="s">
        <v>2095</v>
      </c>
      <c r="B1261" s="337" t="s">
        <v>1605</v>
      </c>
      <c r="C1261" s="338" t="s">
        <v>3530</v>
      </c>
      <c r="D1261" s="486" t="str">
        <f>'Instructions-LCR'!B280</f>
        <v>Collateral swaps - borrowed assets not re-used - Level 2B non-RMBS lent / Level 2B RMBS borrowed (transactions using eligible HQLA) - market value of collateral borrowed</v>
      </c>
      <c r="E1261" s="338" t="b">
        <f t="shared" si="38"/>
        <v>0</v>
      </c>
      <c r="F1261" s="338" t="b">
        <f t="shared" si="39"/>
        <v>1</v>
      </c>
    </row>
    <row r="1262" spans="1:6" ht="96.6">
      <c r="A1262" s="337" t="s">
        <v>469</v>
      </c>
      <c r="B1262" s="337" t="s">
        <v>1606</v>
      </c>
      <c r="C1262" s="338" t="s">
        <v>3531</v>
      </c>
      <c r="D1262" s="486" t="str">
        <f>'Instructions-LCR'!C280</f>
        <v>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62" s="338" t="b">
        <f t="shared" si="38"/>
        <v>0</v>
      </c>
      <c r="F1262" s="338" t="b">
        <f t="shared" si="39"/>
        <v>1</v>
      </c>
    </row>
    <row r="1263" spans="1:6">
      <c r="A1263" s="337" t="s">
        <v>314</v>
      </c>
      <c r="B1263" s="337" t="s">
        <v>1007</v>
      </c>
      <c r="C1263" s="338" t="s">
        <v>3532</v>
      </c>
      <c r="D1263" s="486" t="str">
        <f>'Instructions-LCR'!D281</f>
        <v>48-48c, 113, 146</v>
      </c>
      <c r="E1263" s="338" t="b">
        <f t="shared" si="38"/>
        <v>1</v>
      </c>
      <c r="F1263" s="338" t="b">
        <f t="shared" si="39"/>
        <v>1</v>
      </c>
    </row>
    <row r="1264" spans="1:6" ht="27.6">
      <c r="A1264" s="337" t="s">
        <v>2096</v>
      </c>
      <c r="B1264" s="337" t="s">
        <v>1607</v>
      </c>
      <c r="C1264" s="338" t="s">
        <v>3533</v>
      </c>
      <c r="D1264" s="486" t="str">
        <f>'Instructions-LCR'!B281</f>
        <v>Collateral swaps - borrowed assets not re-used - Level 2B non-RMBS lent / Level 2B RMBS borrowed (transactions not using eligible HQLA) - market value of collateral lent</v>
      </c>
      <c r="E1264" s="338" t="b">
        <f t="shared" si="38"/>
        <v>0</v>
      </c>
      <c r="F1264" s="338" t="b">
        <f t="shared" si="39"/>
        <v>1</v>
      </c>
    </row>
    <row r="1265" spans="1:6" ht="139.94999999999999" customHeight="1">
      <c r="A1265" s="337" t="s">
        <v>470</v>
      </c>
      <c r="B1265" s="337" t="s">
        <v>1608</v>
      </c>
      <c r="C1265" s="338" t="s">
        <v>3534</v>
      </c>
      <c r="D1265" s="486" t="str">
        <f>'Instructions-LCR'!C281</f>
        <v>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65" s="338" t="b">
        <f t="shared" si="38"/>
        <v>0</v>
      </c>
      <c r="F1265" s="338" t="b">
        <f t="shared" si="39"/>
        <v>1</v>
      </c>
    </row>
    <row r="1266" spans="1:6">
      <c r="A1266" s="337" t="s">
        <v>314</v>
      </c>
      <c r="B1266" s="337" t="s">
        <v>1007</v>
      </c>
      <c r="C1266" s="338" t="s">
        <v>3535</v>
      </c>
      <c r="D1266" s="486" t="str">
        <f>'Instructions-LCR'!D282</f>
        <v>48-48c, 113, 146</v>
      </c>
      <c r="E1266" s="338" t="b">
        <f t="shared" si="38"/>
        <v>1</v>
      </c>
      <c r="F1266" s="338" t="b">
        <f t="shared" si="39"/>
        <v>1</v>
      </c>
    </row>
    <row r="1267" spans="1:6" ht="27.6">
      <c r="A1267" s="337" t="s">
        <v>2097</v>
      </c>
      <c r="B1267" s="337" t="s">
        <v>1609</v>
      </c>
      <c r="C1267" s="338" t="s">
        <v>3536</v>
      </c>
      <c r="D1267" s="486" t="str">
        <f>'Instructions-LCR'!B282</f>
        <v>Collateral swaps - borrowed assets not re-used - Level 2B non-RMBS lent / Level 2B RMBS borrowed (transactions not using eligible HQLA) - market value of collateral borrowed</v>
      </c>
      <c r="E1267" s="338" t="b">
        <f t="shared" si="38"/>
        <v>0</v>
      </c>
      <c r="F1267" s="338" t="b">
        <f t="shared" si="39"/>
        <v>1</v>
      </c>
    </row>
    <row r="1268" spans="1:6" ht="96.6">
      <c r="A1268" s="337" t="s">
        <v>471</v>
      </c>
      <c r="B1268" s="337" t="s">
        <v>1610</v>
      </c>
      <c r="C1268" s="338" t="s">
        <v>3537</v>
      </c>
      <c r="D1268" s="486" t="str">
        <f>'Instructions-LCR'!C282</f>
        <v>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68" s="338" t="b">
        <f t="shared" si="38"/>
        <v>0</v>
      </c>
      <c r="F1268" s="338" t="b">
        <f t="shared" si="39"/>
        <v>1</v>
      </c>
    </row>
    <row r="1269" spans="1:6">
      <c r="A1269" s="337" t="s">
        <v>314</v>
      </c>
      <c r="B1269" s="337" t="s">
        <v>1007</v>
      </c>
      <c r="C1269" s="338" t="s">
        <v>3538</v>
      </c>
      <c r="D1269" s="486" t="str">
        <f>'Instructions-LCR'!D283</f>
        <v>48-48c, 113, 146</v>
      </c>
      <c r="E1269" s="338" t="b">
        <f t="shared" si="38"/>
        <v>1</v>
      </c>
      <c r="F1269" s="338" t="b">
        <f t="shared" si="39"/>
        <v>1</v>
      </c>
    </row>
    <row r="1270" spans="1:6" ht="27.6">
      <c r="A1270" s="337" t="s">
        <v>2098</v>
      </c>
      <c r="B1270" s="337" t="s">
        <v>1611</v>
      </c>
      <c r="C1270" s="338" t="s">
        <v>3539</v>
      </c>
      <c r="D1270" s="486" t="str">
        <f>'Instructions-LCR'!B283</f>
        <v>Collateral swaps - borrowed assets not re-used - Level 2B non-RMBS lent / Level 2B non-RMBS borrowed (transactions using eligible HQLA) - market value of collateral lent</v>
      </c>
      <c r="E1270" s="338" t="b">
        <f t="shared" si="38"/>
        <v>0</v>
      </c>
      <c r="F1270" s="338" t="b">
        <f t="shared" si="39"/>
        <v>1</v>
      </c>
    </row>
    <row r="1271" spans="1:6" ht="96.6">
      <c r="A1271" s="337" t="s">
        <v>472</v>
      </c>
      <c r="B1271" s="337" t="s">
        <v>1612</v>
      </c>
      <c r="C1271" s="338" t="s">
        <v>3540</v>
      </c>
      <c r="D1271" s="486" t="str">
        <f>'Instructions-LCR'!C283</f>
        <v>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71" s="338" t="b">
        <f t="shared" si="38"/>
        <v>0</v>
      </c>
      <c r="F1271" s="338" t="b">
        <f t="shared" si="39"/>
        <v>1</v>
      </c>
    </row>
    <row r="1272" spans="1:6">
      <c r="A1272" s="337" t="s">
        <v>314</v>
      </c>
      <c r="B1272" s="337" t="s">
        <v>1007</v>
      </c>
      <c r="C1272" s="338" t="s">
        <v>3541</v>
      </c>
      <c r="D1272" s="486" t="str">
        <f>'Instructions-LCR'!D284</f>
        <v>48-48c, 113, 146</v>
      </c>
      <c r="E1272" s="338" t="b">
        <f t="shared" si="38"/>
        <v>1</v>
      </c>
      <c r="F1272" s="338" t="b">
        <f t="shared" si="39"/>
        <v>1</v>
      </c>
    </row>
    <row r="1273" spans="1:6" ht="27.6">
      <c r="A1273" s="337" t="s">
        <v>2099</v>
      </c>
      <c r="B1273" s="337" t="s">
        <v>1613</v>
      </c>
      <c r="C1273" s="338" t="s">
        <v>3542</v>
      </c>
      <c r="D1273" s="486" t="str">
        <f>'Instructions-LCR'!B284</f>
        <v>Collateral swaps - borrowed assets not re-used - Level 2B non-RMBS lent / Level 2B non-RMBS borrowed (transactions using eligible HQLA) - market value of collateral borrowed</v>
      </c>
      <c r="E1273" s="338" t="b">
        <f t="shared" si="38"/>
        <v>0</v>
      </c>
      <c r="F1273" s="338" t="b">
        <f t="shared" si="39"/>
        <v>1</v>
      </c>
    </row>
    <row r="1274" spans="1:6" ht="96.6">
      <c r="A1274" s="337" t="s">
        <v>473</v>
      </c>
      <c r="B1274" s="337" t="s">
        <v>1614</v>
      </c>
      <c r="C1274" s="338" t="s">
        <v>3543</v>
      </c>
      <c r="D1274" s="486" t="str">
        <f>'Instructions-LCR'!C284</f>
        <v>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v>
      </c>
      <c r="E1274" s="338" t="b">
        <f t="shared" si="38"/>
        <v>0</v>
      </c>
      <c r="F1274" s="338" t="b">
        <f t="shared" si="39"/>
        <v>1</v>
      </c>
    </row>
    <row r="1275" spans="1:6">
      <c r="A1275" s="337" t="s">
        <v>314</v>
      </c>
      <c r="B1275" s="337" t="s">
        <v>1007</v>
      </c>
      <c r="C1275" s="338" t="s">
        <v>3544</v>
      </c>
      <c r="D1275" s="486" t="str">
        <f>'Instructions-LCR'!D285</f>
        <v>48-48c, 113, 146</v>
      </c>
      <c r="E1275" s="338" t="b">
        <f t="shared" si="38"/>
        <v>1</v>
      </c>
      <c r="F1275" s="338" t="b">
        <f t="shared" si="39"/>
        <v>1</v>
      </c>
    </row>
    <row r="1276" spans="1:6" ht="27.6">
      <c r="A1276" s="337" t="s">
        <v>2100</v>
      </c>
      <c r="B1276" s="337" t="s">
        <v>1615</v>
      </c>
      <c r="C1276" s="338" t="s">
        <v>3545</v>
      </c>
      <c r="D1276" s="486" t="str">
        <f>'Instructions-LCR'!B285</f>
        <v>Collateral swaps - borrowed assets not re-used - Level 2B non-RMBS lent / Level 2B non-RMBS borrowed (transactions not using eligible HQLA) - market value of collateral lent</v>
      </c>
      <c r="E1276" s="338" t="b">
        <f t="shared" si="38"/>
        <v>0</v>
      </c>
      <c r="F1276" s="338" t="b">
        <f t="shared" si="39"/>
        <v>1</v>
      </c>
    </row>
    <row r="1277" spans="1:6" ht="96.6">
      <c r="A1277" s="337" t="s">
        <v>474</v>
      </c>
      <c r="B1277" s="337" t="s">
        <v>1616</v>
      </c>
      <c r="C1277" s="338" t="s">
        <v>3546</v>
      </c>
      <c r="D1277" s="486" t="str">
        <f>'Instructions-LCR'!C285</f>
        <v>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77" s="338" t="b">
        <f t="shared" si="38"/>
        <v>0</v>
      </c>
      <c r="F1277" s="338" t="b">
        <f t="shared" si="39"/>
        <v>1</v>
      </c>
    </row>
    <row r="1278" spans="1:6">
      <c r="A1278" s="337" t="s">
        <v>314</v>
      </c>
      <c r="B1278" s="337" t="s">
        <v>1007</v>
      </c>
      <c r="C1278" s="338" t="s">
        <v>3547</v>
      </c>
      <c r="D1278" s="486" t="str">
        <f>'Instructions-LCR'!D286</f>
        <v>48-48c, 113, 146</v>
      </c>
      <c r="E1278" s="338" t="b">
        <f t="shared" si="38"/>
        <v>1</v>
      </c>
      <c r="F1278" s="338" t="b">
        <f t="shared" si="39"/>
        <v>1</v>
      </c>
    </row>
    <row r="1279" spans="1:6" ht="27.6">
      <c r="A1279" s="337" t="s">
        <v>2101</v>
      </c>
      <c r="B1279" s="337" t="s">
        <v>1617</v>
      </c>
      <c r="C1279" s="338" t="s">
        <v>3548</v>
      </c>
      <c r="D1279" s="486" t="str">
        <f>'Instructions-LCR'!B286</f>
        <v>Collateral swaps - borrowed assets not re-used - Level 2B non-RMBS lent / Level 2B non-RMBS borrowed (transactions not using eligible HQLA) - market value of collateral borrowed</v>
      </c>
      <c r="E1279" s="338" t="b">
        <f t="shared" si="38"/>
        <v>0</v>
      </c>
      <c r="F1279" s="338" t="b">
        <f t="shared" si="39"/>
        <v>1</v>
      </c>
    </row>
    <row r="1280" spans="1:6" ht="96.6">
      <c r="A1280" s="337" t="s">
        <v>475</v>
      </c>
      <c r="B1280" s="337" t="s">
        <v>1618</v>
      </c>
      <c r="C1280" s="338" t="s">
        <v>3549</v>
      </c>
      <c r="D1280" s="486" t="str">
        <f>'Instructions-LCR'!C286</f>
        <v>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80" s="338" t="b">
        <f t="shared" si="38"/>
        <v>0</v>
      </c>
      <c r="F1280" s="338" t="b">
        <f t="shared" si="39"/>
        <v>1</v>
      </c>
    </row>
    <row r="1281" spans="1:6">
      <c r="A1281" s="337" t="s">
        <v>314</v>
      </c>
      <c r="B1281" s="337" t="s">
        <v>1007</v>
      </c>
      <c r="C1281" s="338" t="s">
        <v>3550</v>
      </c>
      <c r="D1281" s="486" t="str">
        <f>'Instructions-LCR'!D287</f>
        <v>48-48c, 113, 146</v>
      </c>
      <c r="E1281" s="338" t="b">
        <f t="shared" si="38"/>
        <v>1</v>
      </c>
      <c r="F1281" s="338" t="b">
        <f t="shared" si="39"/>
        <v>1</v>
      </c>
    </row>
    <row r="1282" spans="1:6" ht="27.6">
      <c r="A1282" s="337" t="s">
        <v>2102</v>
      </c>
      <c r="B1282" s="337" t="s">
        <v>1619</v>
      </c>
      <c r="C1282" s="338" t="s">
        <v>3551</v>
      </c>
      <c r="D1282" s="486" t="str">
        <f>'Instructions-LCR'!B287</f>
        <v>Collateral swaps - borrowed assets not re-used - Level 2B non-RMBS lent / non-HQLA assets borrowed (transactions using eligible HQLA) - market value of collateral lent</v>
      </c>
      <c r="E1282" s="338" t="b">
        <f t="shared" ref="E1282:E1345" si="40">A1282=D1282</f>
        <v>0</v>
      </c>
      <c r="F1282" s="338" t="b">
        <f t="shared" ref="F1282:F1345" si="41">B1282=D1282</f>
        <v>1</v>
      </c>
    </row>
    <row r="1283" spans="1:6" ht="82.8">
      <c r="A1283" s="337" t="s">
        <v>476</v>
      </c>
      <c r="B1283" s="337" t="s">
        <v>1541</v>
      </c>
      <c r="C1283" s="338" t="s">
        <v>3552</v>
      </c>
      <c r="D1283" s="486" t="str">
        <f>'Instructions-LCR'!C287</f>
        <v>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v>
      </c>
      <c r="E1283" s="338" t="b">
        <f t="shared" si="40"/>
        <v>0</v>
      </c>
      <c r="F1283" s="338" t="b">
        <f t="shared" si="41"/>
        <v>1</v>
      </c>
    </row>
    <row r="1284" spans="1:6">
      <c r="A1284" s="337" t="s">
        <v>314</v>
      </c>
      <c r="B1284" s="337" t="s">
        <v>1007</v>
      </c>
      <c r="C1284" s="338" t="s">
        <v>3553</v>
      </c>
      <c r="D1284" s="486" t="str">
        <f>'Instructions-LCR'!D288</f>
        <v>48-48c, 113, 146</v>
      </c>
      <c r="E1284" s="338" t="b">
        <f t="shared" si="40"/>
        <v>1</v>
      </c>
      <c r="F1284" s="338" t="b">
        <f t="shared" si="41"/>
        <v>1</v>
      </c>
    </row>
    <row r="1285" spans="1:6" ht="27.6">
      <c r="A1285" s="337" t="s">
        <v>2103</v>
      </c>
      <c r="B1285" s="337" t="s">
        <v>1620</v>
      </c>
      <c r="C1285" s="338" t="s">
        <v>3554</v>
      </c>
      <c r="D1285" s="486" t="str">
        <f>'Instructions-LCR'!B288</f>
        <v>Collateral swaps - borrowed assets not re-used - Level 2B non-RMBS lent / non-HQLA assets borrowed (transactions using eligible HQLA) - market value of collateral borrowed</v>
      </c>
      <c r="E1285" s="338" t="b">
        <f t="shared" si="40"/>
        <v>0</v>
      </c>
      <c r="F1285" s="338" t="b">
        <f t="shared" si="41"/>
        <v>1</v>
      </c>
    </row>
    <row r="1286" spans="1:6" ht="96.6">
      <c r="A1286" s="337" t="s">
        <v>477</v>
      </c>
      <c r="B1286" s="337" t="s">
        <v>1621</v>
      </c>
      <c r="C1286" s="338" t="s">
        <v>3555</v>
      </c>
      <c r="D1286" s="486" t="str">
        <f>'Instructions-LCR'!C288</f>
        <v>The market value of collateral borrowed in only those transactions where Level 2B non-RMBS assets are lent and non-HQLA assets are borrowed, where the collateral borrowed is not re-used (not rehypothecated) to cover the institution's outright short positions and where: (i) the collateral borrowed does not qualify as eligible HQLA and (ii) the Level 2B non-RMBS collateral lent would otherwise qualify to be reported as eligible HQLA if it were not already securing the particular transaction in question (i.e. would be unencumbered and would meet the operational requirements for HQLA).</v>
      </c>
      <c r="E1286" s="338" t="b">
        <f t="shared" si="40"/>
        <v>0</v>
      </c>
      <c r="F1286" s="338" t="b">
        <f t="shared" si="41"/>
        <v>1</v>
      </c>
    </row>
    <row r="1287" spans="1:6">
      <c r="A1287" s="337" t="s">
        <v>314</v>
      </c>
      <c r="B1287" s="337" t="s">
        <v>1007</v>
      </c>
      <c r="C1287" s="338" t="s">
        <v>3556</v>
      </c>
      <c r="D1287" s="486" t="str">
        <f>'Instructions-LCR'!D289</f>
        <v>48-48c, 113, 146</v>
      </c>
      <c r="E1287" s="338" t="b">
        <f t="shared" si="40"/>
        <v>1</v>
      </c>
      <c r="F1287" s="338" t="b">
        <f t="shared" si="41"/>
        <v>1</v>
      </c>
    </row>
    <row r="1288" spans="1:6" ht="27.6">
      <c r="A1288" s="337" t="s">
        <v>2104</v>
      </c>
      <c r="B1288" s="337" t="s">
        <v>1622</v>
      </c>
      <c r="C1288" s="338" t="s">
        <v>3557</v>
      </c>
      <c r="D1288" s="486" t="str">
        <f>'Instructions-LCR'!B289</f>
        <v>Collateral swaps - borrowed assets not re-used - Level 2B non-RMBS lent / non-HQLA assets borrowed (transactions not using eligible HQLA) - market value of collateral lent</v>
      </c>
      <c r="E1288" s="338" t="b">
        <f t="shared" si="40"/>
        <v>0</v>
      </c>
      <c r="F1288" s="338" t="b">
        <f t="shared" si="41"/>
        <v>1</v>
      </c>
    </row>
    <row r="1289" spans="1:6" ht="96.6">
      <c r="A1289" s="337" t="s">
        <v>478</v>
      </c>
      <c r="B1289" s="337" t="s">
        <v>1623</v>
      </c>
      <c r="C1289" s="338" t="s">
        <v>3558</v>
      </c>
      <c r="D1289" s="486" t="str">
        <f>'Instructions-LCR'!C289</f>
        <v>The market value of collateral lent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89" s="338" t="b">
        <f t="shared" si="40"/>
        <v>0</v>
      </c>
      <c r="F1289" s="338" t="b">
        <f t="shared" si="41"/>
        <v>1</v>
      </c>
    </row>
    <row r="1290" spans="1:6">
      <c r="A1290" s="337" t="s">
        <v>314</v>
      </c>
      <c r="B1290" s="337" t="s">
        <v>1007</v>
      </c>
      <c r="C1290" s="338" t="s">
        <v>3559</v>
      </c>
      <c r="D1290" s="486" t="str">
        <f>'Instructions-LCR'!D290</f>
        <v>48-48c, 113, 146</v>
      </c>
      <c r="E1290" s="338" t="b">
        <f t="shared" si="40"/>
        <v>1</v>
      </c>
      <c r="F1290" s="338" t="b">
        <f t="shared" si="41"/>
        <v>1</v>
      </c>
    </row>
    <row r="1291" spans="1:6" ht="27.6">
      <c r="A1291" s="337" t="s">
        <v>2105</v>
      </c>
      <c r="B1291" s="337" t="s">
        <v>1624</v>
      </c>
      <c r="C1291" s="338" t="s">
        <v>3560</v>
      </c>
      <c r="D1291" s="486" t="str">
        <f>'Instructions-LCR'!B290</f>
        <v>Collateral swaps - borrowed assets not re-used - Level 2B non-RMBS lent / non-HQLA assets borrowed (transactions not using eligible HQLA) - market value of collateral borrowed</v>
      </c>
      <c r="E1291" s="338" t="b">
        <f t="shared" si="40"/>
        <v>0</v>
      </c>
      <c r="F1291" s="338" t="b">
        <f t="shared" si="41"/>
        <v>1</v>
      </c>
    </row>
    <row r="1292" spans="1:6" ht="96.6">
      <c r="A1292" s="337" t="s">
        <v>479</v>
      </c>
      <c r="B1292" s="337" t="s">
        <v>1625</v>
      </c>
      <c r="C1292" s="338" t="s">
        <v>3561</v>
      </c>
      <c r="D1292" s="486" t="str">
        <f>'Instructions-LCR'!C290</f>
        <v>The market value of collateral borrowed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v>
      </c>
      <c r="E1292" s="338" t="b">
        <f t="shared" si="40"/>
        <v>0</v>
      </c>
      <c r="F1292" s="338" t="b">
        <f t="shared" si="41"/>
        <v>1</v>
      </c>
    </row>
    <row r="1293" spans="1:6">
      <c r="A1293" s="337" t="s">
        <v>314</v>
      </c>
      <c r="B1293" s="337" t="s">
        <v>1007</v>
      </c>
      <c r="C1293" s="338" t="s">
        <v>3562</v>
      </c>
      <c r="D1293" s="486" t="str">
        <f>'Instructions-LCR'!D291</f>
        <v>48-48c, 113, 146</v>
      </c>
      <c r="E1293" s="338" t="b">
        <f t="shared" si="40"/>
        <v>1</v>
      </c>
      <c r="F1293" s="338" t="b">
        <f t="shared" si="41"/>
        <v>1</v>
      </c>
    </row>
    <row r="1294" spans="1:6" ht="27.6">
      <c r="A1294" s="337" t="s">
        <v>2106</v>
      </c>
      <c r="B1294" s="337" t="s">
        <v>1626</v>
      </c>
      <c r="C1294" s="338" t="s">
        <v>3563</v>
      </c>
      <c r="D1294" s="486" t="str">
        <f>'Instructions-LCR'!B291</f>
        <v>Collateral swaps - borrowed assets not re-used - non-HQLA assets lent / Level 1 borrowed (transactions using eligible HQLA) - market value of collateral lent</v>
      </c>
      <c r="E1294" s="338" t="b">
        <f t="shared" si="40"/>
        <v>0</v>
      </c>
      <c r="F1294" s="338" t="b">
        <f t="shared" si="41"/>
        <v>1</v>
      </c>
    </row>
    <row r="1295" spans="1:6" ht="96.6">
      <c r="A1295" s="337" t="s">
        <v>480</v>
      </c>
      <c r="B1295" s="337" t="s">
        <v>1627</v>
      </c>
      <c r="C1295" s="338" t="s">
        <v>3564</v>
      </c>
      <c r="D1295" s="486" t="str">
        <f>'Instructions-LCR'!C291</f>
        <v>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295" s="338" t="b">
        <f t="shared" si="40"/>
        <v>0</v>
      </c>
      <c r="F1295" s="338" t="b">
        <f t="shared" si="41"/>
        <v>1</v>
      </c>
    </row>
    <row r="1296" spans="1:6">
      <c r="A1296" s="337" t="s">
        <v>314</v>
      </c>
      <c r="B1296" s="337" t="s">
        <v>1007</v>
      </c>
      <c r="C1296" s="338" t="s">
        <v>3565</v>
      </c>
      <c r="D1296" s="486" t="str">
        <f>'Instructions-LCR'!D292</f>
        <v>48-48c, 113, 146</v>
      </c>
      <c r="E1296" s="338" t="b">
        <f t="shared" si="40"/>
        <v>1</v>
      </c>
      <c r="F1296" s="338" t="b">
        <f t="shared" si="41"/>
        <v>1</v>
      </c>
    </row>
    <row r="1297" spans="1:6" ht="27.6">
      <c r="A1297" s="337" t="s">
        <v>2107</v>
      </c>
      <c r="B1297" s="337" t="s">
        <v>1628</v>
      </c>
      <c r="C1297" s="338" t="s">
        <v>3566</v>
      </c>
      <c r="D1297" s="486" t="str">
        <f>'Instructions-LCR'!B292</f>
        <v>Collateral swaps - borrowed assets not re-used - non-HQLA assets lent / Level 1 borrowed (transactions using eligible HQLA) - market value of collateral borrowed</v>
      </c>
      <c r="E1297" s="338" t="b">
        <f t="shared" si="40"/>
        <v>0</v>
      </c>
      <c r="F1297" s="338" t="b">
        <f t="shared" si="41"/>
        <v>1</v>
      </c>
    </row>
    <row r="1298" spans="1:6" ht="96.6">
      <c r="A1298" s="337" t="s">
        <v>481</v>
      </c>
      <c r="B1298" s="337" t="s">
        <v>1629</v>
      </c>
      <c r="C1298" s="338" t="s">
        <v>3567</v>
      </c>
      <c r="D1298" s="486" t="str">
        <f>'Instructions-LCR'!C292</f>
        <v>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298" s="338" t="b">
        <f t="shared" si="40"/>
        <v>0</v>
      </c>
      <c r="F1298" s="338" t="b">
        <f t="shared" si="41"/>
        <v>1</v>
      </c>
    </row>
    <row r="1299" spans="1:6">
      <c r="A1299" s="337" t="s">
        <v>314</v>
      </c>
      <c r="B1299" s="337" t="s">
        <v>1007</v>
      </c>
      <c r="C1299" s="338" t="s">
        <v>3568</v>
      </c>
      <c r="D1299" s="486" t="str">
        <f>'Instructions-LCR'!D293</f>
        <v>48-48c, 113, 146</v>
      </c>
      <c r="E1299" s="338" t="b">
        <f t="shared" si="40"/>
        <v>1</v>
      </c>
      <c r="F1299" s="338" t="b">
        <f t="shared" si="41"/>
        <v>1</v>
      </c>
    </row>
    <row r="1300" spans="1:6" ht="27.6">
      <c r="A1300" s="337" t="s">
        <v>2108</v>
      </c>
      <c r="B1300" s="337" t="s">
        <v>1630</v>
      </c>
      <c r="C1300" s="338" t="s">
        <v>3569</v>
      </c>
      <c r="D1300" s="486" t="str">
        <f>'Instructions-LCR'!B293</f>
        <v>Collateral swaps - borrowed assets not re-used - non-HQLA assets lent / Level 1 borrowed (transactions not using eligible HQLA) - market value of collateral lent</v>
      </c>
      <c r="E1300" s="338" t="b">
        <f t="shared" si="40"/>
        <v>0</v>
      </c>
      <c r="F1300" s="338" t="b">
        <f t="shared" si="41"/>
        <v>1</v>
      </c>
    </row>
    <row r="1301" spans="1:6" ht="96.6">
      <c r="A1301" s="337" t="s">
        <v>482</v>
      </c>
      <c r="B1301" s="337" t="s">
        <v>1631</v>
      </c>
      <c r="C1301" s="338" t="s">
        <v>3570</v>
      </c>
      <c r="D1301" s="486" t="str">
        <f>'Instructions-LCR'!C293</f>
        <v>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01" s="338" t="b">
        <f t="shared" si="40"/>
        <v>0</v>
      </c>
      <c r="F1301" s="338" t="b">
        <f t="shared" si="41"/>
        <v>1</v>
      </c>
    </row>
    <row r="1302" spans="1:6">
      <c r="A1302" s="337" t="s">
        <v>314</v>
      </c>
      <c r="B1302" s="337" t="s">
        <v>1007</v>
      </c>
      <c r="C1302" s="338" t="s">
        <v>3571</v>
      </c>
      <c r="D1302" s="486" t="str">
        <f>'Instructions-LCR'!D294</f>
        <v>48-48c, 113, 146</v>
      </c>
      <c r="E1302" s="338" t="b">
        <f t="shared" si="40"/>
        <v>1</v>
      </c>
      <c r="F1302" s="338" t="b">
        <f t="shared" si="41"/>
        <v>1</v>
      </c>
    </row>
    <row r="1303" spans="1:6" ht="27.6">
      <c r="A1303" s="337" t="s">
        <v>2109</v>
      </c>
      <c r="B1303" s="337" t="s">
        <v>1632</v>
      </c>
      <c r="C1303" s="338" t="s">
        <v>3572</v>
      </c>
      <c r="D1303" s="486" t="str">
        <f>'Instructions-LCR'!B294</f>
        <v>Collateral swaps - borrowed assets not re-used - non-HQLA assets lent / Level 1 borrowed (transactions not using eligible HQLA) - market value of collateral borrowed</v>
      </c>
      <c r="E1303" s="338" t="b">
        <f t="shared" si="40"/>
        <v>0</v>
      </c>
      <c r="F1303" s="338" t="b">
        <f t="shared" si="41"/>
        <v>1</v>
      </c>
    </row>
    <row r="1304" spans="1:6" ht="96.6">
      <c r="A1304" s="337" t="s">
        <v>483</v>
      </c>
      <c r="B1304" s="337" t="s">
        <v>1633</v>
      </c>
      <c r="C1304" s="338" t="s">
        <v>3573</v>
      </c>
      <c r="D1304" s="486" t="str">
        <f>'Instructions-LCR'!C294</f>
        <v>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04" s="338" t="b">
        <f t="shared" si="40"/>
        <v>0</v>
      </c>
      <c r="F1304" s="338" t="b">
        <f t="shared" si="41"/>
        <v>1</v>
      </c>
    </row>
    <row r="1305" spans="1:6">
      <c r="A1305" s="337" t="s">
        <v>314</v>
      </c>
      <c r="B1305" s="337" t="s">
        <v>1007</v>
      </c>
      <c r="C1305" s="338" t="s">
        <v>3574</v>
      </c>
      <c r="D1305" s="486" t="str">
        <f>'Instructions-LCR'!D295</f>
        <v>48-48c, 113, 146</v>
      </c>
      <c r="E1305" s="338" t="b">
        <f t="shared" si="40"/>
        <v>1</v>
      </c>
      <c r="F1305" s="338" t="b">
        <f t="shared" si="41"/>
        <v>1</v>
      </c>
    </row>
    <row r="1306" spans="1:6" ht="27.6">
      <c r="A1306" s="337" t="s">
        <v>2110</v>
      </c>
      <c r="B1306" s="337" t="s">
        <v>1634</v>
      </c>
      <c r="C1306" s="338" t="s">
        <v>3575</v>
      </c>
      <c r="D1306" s="486" t="str">
        <f>'Instructions-LCR'!B295</f>
        <v>Collateral swaps - borrowed assets not re-used - non-HQLA assets lent / Level 2A borrowed (transactions using eligible HQLA) - market value of collateral lent</v>
      </c>
      <c r="E1306" s="338" t="b">
        <f t="shared" si="40"/>
        <v>0</v>
      </c>
      <c r="F1306" s="338" t="b">
        <f t="shared" si="41"/>
        <v>1</v>
      </c>
    </row>
    <row r="1307" spans="1:6" ht="96.6">
      <c r="A1307" s="337" t="s">
        <v>484</v>
      </c>
      <c r="B1307" s="337" t="s">
        <v>1635</v>
      </c>
      <c r="C1307" s="338" t="s">
        <v>3576</v>
      </c>
      <c r="D1307" s="486" t="str">
        <f>'Instructions-LCR'!C295</f>
        <v>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07" s="338" t="b">
        <f t="shared" si="40"/>
        <v>0</v>
      </c>
      <c r="F1307" s="338" t="b">
        <f t="shared" si="41"/>
        <v>1</v>
      </c>
    </row>
    <row r="1308" spans="1:6">
      <c r="A1308" s="337" t="s">
        <v>314</v>
      </c>
      <c r="B1308" s="337" t="s">
        <v>1007</v>
      </c>
      <c r="C1308" s="338" t="s">
        <v>3577</v>
      </c>
      <c r="D1308" s="486" t="str">
        <f>'Instructions-LCR'!D296</f>
        <v>48-48c, 113, 146</v>
      </c>
      <c r="E1308" s="338" t="b">
        <f t="shared" si="40"/>
        <v>1</v>
      </c>
      <c r="F1308" s="338" t="b">
        <f t="shared" si="41"/>
        <v>1</v>
      </c>
    </row>
    <row r="1309" spans="1:6" ht="27.6">
      <c r="A1309" s="337" t="s">
        <v>2111</v>
      </c>
      <c r="B1309" s="337" t="s">
        <v>1636</v>
      </c>
      <c r="C1309" s="338" t="s">
        <v>3578</v>
      </c>
      <c r="D1309" s="486" t="str">
        <f>'Instructions-LCR'!B296</f>
        <v>Collateral swaps - borrowed assets not re-used - non-HQLA assets lent / Level 2A borrowed (transactions using eligible HQLA) - market value of collateral borrowed</v>
      </c>
      <c r="E1309" s="338" t="b">
        <f t="shared" si="40"/>
        <v>0</v>
      </c>
      <c r="F1309" s="338" t="b">
        <f t="shared" si="41"/>
        <v>1</v>
      </c>
    </row>
    <row r="1310" spans="1:6" ht="125.4" customHeight="1">
      <c r="A1310" s="337" t="s">
        <v>485</v>
      </c>
      <c r="B1310" s="337" t="s">
        <v>1637</v>
      </c>
      <c r="C1310" s="338" t="s">
        <v>3579</v>
      </c>
      <c r="D1310" s="486" t="str">
        <f>'Instructions-LCR'!C296</f>
        <v>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10" s="338" t="b">
        <f t="shared" si="40"/>
        <v>0</v>
      </c>
      <c r="F1310" s="338" t="b">
        <f t="shared" si="41"/>
        <v>1</v>
      </c>
    </row>
    <row r="1311" spans="1:6">
      <c r="A1311" s="337" t="s">
        <v>314</v>
      </c>
      <c r="B1311" s="337" t="s">
        <v>1007</v>
      </c>
      <c r="C1311" s="338" t="s">
        <v>3580</v>
      </c>
      <c r="D1311" s="486" t="str">
        <f>'Instructions-LCR'!D297</f>
        <v>48-48c, 113, 146</v>
      </c>
      <c r="E1311" s="338" t="b">
        <f t="shared" si="40"/>
        <v>1</v>
      </c>
      <c r="F1311" s="338" t="b">
        <f t="shared" si="41"/>
        <v>1</v>
      </c>
    </row>
    <row r="1312" spans="1:6" ht="27.6">
      <c r="A1312" s="337" t="s">
        <v>2112</v>
      </c>
      <c r="B1312" s="337" t="s">
        <v>1638</v>
      </c>
      <c r="C1312" s="338" t="s">
        <v>3581</v>
      </c>
      <c r="D1312" s="486" t="str">
        <f>'Instructions-LCR'!B297</f>
        <v>Collateral swaps - borrowed assets not re-used - non-HQLA assets lent / Level 2A borrowed (transactions not using eligible HQLA) - market value of collateral lent</v>
      </c>
      <c r="E1312" s="338" t="b">
        <f t="shared" si="40"/>
        <v>0</v>
      </c>
      <c r="F1312" s="338" t="b">
        <f t="shared" si="41"/>
        <v>1</v>
      </c>
    </row>
    <row r="1313" spans="1:6" ht="96.6">
      <c r="A1313" s="337" t="s">
        <v>486</v>
      </c>
      <c r="B1313" s="337" t="s">
        <v>1639</v>
      </c>
      <c r="C1313" s="338" t="s">
        <v>3582</v>
      </c>
      <c r="D1313" s="486" t="str">
        <f>'Instructions-LCR'!C297</f>
        <v>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13" s="338" t="b">
        <f t="shared" si="40"/>
        <v>0</v>
      </c>
      <c r="F1313" s="338" t="b">
        <f t="shared" si="41"/>
        <v>1</v>
      </c>
    </row>
    <row r="1314" spans="1:6">
      <c r="A1314" s="337" t="s">
        <v>314</v>
      </c>
      <c r="B1314" s="337" t="s">
        <v>1007</v>
      </c>
      <c r="C1314" s="338" t="s">
        <v>3583</v>
      </c>
      <c r="D1314" s="486" t="str">
        <f>'Instructions-LCR'!D298</f>
        <v>48-48c, 113, 146</v>
      </c>
      <c r="E1314" s="338" t="b">
        <f t="shared" si="40"/>
        <v>1</v>
      </c>
      <c r="F1314" s="338" t="b">
        <f t="shared" si="41"/>
        <v>1</v>
      </c>
    </row>
    <row r="1315" spans="1:6" ht="27.6">
      <c r="A1315" s="337" t="s">
        <v>2117</v>
      </c>
      <c r="B1315" s="337" t="s">
        <v>1640</v>
      </c>
      <c r="C1315" s="338" t="s">
        <v>3584</v>
      </c>
      <c r="D1315" s="486" t="str">
        <f>'Instructions-LCR'!B298</f>
        <v>Collateral swaps - borrowed assets not re-used - non-HQLA assets lent / Level 2A borrowed (transactions not using eligible HQLA) - market value of collateral borrowed</v>
      </c>
      <c r="E1315" s="338" t="b">
        <f t="shared" si="40"/>
        <v>0</v>
      </c>
      <c r="F1315" s="338" t="b">
        <f t="shared" si="41"/>
        <v>1</v>
      </c>
    </row>
    <row r="1316" spans="1:6" ht="96.6">
      <c r="A1316" s="337" t="s">
        <v>487</v>
      </c>
      <c r="B1316" s="337" t="s">
        <v>1641</v>
      </c>
      <c r="C1316" s="338" t="s">
        <v>3585</v>
      </c>
      <c r="D1316" s="486" t="str">
        <f>'Instructions-LCR'!C298</f>
        <v>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16" s="338" t="b">
        <f t="shared" si="40"/>
        <v>0</v>
      </c>
      <c r="F1316" s="338" t="b">
        <f t="shared" si="41"/>
        <v>1</v>
      </c>
    </row>
    <row r="1317" spans="1:6">
      <c r="A1317" s="337" t="s">
        <v>314</v>
      </c>
      <c r="B1317" s="337" t="s">
        <v>1007</v>
      </c>
      <c r="C1317" s="338" t="s">
        <v>3586</v>
      </c>
      <c r="D1317" s="486" t="str">
        <f>'Instructions-LCR'!D299</f>
        <v>48-48c, 113, 146</v>
      </c>
      <c r="E1317" s="338" t="b">
        <f t="shared" si="40"/>
        <v>1</v>
      </c>
      <c r="F1317" s="338" t="b">
        <f t="shared" si="41"/>
        <v>1</v>
      </c>
    </row>
    <row r="1318" spans="1:6" ht="27.6">
      <c r="A1318" s="337" t="s">
        <v>2113</v>
      </c>
      <c r="B1318" s="337" t="s">
        <v>1642</v>
      </c>
      <c r="C1318" s="338" t="s">
        <v>3587</v>
      </c>
      <c r="D1318" s="486" t="str">
        <f>'Instructions-LCR'!B299</f>
        <v>Collateral swaps - borrowed assets not re-used - non-HQLA assets lent / Level 2B RMBS borrowed (transactions using eligible HQLA) - market value of collateral lent</v>
      </c>
      <c r="E1318" s="338" t="b">
        <f t="shared" si="40"/>
        <v>0</v>
      </c>
      <c r="F1318" s="338" t="b">
        <f t="shared" si="41"/>
        <v>1</v>
      </c>
    </row>
    <row r="1319" spans="1:6" ht="96.6">
      <c r="A1319" s="337" t="s">
        <v>488</v>
      </c>
      <c r="B1319" s="337" t="s">
        <v>1643</v>
      </c>
      <c r="C1319" s="338" t="s">
        <v>3588</v>
      </c>
      <c r="D1319" s="486" t="str">
        <f>'Instructions-LCR'!C299</f>
        <v>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19" s="338" t="b">
        <f t="shared" si="40"/>
        <v>0</v>
      </c>
      <c r="F1319" s="338" t="b">
        <f t="shared" si="41"/>
        <v>1</v>
      </c>
    </row>
    <row r="1320" spans="1:6">
      <c r="A1320" s="337" t="s">
        <v>314</v>
      </c>
      <c r="B1320" s="337" t="s">
        <v>1007</v>
      </c>
      <c r="C1320" s="338" t="s">
        <v>3589</v>
      </c>
      <c r="D1320" s="486" t="str">
        <f>'Instructions-LCR'!D300</f>
        <v>48-48c, 113, 146</v>
      </c>
      <c r="E1320" s="338" t="b">
        <f t="shared" si="40"/>
        <v>1</v>
      </c>
      <c r="F1320" s="338" t="b">
        <f t="shared" si="41"/>
        <v>1</v>
      </c>
    </row>
    <row r="1321" spans="1:6" ht="27.6">
      <c r="A1321" s="337" t="s">
        <v>2114</v>
      </c>
      <c r="B1321" s="337" t="s">
        <v>1644</v>
      </c>
      <c r="C1321" s="338" t="s">
        <v>3590</v>
      </c>
      <c r="D1321" s="486" t="str">
        <f>'Instructions-LCR'!B300</f>
        <v>Collateral swaps - borrowed assets not re-used - non-HQLA assets lent / Level 2B RMBS borrowed (transactions using eligible HQLA) - market value of collateral borrowed</v>
      </c>
      <c r="E1321" s="338" t="b">
        <f t="shared" si="40"/>
        <v>0</v>
      </c>
      <c r="F1321" s="338" t="b">
        <f t="shared" si="41"/>
        <v>1</v>
      </c>
    </row>
    <row r="1322" spans="1:6" ht="96.6">
      <c r="A1322" s="337" t="s">
        <v>489</v>
      </c>
      <c r="B1322" s="337" t="s">
        <v>1645</v>
      </c>
      <c r="C1322" s="338" t="s">
        <v>3591</v>
      </c>
      <c r="D1322" s="486" t="str">
        <f>'Instructions-LCR'!C300</f>
        <v>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22" s="338" t="b">
        <f t="shared" si="40"/>
        <v>0</v>
      </c>
      <c r="F1322" s="338" t="b">
        <f t="shared" si="41"/>
        <v>1</v>
      </c>
    </row>
    <row r="1323" spans="1:6">
      <c r="A1323" s="337" t="s">
        <v>314</v>
      </c>
      <c r="B1323" s="337" t="s">
        <v>1007</v>
      </c>
      <c r="C1323" s="338" t="s">
        <v>3592</v>
      </c>
      <c r="D1323" s="486" t="str">
        <f>'Instructions-LCR'!D301</f>
        <v>48-48c, 113, 146</v>
      </c>
      <c r="E1323" s="338" t="b">
        <f t="shared" si="40"/>
        <v>1</v>
      </c>
      <c r="F1323" s="338" t="b">
        <f t="shared" si="41"/>
        <v>1</v>
      </c>
    </row>
    <row r="1324" spans="1:6" ht="27.6">
      <c r="A1324" s="337" t="s">
        <v>2118</v>
      </c>
      <c r="B1324" s="337" t="s">
        <v>1646</v>
      </c>
      <c r="C1324" s="338" t="s">
        <v>3593</v>
      </c>
      <c r="D1324" s="486" t="str">
        <f>'Instructions-LCR'!B301</f>
        <v>Collateral swaps - borrowed assets not re-used - non-HQLA assets lent / Level 2B RMBS borrowed (transactions not using eligible HQLA) - market value of collateral lent</v>
      </c>
      <c r="E1324" s="338" t="b">
        <f t="shared" si="40"/>
        <v>0</v>
      </c>
      <c r="F1324" s="338" t="b">
        <f t="shared" si="41"/>
        <v>1</v>
      </c>
    </row>
    <row r="1325" spans="1:6" ht="96.6">
      <c r="A1325" s="337" t="s">
        <v>490</v>
      </c>
      <c r="B1325" s="337" t="s">
        <v>1647</v>
      </c>
      <c r="C1325" s="338" t="s">
        <v>3594</v>
      </c>
      <c r="D1325" s="486" t="str">
        <f>'Instructions-LCR'!C301</f>
        <v>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25" s="338" t="b">
        <f t="shared" si="40"/>
        <v>0</v>
      </c>
      <c r="F1325" s="338" t="b">
        <f t="shared" si="41"/>
        <v>1</v>
      </c>
    </row>
    <row r="1326" spans="1:6">
      <c r="A1326" s="337" t="s">
        <v>314</v>
      </c>
      <c r="B1326" s="337" t="s">
        <v>1007</v>
      </c>
      <c r="C1326" s="338" t="s">
        <v>3595</v>
      </c>
      <c r="D1326" s="486" t="str">
        <f>'Instructions-LCR'!D302</f>
        <v>48-48c, 113, 146</v>
      </c>
      <c r="E1326" s="338" t="b">
        <f t="shared" si="40"/>
        <v>1</v>
      </c>
      <c r="F1326" s="338" t="b">
        <f t="shared" si="41"/>
        <v>1</v>
      </c>
    </row>
    <row r="1327" spans="1:6" ht="27.6">
      <c r="A1327" s="337" t="s">
        <v>2119</v>
      </c>
      <c r="B1327" s="337" t="s">
        <v>1648</v>
      </c>
      <c r="C1327" s="338" t="s">
        <v>3596</v>
      </c>
      <c r="D1327" s="486" t="str">
        <f>'Instructions-LCR'!B302</f>
        <v>Collateral swaps - borrowed assets not re-used - non-HQLA assets lent / Level 2B RMBS borrowed (transactions not using eligible HQLA) - market value of collateral borrowed</v>
      </c>
      <c r="E1327" s="338" t="b">
        <f t="shared" si="40"/>
        <v>0</v>
      </c>
      <c r="F1327" s="338" t="b">
        <f t="shared" si="41"/>
        <v>1</v>
      </c>
    </row>
    <row r="1328" spans="1:6" ht="137.4" customHeight="1">
      <c r="A1328" s="337" t="s">
        <v>491</v>
      </c>
      <c r="B1328" s="337" t="s">
        <v>1649</v>
      </c>
      <c r="C1328" s="338" t="s">
        <v>3597</v>
      </c>
      <c r="D1328" s="486" t="str">
        <f>'Instructions-LCR'!C302</f>
        <v>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28" s="338" t="b">
        <f t="shared" si="40"/>
        <v>0</v>
      </c>
      <c r="F1328" s="338" t="b">
        <f t="shared" si="41"/>
        <v>1</v>
      </c>
    </row>
    <row r="1329" spans="1:6">
      <c r="A1329" s="337" t="s">
        <v>314</v>
      </c>
      <c r="B1329" s="337" t="s">
        <v>1007</v>
      </c>
      <c r="C1329" s="338" t="s">
        <v>3598</v>
      </c>
      <c r="D1329" s="486" t="str">
        <f>'Instructions-LCR'!D303</f>
        <v>48-48c, 113, 146</v>
      </c>
      <c r="E1329" s="338" t="b">
        <f t="shared" si="40"/>
        <v>1</v>
      </c>
      <c r="F1329" s="338" t="b">
        <f t="shared" si="41"/>
        <v>1</v>
      </c>
    </row>
    <row r="1330" spans="1:6" ht="27.6">
      <c r="A1330" s="337" t="s">
        <v>2115</v>
      </c>
      <c r="B1330" s="337" t="s">
        <v>1650</v>
      </c>
      <c r="C1330" s="338" t="s">
        <v>3599</v>
      </c>
      <c r="D1330" s="486" t="str">
        <f>'Instructions-LCR'!B303</f>
        <v>Collateral swaps - borrowed assets not re-used - non-HQLA assets lent / Level 2B non-RMBS borrowed (transactions using eligible HQLA) - market value of collateral lent</v>
      </c>
      <c r="E1330" s="338" t="b">
        <f t="shared" si="40"/>
        <v>0</v>
      </c>
      <c r="F1330" s="338" t="b">
        <f t="shared" si="41"/>
        <v>1</v>
      </c>
    </row>
    <row r="1331" spans="1:6" ht="96.6">
      <c r="A1331" s="337" t="s">
        <v>492</v>
      </c>
      <c r="B1331" s="337" t="s">
        <v>1651</v>
      </c>
      <c r="C1331" s="338" t="s">
        <v>3600</v>
      </c>
      <c r="D1331" s="486" t="str">
        <f>'Instructions-LCR'!C303</f>
        <v>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31" s="338" t="b">
        <f t="shared" si="40"/>
        <v>0</v>
      </c>
      <c r="F1331" s="338" t="b">
        <f t="shared" si="41"/>
        <v>1</v>
      </c>
    </row>
    <row r="1332" spans="1:6">
      <c r="A1332" s="337" t="s">
        <v>314</v>
      </c>
      <c r="B1332" s="337" t="s">
        <v>1007</v>
      </c>
      <c r="C1332" s="338" t="s">
        <v>3601</v>
      </c>
      <c r="D1332" s="486" t="str">
        <f>'Instructions-LCR'!D304</f>
        <v>48-48c, 113, 146</v>
      </c>
      <c r="E1332" s="338" t="b">
        <f t="shared" si="40"/>
        <v>1</v>
      </c>
      <c r="F1332" s="338" t="b">
        <f t="shared" si="41"/>
        <v>1</v>
      </c>
    </row>
    <row r="1333" spans="1:6" ht="27.6">
      <c r="A1333" s="337" t="s">
        <v>2116</v>
      </c>
      <c r="B1333" s="337" t="s">
        <v>1652</v>
      </c>
      <c r="C1333" s="338" t="s">
        <v>3602</v>
      </c>
      <c r="D1333" s="486" t="str">
        <f>'Instructions-LCR'!B304</f>
        <v>Collateral swaps - borrowed assets not re-used - non-HQLA assets lent / Level 2B non-RMBS borrowed (transactions using eligible HQLA) - market value of collateral borrowed</v>
      </c>
      <c r="E1333" s="338" t="b">
        <f t="shared" si="40"/>
        <v>0</v>
      </c>
      <c r="F1333" s="338" t="b">
        <f t="shared" si="41"/>
        <v>1</v>
      </c>
    </row>
    <row r="1334" spans="1:6" ht="96.6">
      <c r="A1334" s="337" t="s">
        <v>493</v>
      </c>
      <c r="B1334" s="337" t="s">
        <v>1653</v>
      </c>
      <c r="C1334" s="338" t="s">
        <v>3603</v>
      </c>
      <c r="D1334" s="486" t="str">
        <f>'Instructions-LCR'!C304</f>
        <v>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v>
      </c>
      <c r="E1334" s="338" t="b">
        <f t="shared" si="40"/>
        <v>0</v>
      </c>
      <c r="F1334" s="338" t="b">
        <f t="shared" si="41"/>
        <v>1</v>
      </c>
    </row>
    <row r="1335" spans="1:6">
      <c r="A1335" s="337" t="s">
        <v>314</v>
      </c>
      <c r="B1335" s="337" t="s">
        <v>1007</v>
      </c>
      <c r="C1335" s="338" t="s">
        <v>3604</v>
      </c>
      <c r="D1335" s="486" t="str">
        <f>'Instructions-LCR'!D305</f>
        <v>48-48c, 113, 146</v>
      </c>
      <c r="E1335" s="338" t="b">
        <f t="shared" si="40"/>
        <v>1</v>
      </c>
      <c r="F1335" s="338" t="b">
        <f t="shared" si="41"/>
        <v>1</v>
      </c>
    </row>
    <row r="1336" spans="1:6" ht="27.6">
      <c r="A1336" s="337" t="s">
        <v>2120</v>
      </c>
      <c r="B1336" s="337" t="s">
        <v>1654</v>
      </c>
      <c r="C1336" s="338" t="s">
        <v>3605</v>
      </c>
      <c r="D1336" s="486" t="str">
        <f>'Instructions-LCR'!B305</f>
        <v>Collateral swaps - borrowed assets not re-used - non-HQLA assets lent / Level 2B non-RMBS borrowed (transactions not using eligible HQLA) - market value of collateral lent</v>
      </c>
      <c r="E1336" s="338" t="b">
        <f t="shared" si="40"/>
        <v>0</v>
      </c>
      <c r="F1336" s="338" t="b">
        <f t="shared" si="41"/>
        <v>1</v>
      </c>
    </row>
    <row r="1337" spans="1:6" ht="96.6">
      <c r="A1337" s="337" t="s">
        <v>494</v>
      </c>
      <c r="B1337" s="337" t="s">
        <v>1655</v>
      </c>
      <c r="C1337" s="338" t="s">
        <v>3606</v>
      </c>
      <c r="D1337" s="486" t="str">
        <f>'Instructions-LCR'!C305</f>
        <v>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37" s="338" t="b">
        <f t="shared" si="40"/>
        <v>0</v>
      </c>
      <c r="F1337" s="338" t="b">
        <f t="shared" si="41"/>
        <v>1</v>
      </c>
    </row>
    <row r="1338" spans="1:6">
      <c r="A1338" s="337" t="s">
        <v>314</v>
      </c>
      <c r="B1338" s="337" t="s">
        <v>1007</v>
      </c>
      <c r="C1338" s="338" t="s">
        <v>3607</v>
      </c>
      <c r="D1338" s="486" t="str">
        <f>'Instructions-LCR'!D306</f>
        <v>48-48c, 113, 146</v>
      </c>
      <c r="E1338" s="338" t="b">
        <f t="shared" si="40"/>
        <v>1</v>
      </c>
      <c r="F1338" s="338" t="b">
        <f t="shared" si="41"/>
        <v>1</v>
      </c>
    </row>
    <row r="1339" spans="1:6" ht="27.6">
      <c r="A1339" s="337" t="s">
        <v>2121</v>
      </c>
      <c r="B1339" s="337" t="s">
        <v>1656</v>
      </c>
      <c r="C1339" s="338" t="s">
        <v>3608</v>
      </c>
      <c r="D1339" s="486" t="str">
        <f>'Instructions-LCR'!B306</f>
        <v>Collateral swaps - borrowed assets not re-used - non-HQLA assets lent / Level 2B non-RMBS borrowed (transactions not using eligible HQLA) - market value of collateral borrowed</v>
      </c>
      <c r="E1339" s="338" t="b">
        <f t="shared" si="40"/>
        <v>0</v>
      </c>
      <c r="F1339" s="338" t="b">
        <f t="shared" si="41"/>
        <v>1</v>
      </c>
    </row>
    <row r="1340" spans="1:6" ht="96.6">
      <c r="A1340" s="337" t="s">
        <v>495</v>
      </c>
      <c r="B1340" s="337" t="s">
        <v>1657</v>
      </c>
      <c r="C1340" s="338" t="s">
        <v>3609</v>
      </c>
      <c r="D1340" s="486" t="str">
        <f>'Instructions-LCR'!C306</f>
        <v>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v>
      </c>
      <c r="E1340" s="338" t="b">
        <f t="shared" si="40"/>
        <v>0</v>
      </c>
      <c r="F1340" s="338" t="b">
        <f t="shared" si="41"/>
        <v>1</v>
      </c>
    </row>
    <row r="1341" spans="1:6">
      <c r="A1341" s="337" t="s">
        <v>314</v>
      </c>
      <c r="B1341" s="337" t="s">
        <v>1007</v>
      </c>
      <c r="C1341" s="338" t="s">
        <v>3610</v>
      </c>
      <c r="D1341" s="486" t="str">
        <f>'Instructions-LCR'!D307</f>
        <v>48-48c, 113, 146</v>
      </c>
      <c r="E1341" s="338" t="b">
        <f t="shared" si="40"/>
        <v>1</v>
      </c>
      <c r="F1341" s="338" t="b">
        <f t="shared" si="41"/>
        <v>1</v>
      </c>
    </row>
    <row r="1342" spans="1:6" ht="27.6">
      <c r="A1342" s="337" t="s">
        <v>496</v>
      </c>
      <c r="B1342" s="337" t="s">
        <v>1658</v>
      </c>
      <c r="C1342" s="338" t="s">
        <v>3611</v>
      </c>
      <c r="D1342" s="486" t="str">
        <f>'Instructions-LCR'!B307</f>
        <v>Collateral swaps - borrowed assets not re-used - non-HQLA assets lent / non-HQLA assets borrowed (all transactions) - market value of collateral lent</v>
      </c>
      <c r="E1342" s="338" t="b">
        <f t="shared" si="40"/>
        <v>0</v>
      </c>
      <c r="F1342" s="338" t="b">
        <f t="shared" si="41"/>
        <v>1</v>
      </c>
    </row>
    <row r="1343" spans="1:6" ht="41.4">
      <c r="A1343" s="337" t="s">
        <v>497</v>
      </c>
      <c r="B1343" s="337" t="s">
        <v>1659</v>
      </c>
      <c r="C1343" s="338" t="s">
        <v>3612</v>
      </c>
      <c r="D1343" s="486" t="str">
        <f>'Instructions-LCR'!C307</f>
        <v>The market value of collateral lent in all transactions where non-HQLA assets are lent and non-HQLA assets are borrowed, where the collateral borrowed is not re-used (not rehypothecated) to cover the institution's outright short positions.</v>
      </c>
      <c r="E1343" s="338" t="b">
        <f t="shared" si="40"/>
        <v>0</v>
      </c>
      <c r="F1343" s="338" t="b">
        <f t="shared" si="41"/>
        <v>1</v>
      </c>
    </row>
    <row r="1344" spans="1:6">
      <c r="A1344" s="337" t="s">
        <v>314</v>
      </c>
      <c r="B1344" s="337" t="s">
        <v>1007</v>
      </c>
      <c r="C1344" s="338" t="s">
        <v>3613</v>
      </c>
      <c r="D1344" s="486" t="str">
        <f>'Instructions-LCR'!D308</f>
        <v>48-48c, 113, 146</v>
      </c>
      <c r="E1344" s="338" t="b">
        <f t="shared" si="40"/>
        <v>1</v>
      </c>
      <c r="F1344" s="338" t="b">
        <f t="shared" si="41"/>
        <v>1</v>
      </c>
    </row>
    <row r="1345" spans="1:6" ht="27.6">
      <c r="A1345" s="337" t="s">
        <v>498</v>
      </c>
      <c r="B1345" s="337" t="s">
        <v>1660</v>
      </c>
      <c r="C1345" s="338" t="s">
        <v>3614</v>
      </c>
      <c r="D1345" s="486" t="str">
        <f>'Instructions-LCR'!B308</f>
        <v>Collateral swaps - borrowed assets not re-used - non-HQLA assets lent / non-HQLA assets borrowed (all transactions) - market value of collateral borrowed</v>
      </c>
      <c r="E1345" s="338" t="b">
        <f t="shared" si="40"/>
        <v>0</v>
      </c>
      <c r="F1345" s="338" t="b">
        <f t="shared" si="41"/>
        <v>1</v>
      </c>
    </row>
    <row r="1346" spans="1:6" ht="41.4">
      <c r="A1346" s="337" t="s">
        <v>499</v>
      </c>
      <c r="B1346" s="337" t="s">
        <v>1661</v>
      </c>
      <c r="C1346" s="338" t="s">
        <v>3615</v>
      </c>
      <c r="D1346" s="486" t="str">
        <f>'Instructions-LCR'!C308</f>
        <v>The market value of collateral borrowed in all transactions where non-HQLA assets are lent and non-HQLA assets are borrowed, where the collateral borrowed is not re-used (not rehypothecated) to cover the institution's outright short positions.</v>
      </c>
      <c r="E1346" s="338" t="b">
        <f t="shared" ref="E1346:E1409" si="42">A1346=D1346</f>
        <v>0</v>
      </c>
      <c r="F1346" s="338" t="b">
        <f t="shared" ref="F1346:F1409" si="43">B1346=D1346</f>
        <v>1</v>
      </c>
    </row>
    <row r="1347" spans="1:6">
      <c r="A1347" s="337" t="s">
        <v>314</v>
      </c>
      <c r="B1347" s="337" t="s">
        <v>1007</v>
      </c>
      <c r="C1347" s="338" t="s">
        <v>3616</v>
      </c>
      <c r="D1347" s="486" t="str">
        <f>'Instructions-LCR'!D309</f>
        <v>48-48c, 113, 146</v>
      </c>
      <c r="E1347" s="338" t="b">
        <f t="shared" si="42"/>
        <v>1</v>
      </c>
      <c r="F1347" s="338" t="b">
        <f t="shared" si="43"/>
        <v>1</v>
      </c>
    </row>
    <row r="1348" spans="1:6" ht="27.6">
      <c r="A1348" s="337" t="s">
        <v>222</v>
      </c>
      <c r="B1348" s="337" t="s">
        <v>1342</v>
      </c>
      <c r="C1348" s="338" t="s">
        <v>3617</v>
      </c>
      <c r="D1348" s="486" t="str">
        <f>'Instructions-LCR'!B309</f>
        <v>Collateral swaps - borrowed assets re-used - Level 1 lent / Level 1 borrowed (all transactions) - market value of collateral lent</v>
      </c>
      <c r="E1348" s="338" t="b">
        <f t="shared" si="42"/>
        <v>0</v>
      </c>
      <c r="F1348" s="338" t="b">
        <f t="shared" si="43"/>
        <v>1</v>
      </c>
    </row>
    <row r="1349" spans="1:6" ht="41.4">
      <c r="A1349" s="337" t="s">
        <v>223</v>
      </c>
      <c r="B1349" s="337" t="s">
        <v>1343</v>
      </c>
      <c r="C1349" s="338" t="s">
        <v>3618</v>
      </c>
      <c r="D1349" s="486" t="str">
        <f>'Instructions-LCR'!C309</f>
        <v>The market value of collateral lent in all transactions where non-cash Level 1 assets are lent and non-cash Level 1 assets are borrowed, where the collateral borrowed is re-used (rehypothecated) to cover the institution's outright short positions.</v>
      </c>
      <c r="E1349" s="338" t="b">
        <f t="shared" si="42"/>
        <v>0</v>
      </c>
      <c r="F1349" s="338" t="b">
        <f t="shared" si="43"/>
        <v>1</v>
      </c>
    </row>
    <row r="1350" spans="1:6">
      <c r="A1350" s="337" t="s">
        <v>314</v>
      </c>
      <c r="B1350" s="337" t="s">
        <v>1007</v>
      </c>
      <c r="C1350" s="338" t="s">
        <v>3619</v>
      </c>
      <c r="D1350" s="486" t="str">
        <f>'Instructions-LCR'!D310</f>
        <v>48-48c, 113, 146</v>
      </c>
      <c r="E1350" s="338" t="b">
        <f t="shared" si="42"/>
        <v>1</v>
      </c>
      <c r="F1350" s="338" t="b">
        <f t="shared" si="43"/>
        <v>1</v>
      </c>
    </row>
    <row r="1351" spans="1:6" ht="27.6">
      <c r="A1351" s="337" t="s">
        <v>224</v>
      </c>
      <c r="B1351" s="337" t="s">
        <v>1344</v>
      </c>
      <c r="C1351" s="338" t="s">
        <v>3620</v>
      </c>
      <c r="D1351" s="486" t="str">
        <f>'Instructions-LCR'!B310</f>
        <v>Collateral swaps - borrowed assets re-used - Level 1 lent / Level 1 borrowed (all transactions) - market value of collateral borrowed</v>
      </c>
      <c r="E1351" s="338" t="b">
        <f t="shared" si="42"/>
        <v>0</v>
      </c>
      <c r="F1351" s="338" t="b">
        <f t="shared" si="43"/>
        <v>1</v>
      </c>
    </row>
    <row r="1352" spans="1:6" ht="41.4">
      <c r="A1352" s="337" t="s">
        <v>225</v>
      </c>
      <c r="B1352" s="337" t="s">
        <v>1345</v>
      </c>
      <c r="C1352" s="338" t="s">
        <v>3621</v>
      </c>
      <c r="D1352" s="486" t="str">
        <f>'Instructions-LCR'!C310</f>
        <v>The market value of collateral borrowed in all transactions where non-cash Level 1 assets are lent and non-cash Level 1 assets are borrowed, where the collateral borrowed is  re-used (rehypothecated) to cover the institution's outright short positions.</v>
      </c>
      <c r="E1352" s="338" t="b">
        <f t="shared" si="42"/>
        <v>0</v>
      </c>
      <c r="F1352" s="338" t="b">
        <f t="shared" si="43"/>
        <v>1</v>
      </c>
    </row>
    <row r="1353" spans="1:6">
      <c r="A1353" s="337" t="s">
        <v>314</v>
      </c>
      <c r="B1353" s="337" t="s">
        <v>1007</v>
      </c>
      <c r="C1353" s="338" t="s">
        <v>3622</v>
      </c>
      <c r="D1353" s="486" t="str">
        <f>'Instructions-LCR'!D311</f>
        <v>48-48c, 113, 146</v>
      </c>
      <c r="E1353" s="338" t="b">
        <f t="shared" si="42"/>
        <v>1</v>
      </c>
      <c r="F1353" s="338" t="b">
        <f t="shared" si="43"/>
        <v>1</v>
      </c>
    </row>
    <row r="1354" spans="1:6" ht="27.6">
      <c r="A1354" s="337" t="s">
        <v>226</v>
      </c>
      <c r="B1354" s="337" t="s">
        <v>1346</v>
      </c>
      <c r="C1354" s="338" t="s">
        <v>3623</v>
      </c>
      <c r="D1354" s="486" t="str">
        <f>'Instructions-LCR'!B311</f>
        <v>Collateral swaps - borrowed assets re-used - Level 1 lent / Level 2A borrowed (all transactions) - market value of collateral lent</v>
      </c>
      <c r="E1354" s="338" t="b">
        <f t="shared" si="42"/>
        <v>0</v>
      </c>
      <c r="F1354" s="338" t="b">
        <f t="shared" si="43"/>
        <v>1</v>
      </c>
    </row>
    <row r="1355" spans="1:6" ht="41.4">
      <c r="A1355" s="337" t="s">
        <v>227</v>
      </c>
      <c r="B1355" s="337" t="s">
        <v>1347</v>
      </c>
      <c r="C1355" s="338" t="s">
        <v>3624</v>
      </c>
      <c r="D1355" s="486" t="str">
        <f>'Instructions-LCR'!C311</f>
        <v>The market value of collateral lent in all transactions where non-cash Level 1 assets are lent and Level 2A assets are borrowed, where the collateral borrowed is re-used (rehypothecated) to cover the institution's outright short positions.</v>
      </c>
      <c r="E1355" s="338" t="b">
        <f t="shared" si="42"/>
        <v>0</v>
      </c>
      <c r="F1355" s="338" t="b">
        <f t="shared" si="43"/>
        <v>1</v>
      </c>
    </row>
    <row r="1356" spans="1:6">
      <c r="A1356" s="337" t="s">
        <v>314</v>
      </c>
      <c r="B1356" s="337" t="s">
        <v>1007</v>
      </c>
      <c r="C1356" s="338" t="s">
        <v>3625</v>
      </c>
      <c r="D1356" s="486" t="str">
        <f>'Instructions-LCR'!D312</f>
        <v>48-48c, 113, 146</v>
      </c>
      <c r="E1356" s="338" t="b">
        <f t="shared" si="42"/>
        <v>1</v>
      </c>
      <c r="F1356" s="338" t="b">
        <f t="shared" si="43"/>
        <v>1</v>
      </c>
    </row>
    <row r="1357" spans="1:6" ht="27.6">
      <c r="A1357" s="337" t="s">
        <v>228</v>
      </c>
      <c r="B1357" s="337" t="s">
        <v>1348</v>
      </c>
      <c r="C1357" s="338" t="s">
        <v>3626</v>
      </c>
      <c r="D1357" s="486" t="str">
        <f>'Instructions-LCR'!B312</f>
        <v>Collateral swaps - borrowed assets re-used - Level 1 lent / Level 2A borrowed (all transactions) - market value of collateral borrowed</v>
      </c>
      <c r="E1357" s="338" t="b">
        <f t="shared" si="42"/>
        <v>0</v>
      </c>
      <c r="F1357" s="338" t="b">
        <f t="shared" si="43"/>
        <v>1</v>
      </c>
    </row>
    <row r="1358" spans="1:6" ht="41.4">
      <c r="A1358" s="337" t="s">
        <v>229</v>
      </c>
      <c r="B1358" s="337" t="s">
        <v>1349</v>
      </c>
      <c r="C1358" s="338" t="s">
        <v>3627</v>
      </c>
      <c r="D1358" s="486" t="str">
        <f>'Instructions-LCR'!C312</f>
        <v>The market value of collateral borrowed in all transactions where non-cash Level 1 assets are lent and Level 2A assets are borrowed, where the collateral borrowed is  re-used (rehypothecated) to cover the institution's outright short positions.</v>
      </c>
      <c r="E1358" s="338" t="b">
        <f t="shared" si="42"/>
        <v>0</v>
      </c>
      <c r="F1358" s="338" t="b">
        <f t="shared" si="43"/>
        <v>1</v>
      </c>
    </row>
    <row r="1359" spans="1:6">
      <c r="A1359" s="337" t="s">
        <v>314</v>
      </c>
      <c r="B1359" s="337" t="s">
        <v>1007</v>
      </c>
      <c r="C1359" s="338" t="s">
        <v>3628</v>
      </c>
      <c r="D1359" s="486" t="str">
        <f>'Instructions-LCR'!D313</f>
        <v>48-48c, 113, 146</v>
      </c>
      <c r="E1359" s="338" t="b">
        <f t="shared" si="42"/>
        <v>1</v>
      </c>
      <c r="F1359" s="338" t="b">
        <f t="shared" si="43"/>
        <v>1</v>
      </c>
    </row>
    <row r="1360" spans="1:6" ht="27.6">
      <c r="A1360" s="337" t="s">
        <v>230</v>
      </c>
      <c r="B1360" s="337" t="s">
        <v>1350</v>
      </c>
      <c r="C1360" s="338" t="s">
        <v>3629</v>
      </c>
      <c r="D1360" s="486" t="str">
        <f>'Instructions-LCR'!B313</f>
        <v>Collateral swaps - borrowed assets re-used - Level 1 lent / Level 2B RMBS borrowed (all transactions) - market value of collateral lent</v>
      </c>
      <c r="E1360" s="338" t="b">
        <f t="shared" si="42"/>
        <v>0</v>
      </c>
      <c r="F1360" s="338" t="b">
        <f t="shared" si="43"/>
        <v>1</v>
      </c>
    </row>
    <row r="1361" spans="1:6" ht="41.4">
      <c r="A1361" s="337" t="s">
        <v>231</v>
      </c>
      <c r="B1361" s="337" t="s">
        <v>1351</v>
      </c>
      <c r="C1361" s="338" t="s">
        <v>3630</v>
      </c>
      <c r="D1361" s="486" t="str">
        <f>'Instructions-LCR'!C313</f>
        <v>The market value of collateral lent in all transactions where non-cash Level 1 assets are lent and Level 2B RMBS assets are borrowed, where the collateral borrowed is re-used (rehypothecated) to cover the institution's outright short positions.</v>
      </c>
      <c r="E1361" s="338" t="b">
        <f t="shared" si="42"/>
        <v>0</v>
      </c>
      <c r="F1361" s="338" t="b">
        <f t="shared" si="43"/>
        <v>1</v>
      </c>
    </row>
    <row r="1362" spans="1:6">
      <c r="A1362" s="337" t="s">
        <v>314</v>
      </c>
      <c r="B1362" s="337" t="s">
        <v>1007</v>
      </c>
      <c r="C1362" s="338" t="s">
        <v>3631</v>
      </c>
      <c r="D1362" s="486" t="str">
        <f>'Instructions-LCR'!D314</f>
        <v>48-48c, 113, 146</v>
      </c>
      <c r="E1362" s="338" t="b">
        <f t="shared" si="42"/>
        <v>1</v>
      </c>
      <c r="F1362" s="338" t="b">
        <f t="shared" si="43"/>
        <v>1</v>
      </c>
    </row>
    <row r="1363" spans="1:6" ht="27.6">
      <c r="A1363" s="337" t="s">
        <v>232</v>
      </c>
      <c r="B1363" s="337" t="s">
        <v>1352</v>
      </c>
      <c r="C1363" s="338" t="s">
        <v>3632</v>
      </c>
      <c r="D1363" s="486" t="str">
        <f>'Instructions-LCR'!B314</f>
        <v>Collateral swaps - borrowed assets re-used - Level 1 lent / Level 2B RMBS borrowed (all transactions) - market value of collateral borrowed</v>
      </c>
      <c r="E1363" s="338" t="b">
        <f t="shared" si="42"/>
        <v>0</v>
      </c>
      <c r="F1363" s="338" t="b">
        <f t="shared" si="43"/>
        <v>1</v>
      </c>
    </row>
    <row r="1364" spans="1:6" ht="41.4">
      <c r="A1364" s="337" t="s">
        <v>233</v>
      </c>
      <c r="B1364" s="337" t="s">
        <v>1353</v>
      </c>
      <c r="C1364" s="338" t="s">
        <v>3633</v>
      </c>
      <c r="D1364" s="486" t="str">
        <f>'Instructions-LCR'!C314</f>
        <v>The market value of collateral borrowed in all transactions where non-cash Level 1 assets are lent and Level 2B RMBS assets are borrowed, where the collateral borrowed is  re-used (rehypothecated) to cover the institution's outright short positions.</v>
      </c>
      <c r="E1364" s="338" t="b">
        <f t="shared" si="42"/>
        <v>0</v>
      </c>
      <c r="F1364" s="338" t="b">
        <f t="shared" si="43"/>
        <v>1</v>
      </c>
    </row>
    <row r="1365" spans="1:6">
      <c r="A1365" s="337" t="s">
        <v>314</v>
      </c>
      <c r="B1365" s="337" t="s">
        <v>1007</v>
      </c>
      <c r="C1365" s="338" t="s">
        <v>3634</v>
      </c>
      <c r="D1365" s="486" t="str">
        <f>'Instructions-LCR'!D315</f>
        <v>48-48c, 113, 146</v>
      </c>
      <c r="E1365" s="338" t="b">
        <f t="shared" si="42"/>
        <v>1</v>
      </c>
      <c r="F1365" s="338" t="b">
        <f t="shared" si="43"/>
        <v>1</v>
      </c>
    </row>
    <row r="1366" spans="1:6" ht="27.6">
      <c r="A1366" s="337" t="s">
        <v>234</v>
      </c>
      <c r="B1366" s="337" t="s">
        <v>1354</v>
      </c>
      <c r="C1366" s="338" t="s">
        <v>3635</v>
      </c>
      <c r="D1366" s="486" t="str">
        <f>'Instructions-LCR'!B315</f>
        <v>Collateral swaps - borrowed assets re-used - Level 1 lent / Level 2B non-RMBS borrowed (all transactions) - market value of collateral lent</v>
      </c>
      <c r="E1366" s="338" t="b">
        <f t="shared" si="42"/>
        <v>0</v>
      </c>
      <c r="F1366" s="338" t="b">
        <f t="shared" si="43"/>
        <v>1</v>
      </c>
    </row>
    <row r="1367" spans="1:6" ht="41.4">
      <c r="A1367" s="337" t="s">
        <v>235</v>
      </c>
      <c r="B1367" s="337" t="s">
        <v>1355</v>
      </c>
      <c r="C1367" s="338" t="s">
        <v>3636</v>
      </c>
      <c r="D1367" s="486" t="str">
        <f>'Instructions-LCR'!C315</f>
        <v>The market value of collateral lent in all transactions where non-cash Level 1 assets are lent and Level 2B non-RMBS assets are borrowed, where the collateral borrowed is re-used (rehypothecated) to cover the institution's outright short positions.</v>
      </c>
      <c r="E1367" s="338" t="b">
        <f t="shared" si="42"/>
        <v>0</v>
      </c>
      <c r="F1367" s="338" t="b">
        <f t="shared" si="43"/>
        <v>1</v>
      </c>
    </row>
    <row r="1368" spans="1:6">
      <c r="A1368" s="337" t="s">
        <v>314</v>
      </c>
      <c r="B1368" s="337" t="s">
        <v>1007</v>
      </c>
      <c r="C1368" s="338" t="s">
        <v>3637</v>
      </c>
      <c r="D1368" s="486" t="str">
        <f>'Instructions-LCR'!D316</f>
        <v>48-48c, 113, 146</v>
      </c>
      <c r="E1368" s="338" t="b">
        <f t="shared" si="42"/>
        <v>1</v>
      </c>
      <c r="F1368" s="338" t="b">
        <f t="shared" si="43"/>
        <v>1</v>
      </c>
    </row>
    <row r="1369" spans="1:6" ht="27.6">
      <c r="A1369" s="337" t="s">
        <v>236</v>
      </c>
      <c r="B1369" s="337" t="s">
        <v>1356</v>
      </c>
      <c r="C1369" s="338" t="s">
        <v>3638</v>
      </c>
      <c r="D1369" s="486" t="str">
        <f>'Instructions-LCR'!B316</f>
        <v>Collateral swaps - borrowed assets re-used - Level 1 lent / Level 2B non-RMBS borrowed (all transactions) - market value of collateral borrowed</v>
      </c>
      <c r="E1369" s="338" t="b">
        <f t="shared" si="42"/>
        <v>0</v>
      </c>
      <c r="F1369" s="338" t="b">
        <f t="shared" si="43"/>
        <v>1</v>
      </c>
    </row>
    <row r="1370" spans="1:6" ht="41.4">
      <c r="A1370" s="337" t="s">
        <v>237</v>
      </c>
      <c r="B1370" s="337" t="s">
        <v>1357</v>
      </c>
      <c r="C1370" s="338" t="s">
        <v>3639</v>
      </c>
      <c r="D1370" s="486" t="str">
        <f>'Instructions-LCR'!C316</f>
        <v>The market value of collateral borrowed in all transactions where non-cash Level 1 assets are lent and Level 2B non-RMBS assets are borrowed, where the collateral borrowed is  re-used (rehypothecated) to cover the institution's outright short positions.</v>
      </c>
      <c r="E1370" s="338" t="b">
        <f t="shared" si="42"/>
        <v>0</v>
      </c>
      <c r="F1370" s="338" t="b">
        <f t="shared" si="43"/>
        <v>1</v>
      </c>
    </row>
    <row r="1371" spans="1:6">
      <c r="A1371" s="337" t="s">
        <v>314</v>
      </c>
      <c r="B1371" s="337" t="s">
        <v>1007</v>
      </c>
      <c r="C1371" s="338" t="s">
        <v>3640</v>
      </c>
      <c r="D1371" s="486" t="str">
        <f>'Instructions-LCR'!D317</f>
        <v>48-48c, 113, 146</v>
      </c>
      <c r="E1371" s="338" t="b">
        <f t="shared" si="42"/>
        <v>1</v>
      </c>
      <c r="F1371" s="338" t="b">
        <f t="shared" si="43"/>
        <v>1</v>
      </c>
    </row>
    <row r="1372" spans="1:6" ht="27.6">
      <c r="A1372" s="337" t="s">
        <v>500</v>
      </c>
      <c r="B1372" s="337" t="s">
        <v>1662</v>
      </c>
      <c r="C1372" s="338" t="s">
        <v>3641</v>
      </c>
      <c r="D1372" s="486" t="str">
        <f>'Instructions-LCR'!B317</f>
        <v>Collateral swaps - borrowed assets re-used - Level 1 lent / non-HQLA assets borrowed (all transactions) - market value of collateral lent</v>
      </c>
      <c r="E1372" s="338" t="b">
        <f t="shared" si="42"/>
        <v>0</v>
      </c>
      <c r="F1372" s="338" t="b">
        <f t="shared" si="43"/>
        <v>1</v>
      </c>
    </row>
    <row r="1373" spans="1:6" ht="41.4">
      <c r="A1373" s="337" t="s">
        <v>501</v>
      </c>
      <c r="B1373" s="337" t="s">
        <v>1663</v>
      </c>
      <c r="C1373" s="338" t="s">
        <v>3642</v>
      </c>
      <c r="D1373" s="486" t="str">
        <f>'Instructions-LCR'!C317</f>
        <v>The market value of collateral lent in all transactions where non-cash Level 1 assets are lent and non-HQLA assets are borrowed, where the collateral borrowed is re-used (rehypothecated) to cover the institution's outright short positions.</v>
      </c>
      <c r="E1373" s="338" t="b">
        <f t="shared" si="42"/>
        <v>0</v>
      </c>
      <c r="F1373" s="338" t="b">
        <f t="shared" si="43"/>
        <v>1</v>
      </c>
    </row>
    <row r="1374" spans="1:6">
      <c r="A1374" s="337" t="s">
        <v>314</v>
      </c>
      <c r="B1374" s="337" t="s">
        <v>1007</v>
      </c>
      <c r="C1374" s="338" t="s">
        <v>3643</v>
      </c>
      <c r="D1374" s="486" t="str">
        <f>'Instructions-LCR'!D318</f>
        <v>48-48c, 113, 146</v>
      </c>
      <c r="E1374" s="338" t="b">
        <f t="shared" si="42"/>
        <v>1</v>
      </c>
      <c r="F1374" s="338" t="b">
        <f t="shared" si="43"/>
        <v>1</v>
      </c>
    </row>
    <row r="1375" spans="1:6" ht="27.6">
      <c r="A1375" s="337" t="s">
        <v>502</v>
      </c>
      <c r="B1375" s="337" t="s">
        <v>1664</v>
      </c>
      <c r="C1375" s="338" t="s">
        <v>3644</v>
      </c>
      <c r="D1375" s="486" t="str">
        <f>'Instructions-LCR'!B318</f>
        <v>Collateral swaps - borrowed assets re-used - Level 1 lent / non-HQLA assets borrowed (all transactions) - market value of collateral borrowed</v>
      </c>
      <c r="E1375" s="338" t="b">
        <f t="shared" si="42"/>
        <v>0</v>
      </c>
      <c r="F1375" s="338" t="b">
        <f t="shared" si="43"/>
        <v>1</v>
      </c>
    </row>
    <row r="1376" spans="1:6" ht="41.4">
      <c r="A1376" s="337" t="s">
        <v>503</v>
      </c>
      <c r="B1376" s="337" t="s">
        <v>1665</v>
      </c>
      <c r="C1376" s="338" t="s">
        <v>3645</v>
      </c>
      <c r="D1376" s="486" t="str">
        <f>'Instructions-LCR'!C318</f>
        <v>The market value of collateral borrowed in all transactions where non-cash Level 1 assets are lent and non-HQLA assets are borrowed, where the collateral borrowed is  re-used (rehypothecated) to cover the institution's outright short positions.</v>
      </c>
      <c r="E1376" s="338" t="b">
        <f t="shared" si="42"/>
        <v>0</v>
      </c>
      <c r="F1376" s="338" t="b">
        <f t="shared" si="43"/>
        <v>1</v>
      </c>
    </row>
    <row r="1377" spans="1:6">
      <c r="A1377" s="337" t="s">
        <v>314</v>
      </c>
      <c r="B1377" s="337" t="s">
        <v>1007</v>
      </c>
      <c r="C1377" s="338" t="s">
        <v>3646</v>
      </c>
      <c r="D1377" s="486" t="str">
        <f>'Instructions-LCR'!D319</f>
        <v>48-48c, 113, 146</v>
      </c>
      <c r="E1377" s="338" t="b">
        <f t="shared" si="42"/>
        <v>1</v>
      </c>
      <c r="F1377" s="338" t="b">
        <f t="shared" si="43"/>
        <v>1</v>
      </c>
    </row>
    <row r="1378" spans="1:6" ht="27.6">
      <c r="A1378" s="337" t="s">
        <v>238</v>
      </c>
      <c r="B1378" s="337" t="s">
        <v>1358</v>
      </c>
      <c r="C1378" s="338" t="s">
        <v>3647</v>
      </c>
      <c r="D1378" s="486" t="str">
        <f>'Instructions-LCR'!B319</f>
        <v>Collateral swaps - borrowed assets re-used - Level 2A lent / Level 1 borrowed (all transactions) - market value of collateral lent</v>
      </c>
      <c r="E1378" s="338" t="b">
        <f t="shared" si="42"/>
        <v>0</v>
      </c>
      <c r="F1378" s="338" t="b">
        <f t="shared" si="43"/>
        <v>1</v>
      </c>
    </row>
    <row r="1379" spans="1:6" ht="41.4">
      <c r="A1379" s="337" t="s">
        <v>239</v>
      </c>
      <c r="B1379" s="337" t="s">
        <v>1359</v>
      </c>
      <c r="C1379" s="338" t="s">
        <v>3648</v>
      </c>
      <c r="D1379" s="486" t="str">
        <f>'Instructions-LCR'!C319</f>
        <v>The market value of collateral lent in all transactions where Level 2A assets are lent and non-cash Level 1 assets are borrowed, where the collateral borrowed is re-used (rehypothecated) to cover the institution's outright short positions.</v>
      </c>
      <c r="E1379" s="338" t="b">
        <f t="shared" si="42"/>
        <v>0</v>
      </c>
      <c r="F1379" s="338" t="b">
        <f t="shared" si="43"/>
        <v>1</v>
      </c>
    </row>
    <row r="1380" spans="1:6">
      <c r="A1380" s="337" t="s">
        <v>314</v>
      </c>
      <c r="B1380" s="337" t="s">
        <v>1007</v>
      </c>
      <c r="C1380" s="338" t="s">
        <v>3649</v>
      </c>
      <c r="D1380" s="486" t="str">
        <f>'Instructions-LCR'!D320</f>
        <v>48-48c, 113, 146</v>
      </c>
      <c r="E1380" s="338" t="b">
        <f t="shared" si="42"/>
        <v>1</v>
      </c>
      <c r="F1380" s="338" t="b">
        <f t="shared" si="43"/>
        <v>1</v>
      </c>
    </row>
    <row r="1381" spans="1:6" ht="27.6">
      <c r="A1381" s="337" t="s">
        <v>240</v>
      </c>
      <c r="B1381" s="337" t="s">
        <v>1360</v>
      </c>
      <c r="C1381" s="338" t="s">
        <v>3650</v>
      </c>
      <c r="D1381" s="486" t="str">
        <f>'Instructions-LCR'!B320</f>
        <v>Collateral swaps - borrowed assets re-used - Level 2A lent / Level 1 borrowed (all transactions) - market value of collateral borrowed</v>
      </c>
      <c r="E1381" s="338" t="b">
        <f t="shared" si="42"/>
        <v>0</v>
      </c>
      <c r="F1381" s="338" t="b">
        <f t="shared" si="43"/>
        <v>1</v>
      </c>
    </row>
    <row r="1382" spans="1:6" ht="41.4">
      <c r="A1382" s="337" t="s">
        <v>241</v>
      </c>
      <c r="B1382" s="337" t="s">
        <v>1361</v>
      </c>
      <c r="C1382" s="338" t="s">
        <v>3651</v>
      </c>
      <c r="D1382" s="486" t="str">
        <f>'Instructions-LCR'!C320</f>
        <v>The market value of collateral borrowed in all transactions where Level 2A assets are lent and non-cash Level 1 assets are borrowed, where the collateral borrowed is  re-used (rehypothecated) to cover the institution's outright short positions.</v>
      </c>
      <c r="E1382" s="338" t="b">
        <f t="shared" si="42"/>
        <v>0</v>
      </c>
      <c r="F1382" s="338" t="b">
        <f t="shared" si="43"/>
        <v>1</v>
      </c>
    </row>
    <row r="1383" spans="1:6">
      <c r="A1383" s="337" t="s">
        <v>314</v>
      </c>
      <c r="B1383" s="337" t="s">
        <v>1007</v>
      </c>
      <c r="C1383" s="338" t="s">
        <v>3652</v>
      </c>
      <c r="D1383" s="486" t="str">
        <f>'Instructions-LCR'!D321</f>
        <v>48-48c, 113, 146</v>
      </c>
      <c r="E1383" s="338" t="b">
        <f t="shared" si="42"/>
        <v>1</v>
      </c>
      <c r="F1383" s="338" t="b">
        <f t="shared" si="43"/>
        <v>1</v>
      </c>
    </row>
    <row r="1384" spans="1:6" ht="27.6">
      <c r="A1384" s="337" t="s">
        <v>242</v>
      </c>
      <c r="B1384" s="337" t="s">
        <v>1362</v>
      </c>
      <c r="C1384" s="338" t="s">
        <v>3653</v>
      </c>
      <c r="D1384" s="486" t="str">
        <f>'Instructions-LCR'!B321</f>
        <v>Collateral swaps - borrowed assets re-used - Level 2A lent / Level 2A borrowed (all transactions) - market value of collateral lent</v>
      </c>
      <c r="E1384" s="338" t="b">
        <f t="shared" si="42"/>
        <v>0</v>
      </c>
      <c r="F1384" s="338" t="b">
        <f t="shared" si="43"/>
        <v>1</v>
      </c>
    </row>
    <row r="1385" spans="1:6" ht="41.4">
      <c r="A1385" s="337" t="s">
        <v>243</v>
      </c>
      <c r="B1385" s="337" t="s">
        <v>1363</v>
      </c>
      <c r="C1385" s="338" t="s">
        <v>3654</v>
      </c>
      <c r="D1385" s="486" t="str">
        <f>'Instructions-LCR'!C321</f>
        <v>The market value of collateral lent in all transactions where Level 2A assets are lent and Level 2A assets are borrowed, where the collateral borrowed is re-used (rehypothecated) to cover the institution's outright short positions.</v>
      </c>
      <c r="E1385" s="338" t="b">
        <f t="shared" si="42"/>
        <v>0</v>
      </c>
      <c r="F1385" s="338" t="b">
        <f t="shared" si="43"/>
        <v>1</v>
      </c>
    </row>
    <row r="1386" spans="1:6">
      <c r="A1386" s="337" t="s">
        <v>314</v>
      </c>
      <c r="B1386" s="337" t="s">
        <v>1007</v>
      </c>
      <c r="C1386" s="338" t="s">
        <v>3655</v>
      </c>
      <c r="D1386" s="486" t="str">
        <f>'Instructions-LCR'!D322</f>
        <v>48-48c, 113, 146</v>
      </c>
      <c r="E1386" s="338" t="b">
        <f t="shared" si="42"/>
        <v>1</v>
      </c>
      <c r="F1386" s="338" t="b">
        <f t="shared" si="43"/>
        <v>1</v>
      </c>
    </row>
    <row r="1387" spans="1:6" ht="27.6">
      <c r="A1387" s="337" t="s">
        <v>244</v>
      </c>
      <c r="B1387" s="337" t="s">
        <v>1364</v>
      </c>
      <c r="C1387" s="338" t="s">
        <v>3656</v>
      </c>
      <c r="D1387" s="486" t="str">
        <f>'Instructions-LCR'!B322</f>
        <v>Collateral swaps - borrowed assets re-used - Level 2A lent / Level 2A borrowed (all transactions) - market value of collateral borrowed</v>
      </c>
      <c r="E1387" s="338" t="b">
        <f t="shared" si="42"/>
        <v>0</v>
      </c>
      <c r="F1387" s="338" t="b">
        <f t="shared" si="43"/>
        <v>1</v>
      </c>
    </row>
    <row r="1388" spans="1:6" ht="41.4">
      <c r="A1388" s="337" t="s">
        <v>245</v>
      </c>
      <c r="B1388" s="337" t="s">
        <v>1365</v>
      </c>
      <c r="C1388" s="338" t="s">
        <v>3657</v>
      </c>
      <c r="D1388" s="486" t="str">
        <f>'Instructions-LCR'!C322</f>
        <v>The market value of collateral borrowed in all transactions where Level 2A assets are lent and Level 2A assets are borrowed, where the collateral borrowed is  re-used (rehypothecated) to cover the institution's outright short positions.</v>
      </c>
      <c r="E1388" s="338" t="b">
        <f t="shared" si="42"/>
        <v>0</v>
      </c>
      <c r="F1388" s="338" t="b">
        <f t="shared" si="43"/>
        <v>1</v>
      </c>
    </row>
    <row r="1389" spans="1:6">
      <c r="A1389" s="337" t="s">
        <v>314</v>
      </c>
      <c r="B1389" s="337" t="s">
        <v>1007</v>
      </c>
      <c r="C1389" s="338" t="s">
        <v>3658</v>
      </c>
      <c r="D1389" s="486" t="str">
        <f>'Instructions-LCR'!D323</f>
        <v>48-48c, 113, 146</v>
      </c>
      <c r="E1389" s="338" t="b">
        <f t="shared" si="42"/>
        <v>1</v>
      </c>
      <c r="F1389" s="338" t="b">
        <f t="shared" si="43"/>
        <v>1</v>
      </c>
    </row>
    <row r="1390" spans="1:6" ht="27.6">
      <c r="A1390" s="337" t="s">
        <v>246</v>
      </c>
      <c r="B1390" s="337" t="s">
        <v>1366</v>
      </c>
      <c r="C1390" s="338" t="s">
        <v>3659</v>
      </c>
      <c r="D1390" s="486" t="str">
        <f>'Instructions-LCR'!B323</f>
        <v>Collateral swaps - borrowed assets re-used - Level 2A lent / Level 2B RMBS borrowed (all transactions) - market value of collateral lent</v>
      </c>
      <c r="E1390" s="338" t="b">
        <f t="shared" si="42"/>
        <v>0</v>
      </c>
      <c r="F1390" s="338" t="b">
        <f t="shared" si="43"/>
        <v>1</v>
      </c>
    </row>
    <row r="1391" spans="1:6" ht="41.4">
      <c r="A1391" s="337" t="s">
        <v>247</v>
      </c>
      <c r="B1391" s="337" t="s">
        <v>1367</v>
      </c>
      <c r="C1391" s="338" t="s">
        <v>3660</v>
      </c>
      <c r="D1391" s="486" t="str">
        <f>'Instructions-LCR'!C323</f>
        <v>The market value of collateral lent in all transactions where Level 2A assets are lent and Level 2B RMBS assets are borrowed, where the collateral borrowed is re-used (rehypothecated) to cover the institution's outright short positions.</v>
      </c>
      <c r="E1391" s="338" t="b">
        <f t="shared" si="42"/>
        <v>0</v>
      </c>
      <c r="F1391" s="338" t="b">
        <f t="shared" si="43"/>
        <v>1</v>
      </c>
    </row>
    <row r="1392" spans="1:6">
      <c r="A1392" s="337" t="s">
        <v>314</v>
      </c>
      <c r="B1392" s="337" t="s">
        <v>1007</v>
      </c>
      <c r="C1392" s="338" t="s">
        <v>3661</v>
      </c>
      <c r="D1392" s="486" t="str">
        <f>'Instructions-LCR'!D324</f>
        <v>48-48c, 113, 146</v>
      </c>
      <c r="E1392" s="338" t="b">
        <f t="shared" si="42"/>
        <v>1</v>
      </c>
      <c r="F1392" s="338" t="b">
        <f t="shared" si="43"/>
        <v>1</v>
      </c>
    </row>
    <row r="1393" spans="1:6" ht="27.6">
      <c r="A1393" s="337" t="s">
        <v>248</v>
      </c>
      <c r="B1393" s="337" t="s">
        <v>1368</v>
      </c>
      <c r="C1393" s="338" t="s">
        <v>3662</v>
      </c>
      <c r="D1393" s="486" t="str">
        <f>'Instructions-LCR'!B324</f>
        <v>Collateral swaps - borrowed assets re-used - Level 2A lent / Level 2B RMBS borrowed (all transactions) - market value of collateral borrowed</v>
      </c>
      <c r="E1393" s="338" t="b">
        <f t="shared" si="42"/>
        <v>0</v>
      </c>
      <c r="F1393" s="338" t="b">
        <f t="shared" si="43"/>
        <v>1</v>
      </c>
    </row>
    <row r="1394" spans="1:6" ht="41.4">
      <c r="A1394" s="337" t="s">
        <v>249</v>
      </c>
      <c r="B1394" s="337" t="s">
        <v>1369</v>
      </c>
      <c r="C1394" s="338" t="s">
        <v>3663</v>
      </c>
      <c r="D1394" s="486" t="str">
        <f>'Instructions-LCR'!C324</f>
        <v>The market value of collateral borrowed in all transactions where Level 2A assets are lent and Level 2B RMBS assets are borrowed, where the collateral borrowed is  re-used (rehypothecated) to cover the institution's outright short positions.</v>
      </c>
      <c r="E1394" s="338" t="b">
        <f t="shared" si="42"/>
        <v>0</v>
      </c>
      <c r="F1394" s="338" t="b">
        <f t="shared" si="43"/>
        <v>1</v>
      </c>
    </row>
    <row r="1395" spans="1:6">
      <c r="A1395" s="337" t="s">
        <v>314</v>
      </c>
      <c r="B1395" s="337" t="s">
        <v>1007</v>
      </c>
      <c r="C1395" s="338" t="s">
        <v>3664</v>
      </c>
      <c r="D1395" s="486" t="str">
        <f>'Instructions-LCR'!D325</f>
        <v>48-48c, 113, 146</v>
      </c>
      <c r="E1395" s="338" t="b">
        <f t="shared" si="42"/>
        <v>1</v>
      </c>
      <c r="F1395" s="338" t="b">
        <f t="shared" si="43"/>
        <v>1</v>
      </c>
    </row>
    <row r="1396" spans="1:6" ht="27.6">
      <c r="A1396" s="337" t="s">
        <v>250</v>
      </c>
      <c r="B1396" s="337" t="s">
        <v>1370</v>
      </c>
      <c r="C1396" s="338" t="s">
        <v>3665</v>
      </c>
      <c r="D1396" s="486" t="str">
        <f>'Instructions-LCR'!B325</f>
        <v>Collateral swaps - borrowed assets re-used - Level 2A lent / Level 2B non-RMBS borrowed (all transactions) - market value of collateral lent</v>
      </c>
      <c r="E1396" s="338" t="b">
        <f t="shared" si="42"/>
        <v>0</v>
      </c>
      <c r="F1396" s="338" t="b">
        <f t="shared" si="43"/>
        <v>1</v>
      </c>
    </row>
    <row r="1397" spans="1:6" ht="41.4">
      <c r="A1397" s="337" t="s">
        <v>251</v>
      </c>
      <c r="B1397" s="337" t="s">
        <v>1371</v>
      </c>
      <c r="C1397" s="338" t="s">
        <v>3666</v>
      </c>
      <c r="D1397" s="486" t="str">
        <f>'Instructions-LCR'!C325</f>
        <v>The market value of collateral lent in all transactions where Level 2A assets are lent and Level 2B non-RMBS assets are borrowed, where the collateral borrowed is re-used (rehypothecated) to cover the institution's outright short positions.</v>
      </c>
      <c r="E1397" s="338" t="b">
        <f t="shared" si="42"/>
        <v>0</v>
      </c>
      <c r="F1397" s="338" t="b">
        <f t="shared" si="43"/>
        <v>1</v>
      </c>
    </row>
    <row r="1398" spans="1:6">
      <c r="A1398" s="337" t="s">
        <v>314</v>
      </c>
      <c r="B1398" s="337" t="s">
        <v>1007</v>
      </c>
      <c r="C1398" s="338" t="s">
        <v>3667</v>
      </c>
      <c r="D1398" s="486" t="str">
        <f>'Instructions-LCR'!D326</f>
        <v>48-48c, 113, 146</v>
      </c>
      <c r="E1398" s="338" t="b">
        <f t="shared" si="42"/>
        <v>1</v>
      </c>
      <c r="F1398" s="338" t="b">
        <f t="shared" si="43"/>
        <v>1</v>
      </c>
    </row>
    <row r="1399" spans="1:6" ht="27.6">
      <c r="A1399" s="337" t="s">
        <v>252</v>
      </c>
      <c r="B1399" s="337" t="s">
        <v>1372</v>
      </c>
      <c r="C1399" s="338" t="s">
        <v>3668</v>
      </c>
      <c r="D1399" s="486" t="str">
        <f>'Instructions-LCR'!B326</f>
        <v>Collateral swaps - borrowed assets re-used - Level 2A lent / Level 2B non-RMBS borrowed (all transactions) - market value of collateral borrowed</v>
      </c>
      <c r="E1399" s="338" t="b">
        <f t="shared" si="42"/>
        <v>0</v>
      </c>
      <c r="F1399" s="338" t="b">
        <f t="shared" si="43"/>
        <v>1</v>
      </c>
    </row>
    <row r="1400" spans="1:6" ht="41.4">
      <c r="A1400" s="337" t="s">
        <v>253</v>
      </c>
      <c r="B1400" s="337" t="s">
        <v>1373</v>
      </c>
      <c r="C1400" s="338" t="s">
        <v>3669</v>
      </c>
      <c r="D1400" s="486" t="str">
        <f>'Instructions-LCR'!C326</f>
        <v>The market value of collateral borrowed in all transactions where Level 2A assets are lent and Level 2B non-RMBS assets are borrowed, where the collateral borrowed is  re-used (rehypothecated) to cover the institution's outright short positions.</v>
      </c>
      <c r="E1400" s="338" t="b">
        <f t="shared" si="42"/>
        <v>0</v>
      </c>
      <c r="F1400" s="338" t="b">
        <f t="shared" si="43"/>
        <v>1</v>
      </c>
    </row>
    <row r="1401" spans="1:6">
      <c r="A1401" s="337" t="s">
        <v>314</v>
      </c>
      <c r="B1401" s="337" t="s">
        <v>1007</v>
      </c>
      <c r="C1401" s="338" t="s">
        <v>3670</v>
      </c>
      <c r="D1401" s="486" t="str">
        <f>'Instructions-LCR'!D327</f>
        <v>48-48c, 113, 146</v>
      </c>
      <c r="E1401" s="338" t="b">
        <f t="shared" si="42"/>
        <v>1</v>
      </c>
      <c r="F1401" s="338" t="b">
        <f t="shared" si="43"/>
        <v>1</v>
      </c>
    </row>
    <row r="1402" spans="1:6" ht="27.6">
      <c r="A1402" s="337" t="s">
        <v>504</v>
      </c>
      <c r="B1402" s="337" t="s">
        <v>1666</v>
      </c>
      <c r="C1402" s="338" t="s">
        <v>3671</v>
      </c>
      <c r="D1402" s="486" t="str">
        <f>'Instructions-LCR'!B327</f>
        <v>Collateral swaps - borrowed assets re-used - Level 2A lent / non-HQLA assets borrowed (all transactions) - market value of collateral lent</v>
      </c>
      <c r="E1402" s="338" t="b">
        <f t="shared" si="42"/>
        <v>0</v>
      </c>
      <c r="F1402" s="338" t="b">
        <f t="shared" si="43"/>
        <v>1</v>
      </c>
    </row>
    <row r="1403" spans="1:6" ht="41.4">
      <c r="A1403" s="337" t="s">
        <v>505</v>
      </c>
      <c r="B1403" s="337" t="s">
        <v>1667</v>
      </c>
      <c r="C1403" s="338" t="s">
        <v>3672</v>
      </c>
      <c r="D1403" s="486" t="str">
        <f>'Instructions-LCR'!C327</f>
        <v>The market value of collateral lent in all transactions where Level 2A assets are lent and non-HQLA assets are borrowed, where the collateral borrowed is re-used (rehypothecated) to cover the institution's outright short positions.</v>
      </c>
      <c r="E1403" s="338" t="b">
        <f t="shared" si="42"/>
        <v>0</v>
      </c>
      <c r="F1403" s="338" t="b">
        <f t="shared" si="43"/>
        <v>1</v>
      </c>
    </row>
    <row r="1404" spans="1:6">
      <c r="A1404" s="337" t="s">
        <v>314</v>
      </c>
      <c r="B1404" s="337" t="s">
        <v>1007</v>
      </c>
      <c r="C1404" s="338" t="s">
        <v>3673</v>
      </c>
      <c r="D1404" s="486" t="str">
        <f>'Instructions-LCR'!D328</f>
        <v>48-48c, 113, 146</v>
      </c>
      <c r="E1404" s="338" t="b">
        <f t="shared" si="42"/>
        <v>1</v>
      </c>
      <c r="F1404" s="338" t="b">
        <f t="shared" si="43"/>
        <v>1</v>
      </c>
    </row>
    <row r="1405" spans="1:6" ht="27.6">
      <c r="A1405" s="337" t="s">
        <v>506</v>
      </c>
      <c r="B1405" s="337" t="s">
        <v>1668</v>
      </c>
      <c r="C1405" s="338" t="s">
        <v>3674</v>
      </c>
      <c r="D1405" s="486" t="str">
        <f>'Instructions-LCR'!B328</f>
        <v>Collateral swaps - borrowed assets re-used - Level 2A lent / non-HQLA assets borrowed (all transactions) - market value of collateral borrowed</v>
      </c>
      <c r="E1405" s="338" t="b">
        <f t="shared" si="42"/>
        <v>0</v>
      </c>
      <c r="F1405" s="338" t="b">
        <f t="shared" si="43"/>
        <v>1</v>
      </c>
    </row>
    <row r="1406" spans="1:6" ht="41.4">
      <c r="A1406" s="337" t="s">
        <v>507</v>
      </c>
      <c r="B1406" s="337" t="s">
        <v>1669</v>
      </c>
      <c r="C1406" s="338" t="s">
        <v>3675</v>
      </c>
      <c r="D1406" s="486" t="str">
        <f>'Instructions-LCR'!C328</f>
        <v>The market value of collateral borrowed in all transactions where Level 2A assets are lent and non-HQLA assets are borrowed, where the collateral borrowed is  re-used (rehypothecated) to cover the institution's outright short positions.</v>
      </c>
      <c r="E1406" s="338" t="b">
        <f t="shared" si="42"/>
        <v>0</v>
      </c>
      <c r="F1406" s="338" t="b">
        <f t="shared" si="43"/>
        <v>1</v>
      </c>
    </row>
    <row r="1407" spans="1:6">
      <c r="A1407" s="337" t="s">
        <v>314</v>
      </c>
      <c r="B1407" s="337" t="s">
        <v>1007</v>
      </c>
      <c r="C1407" s="338" t="s">
        <v>3676</v>
      </c>
      <c r="D1407" s="486" t="str">
        <f>'Instructions-LCR'!D329</f>
        <v>48-48c, 113, 146</v>
      </c>
      <c r="E1407" s="338" t="b">
        <f t="shared" si="42"/>
        <v>1</v>
      </c>
      <c r="F1407" s="338" t="b">
        <f t="shared" si="43"/>
        <v>1</v>
      </c>
    </row>
    <row r="1408" spans="1:6" ht="27.6">
      <c r="A1408" s="337" t="s">
        <v>254</v>
      </c>
      <c r="B1408" s="337" t="s">
        <v>1374</v>
      </c>
      <c r="C1408" s="338" t="s">
        <v>3677</v>
      </c>
      <c r="D1408" s="486" t="str">
        <f>'Instructions-LCR'!B329</f>
        <v>Collateral swaps - borrowed assets re-used - Level 2B RMBS lent / Level 1 borrowed (all transactions) - market value of collateral lent</v>
      </c>
      <c r="E1408" s="338" t="b">
        <f t="shared" si="42"/>
        <v>0</v>
      </c>
      <c r="F1408" s="338" t="b">
        <f t="shared" si="43"/>
        <v>1</v>
      </c>
    </row>
    <row r="1409" spans="1:6" ht="41.4">
      <c r="A1409" s="337" t="s">
        <v>255</v>
      </c>
      <c r="B1409" s="337" t="s">
        <v>1375</v>
      </c>
      <c r="C1409" s="338" t="s">
        <v>3678</v>
      </c>
      <c r="D1409" s="486" t="str">
        <f>'Instructions-LCR'!C329</f>
        <v>The market value of collateral lent in all transactions where Level 2B RMBS assets are lent and non-cash Level 1 assets are borrowed, where the collateral borrowed is re-used (rehypothecated) to cover the institution's outright short positions.</v>
      </c>
      <c r="E1409" s="338" t="b">
        <f t="shared" si="42"/>
        <v>0</v>
      </c>
      <c r="F1409" s="338" t="b">
        <f t="shared" si="43"/>
        <v>1</v>
      </c>
    </row>
    <row r="1410" spans="1:6">
      <c r="A1410" s="337" t="s">
        <v>314</v>
      </c>
      <c r="B1410" s="337" t="s">
        <v>1007</v>
      </c>
      <c r="C1410" s="338" t="s">
        <v>3679</v>
      </c>
      <c r="D1410" s="486" t="str">
        <f>'Instructions-LCR'!D330</f>
        <v>48-48c, 113, 146</v>
      </c>
      <c r="E1410" s="338" t="b">
        <f t="shared" ref="E1410:E1473" si="44">A1410=D1410</f>
        <v>1</v>
      </c>
      <c r="F1410" s="338" t="b">
        <f t="shared" ref="F1410:F1473" si="45">B1410=D1410</f>
        <v>1</v>
      </c>
    </row>
    <row r="1411" spans="1:6" ht="27.6">
      <c r="A1411" s="337" t="s">
        <v>256</v>
      </c>
      <c r="B1411" s="337" t="s">
        <v>1376</v>
      </c>
      <c r="C1411" s="338" t="s">
        <v>3680</v>
      </c>
      <c r="D1411" s="486" t="str">
        <f>'Instructions-LCR'!B330</f>
        <v>Collateral swaps - borrowed assets re-used - Level 2B RMBS lent / Level 1 borrowed (all transactions) - market value of collateral borrowed</v>
      </c>
      <c r="E1411" s="338" t="b">
        <f t="shared" si="44"/>
        <v>0</v>
      </c>
      <c r="F1411" s="338" t="b">
        <f t="shared" si="45"/>
        <v>1</v>
      </c>
    </row>
    <row r="1412" spans="1:6" ht="41.4">
      <c r="A1412" s="337" t="s">
        <v>257</v>
      </c>
      <c r="B1412" s="337" t="s">
        <v>1377</v>
      </c>
      <c r="C1412" s="338" t="s">
        <v>3681</v>
      </c>
      <c r="D1412" s="486" t="str">
        <f>'Instructions-LCR'!C330</f>
        <v>The market value of collateral borrowed in all transactions where Level 2B RMBS assets are lent and non-cash Level 1 assets are borrowed, where the collateral borrowed is  re-used (rehypothecated) to cover the institution's outright short positions.</v>
      </c>
      <c r="E1412" s="338" t="b">
        <f t="shared" si="44"/>
        <v>0</v>
      </c>
      <c r="F1412" s="338" t="b">
        <f t="shared" si="45"/>
        <v>1</v>
      </c>
    </row>
    <row r="1413" spans="1:6">
      <c r="A1413" s="337" t="s">
        <v>314</v>
      </c>
      <c r="B1413" s="337" t="s">
        <v>1007</v>
      </c>
      <c r="C1413" s="338" t="s">
        <v>3682</v>
      </c>
      <c r="D1413" s="486" t="str">
        <f>'Instructions-LCR'!D331</f>
        <v>48-48c, 113, 146</v>
      </c>
      <c r="E1413" s="338" t="b">
        <f t="shared" si="44"/>
        <v>1</v>
      </c>
      <c r="F1413" s="338" t="b">
        <f t="shared" si="45"/>
        <v>1</v>
      </c>
    </row>
    <row r="1414" spans="1:6" ht="27.6">
      <c r="A1414" s="337" t="s">
        <v>258</v>
      </c>
      <c r="B1414" s="337" t="s">
        <v>1378</v>
      </c>
      <c r="C1414" s="338" t="s">
        <v>3683</v>
      </c>
      <c r="D1414" s="486" t="str">
        <f>'Instructions-LCR'!B331</f>
        <v>Collateral swaps - borrowed assets re-used - Level 2B RMBS lent / Level 2A borrowed (all transactions) - market value of collateral lent</v>
      </c>
      <c r="E1414" s="338" t="b">
        <f t="shared" si="44"/>
        <v>0</v>
      </c>
      <c r="F1414" s="338" t="b">
        <f t="shared" si="45"/>
        <v>1</v>
      </c>
    </row>
    <row r="1415" spans="1:6" ht="41.4">
      <c r="A1415" s="337" t="s">
        <v>259</v>
      </c>
      <c r="B1415" s="337" t="s">
        <v>1379</v>
      </c>
      <c r="C1415" s="338" t="s">
        <v>3684</v>
      </c>
      <c r="D1415" s="486" t="str">
        <f>'Instructions-LCR'!C331</f>
        <v>The market value of collateral lent in all transactions where Level 2B RMBS assets are lent and Level 2A assets are borrowed, where the collateral borrowed is re-used (rehypothecated) to cover the institution's outright short positions.</v>
      </c>
      <c r="E1415" s="338" t="b">
        <f t="shared" si="44"/>
        <v>0</v>
      </c>
      <c r="F1415" s="338" t="b">
        <f t="shared" si="45"/>
        <v>1</v>
      </c>
    </row>
    <row r="1416" spans="1:6">
      <c r="A1416" s="337" t="s">
        <v>314</v>
      </c>
      <c r="B1416" s="337" t="s">
        <v>1007</v>
      </c>
      <c r="C1416" s="338" t="s">
        <v>3685</v>
      </c>
      <c r="D1416" s="486" t="str">
        <f>'Instructions-LCR'!D332</f>
        <v>48-48c, 113, 146</v>
      </c>
      <c r="E1416" s="338" t="b">
        <f t="shared" si="44"/>
        <v>1</v>
      </c>
      <c r="F1416" s="338" t="b">
        <f t="shared" si="45"/>
        <v>1</v>
      </c>
    </row>
    <row r="1417" spans="1:6" ht="27.6">
      <c r="A1417" s="337" t="s">
        <v>260</v>
      </c>
      <c r="B1417" s="337" t="s">
        <v>1380</v>
      </c>
      <c r="C1417" s="338" t="s">
        <v>3686</v>
      </c>
      <c r="D1417" s="486" t="str">
        <f>'Instructions-LCR'!B332</f>
        <v>Collateral swaps - borrowed assets re-used - Level 2B RMBS lent / Level 2A borrowed (all transactions) - market value of collateral borrowed</v>
      </c>
      <c r="E1417" s="338" t="b">
        <f t="shared" si="44"/>
        <v>0</v>
      </c>
      <c r="F1417" s="338" t="b">
        <f t="shared" si="45"/>
        <v>1</v>
      </c>
    </row>
    <row r="1418" spans="1:6" ht="41.4">
      <c r="A1418" s="337" t="s">
        <v>261</v>
      </c>
      <c r="B1418" s="337" t="s">
        <v>1381</v>
      </c>
      <c r="C1418" s="338" t="s">
        <v>3687</v>
      </c>
      <c r="D1418" s="486" t="str">
        <f>'Instructions-LCR'!C332</f>
        <v>The market value of collateral borrowed in all transactions where Level 2B RMBS assets are lent and Level 2A assets are borrowed, where the collateral borrowed is  re-used (rehypothecated) to cover the institution's outright short positions.</v>
      </c>
      <c r="E1418" s="338" t="b">
        <f t="shared" si="44"/>
        <v>0</v>
      </c>
      <c r="F1418" s="338" t="b">
        <f t="shared" si="45"/>
        <v>1</v>
      </c>
    </row>
    <row r="1419" spans="1:6">
      <c r="A1419" s="337" t="s">
        <v>314</v>
      </c>
      <c r="B1419" s="337" t="s">
        <v>1007</v>
      </c>
      <c r="C1419" s="338" t="s">
        <v>3688</v>
      </c>
      <c r="D1419" s="486" t="str">
        <f>'Instructions-LCR'!D333</f>
        <v>48-48c, 113, 146</v>
      </c>
      <c r="E1419" s="338" t="b">
        <f t="shared" si="44"/>
        <v>1</v>
      </c>
      <c r="F1419" s="338" t="b">
        <f t="shared" si="45"/>
        <v>1</v>
      </c>
    </row>
    <row r="1420" spans="1:6" ht="27.6">
      <c r="A1420" s="337" t="s">
        <v>262</v>
      </c>
      <c r="B1420" s="337" t="s">
        <v>1382</v>
      </c>
      <c r="C1420" s="338" t="s">
        <v>3689</v>
      </c>
      <c r="D1420" s="486" t="str">
        <f>'Instructions-LCR'!B333</f>
        <v>Collateral swaps - borrowed assets re-used - Level 2B RMBS lent / Level 2B RMBS borrowed (all transactions) - market value of collateral lent</v>
      </c>
      <c r="E1420" s="338" t="b">
        <f t="shared" si="44"/>
        <v>0</v>
      </c>
      <c r="F1420" s="338" t="b">
        <f t="shared" si="45"/>
        <v>1</v>
      </c>
    </row>
    <row r="1421" spans="1:6" ht="41.4">
      <c r="A1421" s="337" t="s">
        <v>263</v>
      </c>
      <c r="B1421" s="337" t="s">
        <v>1383</v>
      </c>
      <c r="C1421" s="338" t="s">
        <v>3690</v>
      </c>
      <c r="D1421" s="486" t="str">
        <f>'Instructions-LCR'!C333</f>
        <v>The market value of collateral lent in all transactions where Level 2B RMBS assets are lent and Level 2B RMBS assets are borrowed, where the collateral borrowed is re-used (rehypothecated) to cover the institution's outright short positions.</v>
      </c>
      <c r="E1421" s="338" t="b">
        <f t="shared" si="44"/>
        <v>0</v>
      </c>
      <c r="F1421" s="338" t="b">
        <f t="shared" si="45"/>
        <v>1</v>
      </c>
    </row>
    <row r="1422" spans="1:6">
      <c r="A1422" s="337" t="s">
        <v>314</v>
      </c>
      <c r="B1422" s="337" t="s">
        <v>1007</v>
      </c>
      <c r="C1422" s="338" t="s">
        <v>3691</v>
      </c>
      <c r="D1422" s="486" t="str">
        <f>'Instructions-LCR'!D334</f>
        <v>48-48c, 113, 146</v>
      </c>
      <c r="E1422" s="338" t="b">
        <f t="shared" si="44"/>
        <v>1</v>
      </c>
      <c r="F1422" s="338" t="b">
        <f t="shared" si="45"/>
        <v>1</v>
      </c>
    </row>
    <row r="1423" spans="1:6" ht="27.6">
      <c r="A1423" s="337" t="s">
        <v>264</v>
      </c>
      <c r="B1423" s="337" t="s">
        <v>1384</v>
      </c>
      <c r="C1423" s="338" t="s">
        <v>3692</v>
      </c>
      <c r="D1423" s="486" t="str">
        <f>'Instructions-LCR'!B334</f>
        <v>Collateral swaps - borrowed assets re-used - Level 2B RMBS lent / Level 2B RMBS borrowed (all transactions) - market value of collateral borrowed</v>
      </c>
      <c r="E1423" s="338" t="b">
        <f t="shared" si="44"/>
        <v>0</v>
      </c>
      <c r="F1423" s="338" t="b">
        <f t="shared" si="45"/>
        <v>1</v>
      </c>
    </row>
    <row r="1424" spans="1:6" ht="41.4">
      <c r="A1424" s="337" t="s">
        <v>265</v>
      </c>
      <c r="B1424" s="337" t="s">
        <v>1385</v>
      </c>
      <c r="C1424" s="338" t="s">
        <v>3693</v>
      </c>
      <c r="D1424" s="486" t="str">
        <f>'Instructions-LCR'!C334</f>
        <v>The market value of collateral borrowed in all transactions where Level 2B RMBS assets are lent and Level 2B RMBS assets are borrowed, where the collateral borrowed is  re-used (rehypothecated) to cover the institution's outright short positions.</v>
      </c>
      <c r="E1424" s="338" t="b">
        <f t="shared" si="44"/>
        <v>0</v>
      </c>
      <c r="F1424" s="338" t="b">
        <f t="shared" si="45"/>
        <v>1</v>
      </c>
    </row>
    <row r="1425" spans="1:6">
      <c r="A1425" s="337" t="s">
        <v>314</v>
      </c>
      <c r="B1425" s="337" t="s">
        <v>1007</v>
      </c>
      <c r="C1425" s="338" t="s">
        <v>3694</v>
      </c>
      <c r="D1425" s="486" t="str">
        <f>'Instructions-LCR'!D335</f>
        <v>48-48c, 113, 146</v>
      </c>
      <c r="E1425" s="338" t="b">
        <f t="shared" si="44"/>
        <v>1</v>
      </c>
      <c r="F1425" s="338" t="b">
        <f t="shared" si="45"/>
        <v>1</v>
      </c>
    </row>
    <row r="1426" spans="1:6" ht="27.6">
      <c r="A1426" s="337" t="s">
        <v>266</v>
      </c>
      <c r="B1426" s="337" t="s">
        <v>1386</v>
      </c>
      <c r="C1426" s="338" t="s">
        <v>3695</v>
      </c>
      <c r="D1426" s="486" t="str">
        <f>'Instructions-LCR'!B335</f>
        <v>Collateral swaps - borrowed assets re-used - Level 2B RMBS lent / Level 2B non-RMBS borrowed (all transactions) - market value of collateral lent</v>
      </c>
      <c r="E1426" s="338" t="b">
        <f t="shared" si="44"/>
        <v>0</v>
      </c>
      <c r="F1426" s="338" t="b">
        <f t="shared" si="45"/>
        <v>1</v>
      </c>
    </row>
    <row r="1427" spans="1:6" ht="41.4">
      <c r="A1427" s="337" t="s">
        <v>267</v>
      </c>
      <c r="B1427" s="337" t="s">
        <v>1387</v>
      </c>
      <c r="C1427" s="338" t="s">
        <v>3696</v>
      </c>
      <c r="D1427" s="486" t="str">
        <f>'Instructions-LCR'!C335</f>
        <v>The market value of collateral lent in all transactions where Level 2B RMBS assets are lent and Level 2B non-RMBS assets are borrowed, where the collateral borrowed is re-used (rehypothecated) to cover the institution's outright short positions.</v>
      </c>
      <c r="E1427" s="338" t="b">
        <f t="shared" si="44"/>
        <v>0</v>
      </c>
      <c r="F1427" s="338" t="b">
        <f t="shared" si="45"/>
        <v>1</v>
      </c>
    </row>
    <row r="1428" spans="1:6">
      <c r="A1428" s="337" t="s">
        <v>314</v>
      </c>
      <c r="B1428" s="337" t="s">
        <v>1007</v>
      </c>
      <c r="C1428" s="338" t="s">
        <v>3697</v>
      </c>
      <c r="D1428" s="486" t="str">
        <f>'Instructions-LCR'!D336</f>
        <v>48-48c, 113, 146</v>
      </c>
      <c r="E1428" s="338" t="b">
        <f t="shared" si="44"/>
        <v>1</v>
      </c>
      <c r="F1428" s="338" t="b">
        <f t="shared" si="45"/>
        <v>1</v>
      </c>
    </row>
    <row r="1429" spans="1:6" ht="27.6">
      <c r="A1429" s="337" t="s">
        <v>268</v>
      </c>
      <c r="B1429" s="337" t="s">
        <v>1388</v>
      </c>
      <c r="C1429" s="338" t="s">
        <v>3698</v>
      </c>
      <c r="D1429" s="486" t="str">
        <f>'Instructions-LCR'!B336</f>
        <v>Collateral swaps - borrowed assets re-used - Level 2B RMBS lent / Level 2B non-RMBS borrowed (all transactions) - market value of collateral borrowed</v>
      </c>
      <c r="E1429" s="338" t="b">
        <f t="shared" si="44"/>
        <v>0</v>
      </c>
      <c r="F1429" s="338" t="b">
        <f t="shared" si="45"/>
        <v>1</v>
      </c>
    </row>
    <row r="1430" spans="1:6" ht="41.4">
      <c r="A1430" s="337" t="s">
        <v>269</v>
      </c>
      <c r="B1430" s="337" t="s">
        <v>1389</v>
      </c>
      <c r="C1430" s="338" t="s">
        <v>3699</v>
      </c>
      <c r="D1430" s="486" t="str">
        <f>'Instructions-LCR'!C336</f>
        <v>The market value of collateral borrowed in all transactions where Level 2B RMBS assets are lent and Level 2B non-RMBS assets are borrowed, where the collateral borrowed is  re-used (rehypothecated) to cover the institution's outright short positions.</v>
      </c>
      <c r="E1430" s="338" t="b">
        <f t="shared" si="44"/>
        <v>0</v>
      </c>
      <c r="F1430" s="338" t="b">
        <f t="shared" si="45"/>
        <v>1</v>
      </c>
    </row>
    <row r="1431" spans="1:6">
      <c r="A1431" s="337" t="s">
        <v>314</v>
      </c>
      <c r="B1431" s="337" t="s">
        <v>1007</v>
      </c>
      <c r="C1431" s="338" t="s">
        <v>3700</v>
      </c>
      <c r="D1431" s="486" t="str">
        <f>'Instructions-LCR'!D337</f>
        <v>48-48c, 113, 146</v>
      </c>
      <c r="E1431" s="338" t="b">
        <f t="shared" si="44"/>
        <v>1</v>
      </c>
      <c r="F1431" s="338" t="b">
        <f t="shared" si="45"/>
        <v>1</v>
      </c>
    </row>
    <row r="1432" spans="1:6" ht="27.6">
      <c r="A1432" s="337" t="s">
        <v>508</v>
      </c>
      <c r="B1432" s="337" t="s">
        <v>1670</v>
      </c>
      <c r="C1432" s="338" t="s">
        <v>3701</v>
      </c>
      <c r="D1432" s="486" t="str">
        <f>'Instructions-LCR'!B337</f>
        <v>Collateral swaps - borrowed assets re-used - Level 2B RMBS lent / non-HQLA assets borrowed (all transactions) - market value of collateral lent</v>
      </c>
      <c r="E1432" s="338" t="b">
        <f t="shared" si="44"/>
        <v>0</v>
      </c>
      <c r="F1432" s="338" t="b">
        <f t="shared" si="45"/>
        <v>1</v>
      </c>
    </row>
    <row r="1433" spans="1:6" ht="41.4">
      <c r="A1433" s="337" t="s">
        <v>509</v>
      </c>
      <c r="B1433" s="337" t="s">
        <v>1671</v>
      </c>
      <c r="C1433" s="338" t="s">
        <v>3702</v>
      </c>
      <c r="D1433" s="486" t="str">
        <f>'Instructions-LCR'!C337</f>
        <v>The market value of collateral lent in all transactions where Level 2B RMBS assets are lent and non-HQLA assets are borrowed, where the collateral borrowed is re-used (rehypothecated) to cover the institution's outright short positions.</v>
      </c>
      <c r="E1433" s="338" t="b">
        <f t="shared" si="44"/>
        <v>0</v>
      </c>
      <c r="F1433" s="338" t="b">
        <f t="shared" si="45"/>
        <v>1</v>
      </c>
    </row>
    <row r="1434" spans="1:6">
      <c r="A1434" s="337" t="s">
        <v>314</v>
      </c>
      <c r="B1434" s="337" t="s">
        <v>1007</v>
      </c>
      <c r="C1434" s="338" t="s">
        <v>3703</v>
      </c>
      <c r="D1434" s="486" t="str">
        <f>'Instructions-LCR'!D338</f>
        <v>48-48c, 113, 146</v>
      </c>
      <c r="E1434" s="338" t="b">
        <f t="shared" si="44"/>
        <v>1</v>
      </c>
      <c r="F1434" s="338" t="b">
        <f t="shared" si="45"/>
        <v>1</v>
      </c>
    </row>
    <row r="1435" spans="1:6" ht="27.6">
      <c r="A1435" s="337" t="s">
        <v>510</v>
      </c>
      <c r="B1435" s="337" t="s">
        <v>1672</v>
      </c>
      <c r="C1435" s="338" t="s">
        <v>3704</v>
      </c>
      <c r="D1435" s="486" t="str">
        <f>'Instructions-LCR'!B338</f>
        <v>Collateral swaps - borrowed assets re-used - Level 2B RMBS lent / non-HQLA assets borrowed (all transactions) - market value of collateral borrowed</v>
      </c>
      <c r="E1435" s="338" t="b">
        <f t="shared" si="44"/>
        <v>0</v>
      </c>
      <c r="F1435" s="338" t="b">
        <f t="shared" si="45"/>
        <v>1</v>
      </c>
    </row>
    <row r="1436" spans="1:6" ht="41.4">
      <c r="A1436" s="337" t="s">
        <v>511</v>
      </c>
      <c r="B1436" s="337" t="s">
        <v>1673</v>
      </c>
      <c r="C1436" s="338" t="s">
        <v>3705</v>
      </c>
      <c r="D1436" s="486" t="str">
        <f>'Instructions-LCR'!C338</f>
        <v>The market value of collateral borrowed in all transactions where Level 2B RMBS assets are lent and non-HQLA assets are borrowed, where the collateral borrowed is  re-used (rehypothecated) to cover the institution's outright short positions.</v>
      </c>
      <c r="E1436" s="338" t="b">
        <f t="shared" si="44"/>
        <v>0</v>
      </c>
      <c r="F1436" s="338" t="b">
        <f t="shared" si="45"/>
        <v>1</v>
      </c>
    </row>
    <row r="1437" spans="1:6">
      <c r="A1437" s="337" t="s">
        <v>314</v>
      </c>
      <c r="B1437" s="337" t="s">
        <v>1007</v>
      </c>
      <c r="C1437" s="338" t="s">
        <v>3706</v>
      </c>
      <c r="D1437" s="486" t="str">
        <f>'Instructions-LCR'!D339</f>
        <v>48-48c, 113, 146</v>
      </c>
      <c r="E1437" s="338" t="b">
        <f t="shared" si="44"/>
        <v>1</v>
      </c>
      <c r="F1437" s="338" t="b">
        <f t="shared" si="45"/>
        <v>1</v>
      </c>
    </row>
    <row r="1438" spans="1:6" ht="27.6">
      <c r="A1438" s="337" t="s">
        <v>270</v>
      </c>
      <c r="B1438" s="337" t="s">
        <v>1390</v>
      </c>
      <c r="C1438" s="338" t="s">
        <v>3707</v>
      </c>
      <c r="D1438" s="486" t="str">
        <f>'Instructions-LCR'!B339</f>
        <v>Collateral swaps - borrowed assets re-used - Level 2B non-RMBS lent / Level 1 borrowed (all transactions) - market value of collateral lent</v>
      </c>
      <c r="E1438" s="338" t="b">
        <f t="shared" si="44"/>
        <v>0</v>
      </c>
      <c r="F1438" s="338" t="b">
        <f t="shared" si="45"/>
        <v>1</v>
      </c>
    </row>
    <row r="1439" spans="1:6" ht="41.4">
      <c r="A1439" s="337" t="s">
        <v>255</v>
      </c>
      <c r="B1439" s="337" t="s">
        <v>1375</v>
      </c>
      <c r="C1439" s="338" t="s">
        <v>3708</v>
      </c>
      <c r="D1439" s="486" t="str">
        <f>'Instructions-LCR'!C339</f>
        <v>The market value of collateral lent in all transactions where Level 2B RMBS assets are lent and non-cash Level 1 assets are borrowed, where the collateral borrowed is re-used (rehypothecated) to cover the institution's outright short positions.</v>
      </c>
      <c r="E1439" s="338" t="b">
        <f t="shared" si="44"/>
        <v>0</v>
      </c>
      <c r="F1439" s="338" t="b">
        <f t="shared" si="45"/>
        <v>1</v>
      </c>
    </row>
    <row r="1440" spans="1:6">
      <c r="A1440" s="337" t="s">
        <v>314</v>
      </c>
      <c r="B1440" s="337" t="s">
        <v>1007</v>
      </c>
      <c r="C1440" s="338" t="s">
        <v>3709</v>
      </c>
      <c r="D1440" s="486" t="str">
        <f>'Instructions-LCR'!D340</f>
        <v>48-48c, 113, 146</v>
      </c>
      <c r="E1440" s="338" t="b">
        <f t="shared" si="44"/>
        <v>1</v>
      </c>
      <c r="F1440" s="338" t="b">
        <f t="shared" si="45"/>
        <v>1</v>
      </c>
    </row>
    <row r="1441" spans="1:6" ht="27.6">
      <c r="A1441" s="337" t="s">
        <v>271</v>
      </c>
      <c r="B1441" s="337" t="s">
        <v>1391</v>
      </c>
      <c r="C1441" s="338" t="s">
        <v>3710</v>
      </c>
      <c r="D1441" s="486" t="str">
        <f>'Instructions-LCR'!B340</f>
        <v>Collateral swaps - borrowed assets re-used - Level 2B non-RMBS lent / Level 1 borrowed (all transactions) - market value of collateral borrowed</v>
      </c>
      <c r="E1441" s="338" t="b">
        <f t="shared" si="44"/>
        <v>0</v>
      </c>
      <c r="F1441" s="338" t="b">
        <f t="shared" si="45"/>
        <v>1</v>
      </c>
    </row>
    <row r="1442" spans="1:6" ht="41.4">
      <c r="A1442" s="337" t="s">
        <v>272</v>
      </c>
      <c r="B1442" s="337" t="s">
        <v>1392</v>
      </c>
      <c r="C1442" s="338" t="s">
        <v>3711</v>
      </c>
      <c r="D1442" s="486" t="str">
        <f>'Instructions-LCR'!C340</f>
        <v>The market value of collateral borrowed in all transactions where Level 2B non-RMBS assets are lent and non-cash Level 1 assets are borrowed, where the collateral borrowed is  re-used (rehypothecated) to cover the institution's outright short positions.</v>
      </c>
      <c r="E1442" s="338" t="b">
        <f t="shared" si="44"/>
        <v>0</v>
      </c>
      <c r="F1442" s="338" t="b">
        <f t="shared" si="45"/>
        <v>1</v>
      </c>
    </row>
    <row r="1443" spans="1:6">
      <c r="A1443" s="337" t="s">
        <v>314</v>
      </c>
      <c r="B1443" s="337" t="s">
        <v>1007</v>
      </c>
      <c r="C1443" s="338" t="s">
        <v>3712</v>
      </c>
      <c r="D1443" s="486" t="str">
        <f>'Instructions-LCR'!D341</f>
        <v>48-48c, 113, 146</v>
      </c>
      <c r="E1443" s="338" t="b">
        <f t="shared" si="44"/>
        <v>1</v>
      </c>
      <c r="F1443" s="338" t="b">
        <f t="shared" si="45"/>
        <v>1</v>
      </c>
    </row>
    <row r="1444" spans="1:6" ht="27.6">
      <c r="A1444" s="337" t="s">
        <v>273</v>
      </c>
      <c r="B1444" s="337" t="s">
        <v>1393</v>
      </c>
      <c r="C1444" s="338" t="s">
        <v>3713</v>
      </c>
      <c r="D1444" s="486" t="str">
        <f>'Instructions-LCR'!B341</f>
        <v>Collateral swaps - borrowed assets re-used - Level 2B non-RMBS lent / Level 2A borrowed (all transactions) - market value of collateral lent</v>
      </c>
      <c r="E1444" s="338" t="b">
        <f t="shared" si="44"/>
        <v>0</v>
      </c>
      <c r="F1444" s="338" t="b">
        <f t="shared" si="45"/>
        <v>1</v>
      </c>
    </row>
    <row r="1445" spans="1:6" ht="41.4">
      <c r="A1445" s="337" t="s">
        <v>274</v>
      </c>
      <c r="B1445" s="337" t="s">
        <v>1394</v>
      </c>
      <c r="C1445" s="338" t="s">
        <v>3714</v>
      </c>
      <c r="D1445" s="486" t="str">
        <f>'Instructions-LCR'!C341</f>
        <v>The market value of collateral lent in all transactions where Level 2B non-RMBS assets are lent and Level 2A assets are borrowed, where the collateral borrowed is re-used (rehypothecated) to cover the institution's outright short positions.</v>
      </c>
      <c r="E1445" s="338" t="b">
        <f t="shared" si="44"/>
        <v>0</v>
      </c>
      <c r="F1445" s="338" t="b">
        <f t="shared" si="45"/>
        <v>1</v>
      </c>
    </row>
    <row r="1446" spans="1:6">
      <c r="A1446" s="337" t="s">
        <v>314</v>
      </c>
      <c r="B1446" s="337" t="s">
        <v>1007</v>
      </c>
      <c r="C1446" s="338" t="s">
        <v>3715</v>
      </c>
      <c r="D1446" s="486" t="str">
        <f>'Instructions-LCR'!D342</f>
        <v>48-48c, 113, 146</v>
      </c>
      <c r="E1446" s="338" t="b">
        <f t="shared" si="44"/>
        <v>1</v>
      </c>
      <c r="F1446" s="338" t="b">
        <f t="shared" si="45"/>
        <v>1</v>
      </c>
    </row>
    <row r="1447" spans="1:6" ht="27.6">
      <c r="A1447" s="337" t="s">
        <v>275</v>
      </c>
      <c r="B1447" s="337" t="s">
        <v>1395</v>
      </c>
      <c r="C1447" s="338" t="s">
        <v>3716</v>
      </c>
      <c r="D1447" s="486" t="str">
        <f>'Instructions-LCR'!B342</f>
        <v>Collateral swaps - borrowed assets re-used - Level 2B non-RMBS lent / Level 2A borrowed (all transactions) - market value of collateral borrowed</v>
      </c>
      <c r="E1447" s="338" t="b">
        <f t="shared" si="44"/>
        <v>0</v>
      </c>
      <c r="F1447" s="338" t="b">
        <f t="shared" si="45"/>
        <v>1</v>
      </c>
    </row>
    <row r="1448" spans="1:6" ht="41.4">
      <c r="A1448" s="337" t="s">
        <v>276</v>
      </c>
      <c r="B1448" s="337" t="s">
        <v>1396</v>
      </c>
      <c r="C1448" s="338" t="s">
        <v>3717</v>
      </c>
      <c r="D1448" s="486" t="str">
        <f>'Instructions-LCR'!C342</f>
        <v>The market value of collateral borrowed in all transactions where Level 2B non-RMBS assets are lent and Level 2A assets are borrowed, where the collateral borrowed is  re-used (rehypothecated) to cover the institution's outright short positions.</v>
      </c>
      <c r="E1448" s="338" t="b">
        <f t="shared" si="44"/>
        <v>0</v>
      </c>
      <c r="F1448" s="338" t="b">
        <f t="shared" si="45"/>
        <v>1</v>
      </c>
    </row>
    <row r="1449" spans="1:6">
      <c r="A1449" s="337" t="s">
        <v>314</v>
      </c>
      <c r="B1449" s="337" t="s">
        <v>1007</v>
      </c>
      <c r="C1449" s="338" t="s">
        <v>3718</v>
      </c>
      <c r="D1449" s="486" t="str">
        <f>'Instructions-LCR'!D343</f>
        <v>48-48c, 113, 146</v>
      </c>
      <c r="E1449" s="338" t="b">
        <f t="shared" si="44"/>
        <v>1</v>
      </c>
      <c r="F1449" s="338" t="b">
        <f t="shared" si="45"/>
        <v>1</v>
      </c>
    </row>
    <row r="1450" spans="1:6" ht="27.6">
      <c r="A1450" s="337" t="s">
        <v>277</v>
      </c>
      <c r="B1450" s="337" t="s">
        <v>1397</v>
      </c>
      <c r="C1450" s="338" t="s">
        <v>3719</v>
      </c>
      <c r="D1450" s="486" t="str">
        <f>'Instructions-LCR'!B343</f>
        <v>Collateral swaps - borrowed assets re-used - Level 2B non-RMBS lent / Level 2B RMBS borrowed (all transactions) - market value of collateral lent</v>
      </c>
      <c r="E1450" s="338" t="b">
        <f t="shared" si="44"/>
        <v>0</v>
      </c>
      <c r="F1450" s="338" t="b">
        <f t="shared" si="45"/>
        <v>1</v>
      </c>
    </row>
    <row r="1451" spans="1:6" ht="41.4">
      <c r="A1451" s="337" t="s">
        <v>278</v>
      </c>
      <c r="B1451" s="337" t="s">
        <v>1398</v>
      </c>
      <c r="C1451" s="338" t="s">
        <v>3720</v>
      </c>
      <c r="D1451" s="486" t="str">
        <f>'Instructions-LCR'!C343</f>
        <v>The market value of collateral lent in all transactions where Level 2B non-RMBS assets are lent and Level 2B RMBS assets are borrowed, where the collateral borrowed is re-used (rehypothecated) to cover the institution's outright short positions.</v>
      </c>
      <c r="E1451" s="338" t="b">
        <f t="shared" si="44"/>
        <v>0</v>
      </c>
      <c r="F1451" s="338" t="b">
        <f t="shared" si="45"/>
        <v>1</v>
      </c>
    </row>
    <row r="1452" spans="1:6">
      <c r="A1452" s="337" t="s">
        <v>314</v>
      </c>
      <c r="B1452" s="337" t="s">
        <v>1007</v>
      </c>
      <c r="C1452" s="338" t="s">
        <v>3721</v>
      </c>
      <c r="D1452" s="486" t="str">
        <f>'Instructions-LCR'!D344</f>
        <v>48-48c, 113, 146</v>
      </c>
      <c r="E1452" s="338" t="b">
        <f t="shared" si="44"/>
        <v>1</v>
      </c>
      <c r="F1452" s="338" t="b">
        <f t="shared" si="45"/>
        <v>1</v>
      </c>
    </row>
    <row r="1453" spans="1:6" ht="27.6">
      <c r="A1453" s="337" t="s">
        <v>279</v>
      </c>
      <c r="B1453" s="337" t="s">
        <v>1399</v>
      </c>
      <c r="C1453" s="338" t="s">
        <v>3722</v>
      </c>
      <c r="D1453" s="486" t="str">
        <f>'Instructions-LCR'!B344</f>
        <v>Collateral swaps - borrowed assets re-used - Level 2B non-RMBS lent / Level 2B RMBS borrowed (all transactions) - market value of collateral borrowed</v>
      </c>
      <c r="E1453" s="338" t="b">
        <f t="shared" si="44"/>
        <v>0</v>
      </c>
      <c r="F1453" s="338" t="b">
        <f t="shared" si="45"/>
        <v>1</v>
      </c>
    </row>
    <row r="1454" spans="1:6" ht="41.4">
      <c r="A1454" s="337" t="s">
        <v>280</v>
      </c>
      <c r="B1454" s="337" t="s">
        <v>1400</v>
      </c>
      <c r="C1454" s="338" t="s">
        <v>3723</v>
      </c>
      <c r="D1454" s="486" t="str">
        <f>'Instructions-LCR'!C344</f>
        <v>The market value of collateral borrowed in all transactions where Level 2B non-RMBS assets are lent and Level 2B RMBS assets are borrowed, where the collateral borrowed is  re-used (rehypothecated) to cover the institution's outright short positions.</v>
      </c>
      <c r="E1454" s="338" t="b">
        <f t="shared" si="44"/>
        <v>0</v>
      </c>
      <c r="F1454" s="338" t="b">
        <f t="shared" si="45"/>
        <v>1</v>
      </c>
    </row>
    <row r="1455" spans="1:6">
      <c r="A1455" s="337" t="s">
        <v>314</v>
      </c>
      <c r="B1455" s="337" t="s">
        <v>1007</v>
      </c>
      <c r="C1455" s="338" t="s">
        <v>3724</v>
      </c>
      <c r="D1455" s="486" t="str">
        <f>'Instructions-LCR'!D345</f>
        <v>48-48c, 113, 146</v>
      </c>
      <c r="E1455" s="338" t="b">
        <f t="shared" si="44"/>
        <v>1</v>
      </c>
      <c r="F1455" s="338" t="b">
        <f t="shared" si="45"/>
        <v>1</v>
      </c>
    </row>
    <row r="1456" spans="1:6" ht="27.6">
      <c r="A1456" s="337" t="s">
        <v>281</v>
      </c>
      <c r="B1456" s="337" t="s">
        <v>1401</v>
      </c>
      <c r="C1456" s="338" t="s">
        <v>3725</v>
      </c>
      <c r="D1456" s="486" t="str">
        <f>'Instructions-LCR'!B345</f>
        <v>Collateral swaps - borrowed assets re-used - Level 2B non-RMBS lent / Level 2B non-RMBS borrowed (all transactions) - market value of collateral lent</v>
      </c>
      <c r="E1456" s="338" t="b">
        <f t="shared" si="44"/>
        <v>0</v>
      </c>
      <c r="F1456" s="338" t="b">
        <f t="shared" si="45"/>
        <v>1</v>
      </c>
    </row>
    <row r="1457" spans="1:6" ht="41.4">
      <c r="A1457" s="337" t="s">
        <v>282</v>
      </c>
      <c r="B1457" s="337" t="s">
        <v>1402</v>
      </c>
      <c r="C1457" s="338" t="s">
        <v>3726</v>
      </c>
      <c r="D1457" s="486" t="str">
        <f>'Instructions-LCR'!C345</f>
        <v>The market value of collateral lent in all transactions where Level 2B non-RMBS assets are lent and Level 2B non-RMBS assets are borrowed, where the collateral borrowed is re-used (rehypothecated) to cover the institution's outright short positions.</v>
      </c>
      <c r="E1457" s="338" t="b">
        <f t="shared" si="44"/>
        <v>0</v>
      </c>
      <c r="F1457" s="338" t="b">
        <f t="shared" si="45"/>
        <v>1</v>
      </c>
    </row>
    <row r="1458" spans="1:6">
      <c r="A1458" s="337" t="s">
        <v>314</v>
      </c>
      <c r="B1458" s="337" t="s">
        <v>1007</v>
      </c>
      <c r="C1458" s="338" t="s">
        <v>3727</v>
      </c>
      <c r="D1458" s="486" t="str">
        <f>'Instructions-LCR'!D346</f>
        <v>48-48c, 113, 146</v>
      </c>
      <c r="E1458" s="338" t="b">
        <f t="shared" si="44"/>
        <v>1</v>
      </c>
      <c r="F1458" s="338" t="b">
        <f t="shared" si="45"/>
        <v>1</v>
      </c>
    </row>
    <row r="1459" spans="1:6" ht="27.6">
      <c r="A1459" s="337" t="s">
        <v>283</v>
      </c>
      <c r="B1459" s="337" t="s">
        <v>1403</v>
      </c>
      <c r="C1459" s="338" t="s">
        <v>3728</v>
      </c>
      <c r="D1459" s="486" t="str">
        <f>'Instructions-LCR'!B346</f>
        <v>Collateral swaps - borrowed assets re-used - Level 2B non-RMBS lent / Level 2B non-RMBS borrowed (all transactions) - market value of collateral borrowed</v>
      </c>
      <c r="E1459" s="338" t="b">
        <f t="shared" si="44"/>
        <v>0</v>
      </c>
      <c r="F1459" s="338" t="b">
        <f t="shared" si="45"/>
        <v>1</v>
      </c>
    </row>
    <row r="1460" spans="1:6" ht="41.4">
      <c r="A1460" s="337" t="s">
        <v>284</v>
      </c>
      <c r="B1460" s="337" t="s">
        <v>1404</v>
      </c>
      <c r="C1460" s="338" t="s">
        <v>3729</v>
      </c>
      <c r="D1460" s="486" t="str">
        <f>'Instructions-LCR'!C346</f>
        <v>The market value of collateral borrowed in all transactions where Level 2B non-RMBS assets are lent and Level 2B non-RMBS assets are borrowed, where the collateral borrowed is  re-used (rehypothecated) to cover the institution's outright short positions.</v>
      </c>
      <c r="E1460" s="338" t="b">
        <f t="shared" si="44"/>
        <v>0</v>
      </c>
      <c r="F1460" s="338" t="b">
        <f t="shared" si="45"/>
        <v>1</v>
      </c>
    </row>
    <row r="1461" spans="1:6">
      <c r="A1461" s="337" t="s">
        <v>314</v>
      </c>
      <c r="B1461" s="337" t="s">
        <v>1007</v>
      </c>
      <c r="C1461" s="338" t="s">
        <v>3730</v>
      </c>
      <c r="D1461" s="486" t="str">
        <f>'Instructions-LCR'!D347</f>
        <v>48-48c, 113, 146</v>
      </c>
      <c r="E1461" s="338" t="b">
        <f t="shared" si="44"/>
        <v>1</v>
      </c>
      <c r="F1461" s="338" t="b">
        <f t="shared" si="45"/>
        <v>1</v>
      </c>
    </row>
    <row r="1462" spans="1:6" ht="27.6">
      <c r="A1462" s="337" t="s">
        <v>512</v>
      </c>
      <c r="B1462" s="337" t="s">
        <v>1674</v>
      </c>
      <c r="C1462" s="338" t="s">
        <v>3731</v>
      </c>
      <c r="D1462" s="486" t="str">
        <f>'Instructions-LCR'!B347</f>
        <v>Collateral swaps - borrowed assets re-used - Level 2B non-RMBS lent / non-HQLA assets borrowed (all transactions) - market value of collateral lent</v>
      </c>
      <c r="E1462" s="338" t="b">
        <f t="shared" si="44"/>
        <v>0</v>
      </c>
      <c r="F1462" s="338" t="b">
        <f t="shared" si="45"/>
        <v>1</v>
      </c>
    </row>
    <row r="1463" spans="1:6" ht="41.4">
      <c r="A1463" s="337" t="s">
        <v>513</v>
      </c>
      <c r="B1463" s="337" t="s">
        <v>1675</v>
      </c>
      <c r="C1463" s="338" t="s">
        <v>3732</v>
      </c>
      <c r="D1463" s="486" t="str">
        <f>'Instructions-LCR'!C347</f>
        <v>The market value of collateral lent in all transactions where Level 2B non-RMBS assets are lent and non-HQLA assets are borrowed, where the collateral borrowed is re-used (rehypothecated) to cover the institution's outright short positions.</v>
      </c>
      <c r="E1463" s="338" t="b">
        <f t="shared" si="44"/>
        <v>0</v>
      </c>
      <c r="F1463" s="338" t="b">
        <f t="shared" si="45"/>
        <v>1</v>
      </c>
    </row>
    <row r="1464" spans="1:6">
      <c r="A1464" s="337" t="s">
        <v>314</v>
      </c>
      <c r="B1464" s="337" t="s">
        <v>1007</v>
      </c>
      <c r="C1464" s="338" t="s">
        <v>3733</v>
      </c>
      <c r="D1464" s="486" t="str">
        <f>'Instructions-LCR'!D348</f>
        <v>48-48c, 113, 146</v>
      </c>
      <c r="E1464" s="338" t="b">
        <f t="shared" si="44"/>
        <v>1</v>
      </c>
      <c r="F1464" s="338" t="b">
        <f t="shared" si="45"/>
        <v>1</v>
      </c>
    </row>
    <row r="1465" spans="1:6" ht="27.6">
      <c r="A1465" s="337" t="s">
        <v>514</v>
      </c>
      <c r="B1465" s="337" t="s">
        <v>1676</v>
      </c>
      <c r="C1465" s="338" t="s">
        <v>3734</v>
      </c>
      <c r="D1465" s="486" t="str">
        <f>'Instructions-LCR'!B348</f>
        <v>Collateral swaps - borrowed assets re-used - Level 2B non-RMBS lent / non-HQLA assets borrowed (all transactions) - market value of collateral borrowed</v>
      </c>
      <c r="E1465" s="338" t="b">
        <f t="shared" si="44"/>
        <v>0</v>
      </c>
      <c r="F1465" s="338" t="b">
        <f t="shared" si="45"/>
        <v>1</v>
      </c>
    </row>
    <row r="1466" spans="1:6" ht="41.4">
      <c r="A1466" s="337" t="s">
        <v>515</v>
      </c>
      <c r="B1466" s="337" t="s">
        <v>1677</v>
      </c>
      <c r="C1466" s="338" t="s">
        <v>3735</v>
      </c>
      <c r="D1466" s="486" t="str">
        <f>'Instructions-LCR'!C348</f>
        <v>The market value of collateral borrowed in all transactions where Level 2B non-RMBS assets are lent and non-HQLA assets are borrowed, where the collateral borrowed is  re-used (rehypothecated) to cover the institution's outright short positions.</v>
      </c>
      <c r="E1466" s="338" t="b">
        <f t="shared" si="44"/>
        <v>0</v>
      </c>
      <c r="F1466" s="338" t="b">
        <f t="shared" si="45"/>
        <v>1</v>
      </c>
    </row>
    <row r="1467" spans="1:6">
      <c r="A1467" s="337" t="s">
        <v>314</v>
      </c>
      <c r="B1467" s="337" t="s">
        <v>1007</v>
      </c>
      <c r="C1467" s="338" t="s">
        <v>3736</v>
      </c>
      <c r="D1467" s="486" t="str">
        <f>'Instructions-LCR'!D349</f>
        <v>48-48c, 113, 146</v>
      </c>
      <c r="E1467" s="338" t="b">
        <f t="shared" si="44"/>
        <v>1</v>
      </c>
      <c r="F1467" s="338" t="b">
        <f t="shared" si="45"/>
        <v>1</v>
      </c>
    </row>
    <row r="1468" spans="1:6" ht="27.6">
      <c r="A1468" s="337" t="s">
        <v>516</v>
      </c>
      <c r="B1468" s="337" t="s">
        <v>1678</v>
      </c>
      <c r="C1468" s="338" t="s">
        <v>3737</v>
      </c>
      <c r="D1468" s="486" t="str">
        <f>'Instructions-LCR'!B349</f>
        <v>Collateral swaps - borrowed assets re-used - non-HQLA assets lent / Level 1 borrowed (all transactions) - market value of collateral lent</v>
      </c>
      <c r="E1468" s="338" t="b">
        <f t="shared" si="44"/>
        <v>0</v>
      </c>
      <c r="F1468" s="338" t="b">
        <f t="shared" si="45"/>
        <v>1</v>
      </c>
    </row>
    <row r="1469" spans="1:6" ht="41.4">
      <c r="A1469" s="337" t="s">
        <v>517</v>
      </c>
      <c r="B1469" s="337" t="s">
        <v>1679</v>
      </c>
      <c r="C1469" s="338" t="s">
        <v>3738</v>
      </c>
      <c r="D1469" s="486" t="str">
        <f>'Instructions-LCR'!C349</f>
        <v>The market value of collateral lent in all transactions where non-HQLA assets are lent and non-cash Level 1 assets are borrowed, where the collateral borrowed is re-used (rehypothecated) to cover the institution's outright short positions.</v>
      </c>
      <c r="E1469" s="338" t="b">
        <f t="shared" si="44"/>
        <v>0</v>
      </c>
      <c r="F1469" s="338" t="b">
        <f t="shared" si="45"/>
        <v>1</v>
      </c>
    </row>
    <row r="1470" spans="1:6">
      <c r="A1470" s="337" t="s">
        <v>314</v>
      </c>
      <c r="B1470" s="337" t="s">
        <v>1007</v>
      </c>
      <c r="C1470" s="338" t="s">
        <v>3739</v>
      </c>
      <c r="D1470" s="486" t="str">
        <f>'Instructions-LCR'!D350</f>
        <v>48-48c, 113, 146</v>
      </c>
      <c r="E1470" s="338" t="b">
        <f t="shared" si="44"/>
        <v>1</v>
      </c>
      <c r="F1470" s="338" t="b">
        <f t="shared" si="45"/>
        <v>1</v>
      </c>
    </row>
    <row r="1471" spans="1:6" ht="27.6">
      <c r="A1471" s="337" t="s">
        <v>518</v>
      </c>
      <c r="B1471" s="337" t="s">
        <v>1680</v>
      </c>
      <c r="C1471" s="338" t="s">
        <v>3740</v>
      </c>
      <c r="D1471" s="486" t="str">
        <f>'Instructions-LCR'!B350</f>
        <v>Collateral swaps - borrowed assets re-used - non-HQLA assets lent / Level 1 borrowed (all transactions) - market value of collateral borrowed</v>
      </c>
      <c r="E1471" s="338" t="b">
        <f t="shared" si="44"/>
        <v>0</v>
      </c>
      <c r="F1471" s="338" t="b">
        <f t="shared" si="45"/>
        <v>1</v>
      </c>
    </row>
    <row r="1472" spans="1:6" ht="41.4">
      <c r="A1472" s="337" t="s">
        <v>519</v>
      </c>
      <c r="B1472" s="337" t="s">
        <v>1681</v>
      </c>
      <c r="C1472" s="338" t="s">
        <v>3741</v>
      </c>
      <c r="D1472" s="486" t="str">
        <f>'Instructions-LCR'!C350</f>
        <v>The market value of collateral borrowed in all transactions where non-HQLA assets are lent and non-cash Level 1 assets are borrowed, where the collateral borrowed is  re-used (rehypothecated) to cover the institution's outright short positions.</v>
      </c>
      <c r="E1472" s="338" t="b">
        <f t="shared" si="44"/>
        <v>0</v>
      </c>
      <c r="F1472" s="338" t="b">
        <f t="shared" si="45"/>
        <v>1</v>
      </c>
    </row>
    <row r="1473" spans="1:6">
      <c r="A1473" s="337" t="s">
        <v>314</v>
      </c>
      <c r="B1473" s="337" t="s">
        <v>1007</v>
      </c>
      <c r="C1473" s="338" t="s">
        <v>3742</v>
      </c>
      <c r="D1473" s="486" t="str">
        <f>'Instructions-LCR'!D351</f>
        <v>48-48c, 113, 146</v>
      </c>
      <c r="E1473" s="338" t="b">
        <f t="shared" si="44"/>
        <v>1</v>
      </c>
      <c r="F1473" s="338" t="b">
        <f t="shared" si="45"/>
        <v>1</v>
      </c>
    </row>
    <row r="1474" spans="1:6" ht="27.6">
      <c r="A1474" s="337" t="s">
        <v>520</v>
      </c>
      <c r="B1474" s="337" t="s">
        <v>1682</v>
      </c>
      <c r="C1474" s="338" t="s">
        <v>3743</v>
      </c>
      <c r="D1474" s="486" t="str">
        <f>'Instructions-LCR'!B351</f>
        <v>Collateral swaps - borrowed assets re-used - non-HQLA assets lent / Level 2A borrowed (all transactions) - market value of collateral lent</v>
      </c>
      <c r="E1474" s="338" t="b">
        <f t="shared" ref="E1474:E1537" si="46">A1474=D1474</f>
        <v>0</v>
      </c>
      <c r="F1474" s="338" t="b">
        <f t="shared" ref="F1474:F1537" si="47">B1474=D1474</f>
        <v>1</v>
      </c>
    </row>
    <row r="1475" spans="1:6" ht="41.4">
      <c r="A1475" s="337" t="s">
        <v>521</v>
      </c>
      <c r="B1475" s="337" t="s">
        <v>1683</v>
      </c>
      <c r="C1475" s="338" t="s">
        <v>3744</v>
      </c>
      <c r="D1475" s="486" t="str">
        <f>'Instructions-LCR'!C351</f>
        <v>The market value of collateral lent in all transactions where non-HQLA assets are lent and Level 2A assets are borrowed, where the collateral borrowed is re-used (rehypothecated) to cover the institution's outright short positions.</v>
      </c>
      <c r="E1475" s="338" t="b">
        <f t="shared" si="46"/>
        <v>0</v>
      </c>
      <c r="F1475" s="338" t="b">
        <f t="shared" si="47"/>
        <v>1</v>
      </c>
    </row>
    <row r="1476" spans="1:6">
      <c r="A1476" s="337" t="s">
        <v>314</v>
      </c>
      <c r="B1476" s="337" t="s">
        <v>1007</v>
      </c>
      <c r="C1476" s="338" t="s">
        <v>3745</v>
      </c>
      <c r="D1476" s="486" t="str">
        <f>'Instructions-LCR'!D352</f>
        <v>48-48c, 113, 146</v>
      </c>
      <c r="E1476" s="338" t="b">
        <f t="shared" si="46"/>
        <v>1</v>
      </c>
      <c r="F1476" s="338" t="b">
        <f t="shared" si="47"/>
        <v>1</v>
      </c>
    </row>
    <row r="1477" spans="1:6" ht="27.6">
      <c r="A1477" s="337" t="s">
        <v>522</v>
      </c>
      <c r="B1477" s="337" t="s">
        <v>1684</v>
      </c>
      <c r="C1477" s="338" t="s">
        <v>3746</v>
      </c>
      <c r="D1477" s="486" t="str">
        <f>'Instructions-LCR'!B352</f>
        <v>Collateral swaps - borrowed assets re-used - non-HQLA assets lent / Level 2A borrowed (all transactions) - market value of collateral borrowed</v>
      </c>
      <c r="E1477" s="338" t="b">
        <f t="shared" si="46"/>
        <v>0</v>
      </c>
      <c r="F1477" s="338" t="b">
        <f t="shared" si="47"/>
        <v>1</v>
      </c>
    </row>
    <row r="1478" spans="1:6" ht="41.4">
      <c r="A1478" s="337" t="s">
        <v>523</v>
      </c>
      <c r="B1478" s="337" t="s">
        <v>1685</v>
      </c>
      <c r="C1478" s="338" t="s">
        <v>3747</v>
      </c>
      <c r="D1478" s="486" t="str">
        <f>'Instructions-LCR'!C352</f>
        <v>The market value of collateral borrowed in all transactions where non-HQLA assets are lent and Level 2A assets are borrowed, where the collateral borrowed is  re-used (rehypothecated) to cover the institution's outright short positions.</v>
      </c>
      <c r="E1478" s="338" t="b">
        <f t="shared" si="46"/>
        <v>0</v>
      </c>
      <c r="F1478" s="338" t="b">
        <f t="shared" si="47"/>
        <v>1</v>
      </c>
    </row>
    <row r="1479" spans="1:6">
      <c r="A1479" s="337" t="s">
        <v>314</v>
      </c>
      <c r="B1479" s="337" t="s">
        <v>1007</v>
      </c>
      <c r="C1479" s="338" t="s">
        <v>3748</v>
      </c>
      <c r="D1479" s="486" t="str">
        <f>'Instructions-LCR'!D353</f>
        <v>48-48c, 113, 146</v>
      </c>
      <c r="E1479" s="338" t="b">
        <f t="shared" si="46"/>
        <v>1</v>
      </c>
      <c r="F1479" s="338" t="b">
        <f t="shared" si="47"/>
        <v>1</v>
      </c>
    </row>
    <row r="1480" spans="1:6" ht="27.6">
      <c r="A1480" s="337" t="s">
        <v>524</v>
      </c>
      <c r="B1480" s="337" t="s">
        <v>1686</v>
      </c>
      <c r="C1480" s="338" t="s">
        <v>3749</v>
      </c>
      <c r="D1480" s="486" t="str">
        <f>'Instructions-LCR'!B353</f>
        <v>Collateral swaps - borrowed assets re-used - non-HQLA assets lent / Level 2B RMBS borrowed (all transactions) - market value of collateral lent</v>
      </c>
      <c r="E1480" s="338" t="b">
        <f t="shared" si="46"/>
        <v>0</v>
      </c>
      <c r="F1480" s="338" t="b">
        <f t="shared" si="47"/>
        <v>1</v>
      </c>
    </row>
    <row r="1481" spans="1:6" ht="41.4">
      <c r="A1481" s="337" t="s">
        <v>525</v>
      </c>
      <c r="B1481" s="337" t="s">
        <v>1687</v>
      </c>
      <c r="C1481" s="338" t="s">
        <v>3750</v>
      </c>
      <c r="D1481" s="486" t="str">
        <f>'Instructions-LCR'!C353</f>
        <v>The market value of collateral lent in all transactions where non-HQLA assets are lent and Level 2B RMBS assets are borrowed, where the collateral borrowed is re-used (rehypothecated) to cover the institution's outright short positions.</v>
      </c>
      <c r="E1481" s="338" t="b">
        <f t="shared" si="46"/>
        <v>0</v>
      </c>
      <c r="F1481" s="338" t="b">
        <f t="shared" si="47"/>
        <v>1</v>
      </c>
    </row>
    <row r="1482" spans="1:6">
      <c r="A1482" s="337" t="s">
        <v>314</v>
      </c>
      <c r="B1482" s="337" t="s">
        <v>1007</v>
      </c>
      <c r="C1482" s="338" t="s">
        <v>3751</v>
      </c>
      <c r="D1482" s="486" t="str">
        <f>'Instructions-LCR'!D354</f>
        <v>48-48c, 113, 146</v>
      </c>
      <c r="E1482" s="338" t="b">
        <f t="shared" si="46"/>
        <v>1</v>
      </c>
      <c r="F1482" s="338" t="b">
        <f t="shared" si="47"/>
        <v>1</v>
      </c>
    </row>
    <row r="1483" spans="1:6" ht="27.6">
      <c r="A1483" s="337" t="s">
        <v>526</v>
      </c>
      <c r="B1483" s="337" t="s">
        <v>1688</v>
      </c>
      <c r="C1483" s="338" t="s">
        <v>3752</v>
      </c>
      <c r="D1483" s="486" t="str">
        <f>'Instructions-LCR'!B354</f>
        <v>Collateral swaps - borrowed assets re-used - non-HQLA assets lent / Level 2B RMBS borrowed (all transactions) - market value of collateral borrowed</v>
      </c>
      <c r="E1483" s="338" t="b">
        <f t="shared" si="46"/>
        <v>0</v>
      </c>
      <c r="F1483" s="338" t="b">
        <f t="shared" si="47"/>
        <v>1</v>
      </c>
    </row>
    <row r="1484" spans="1:6" ht="41.4">
      <c r="A1484" s="337" t="s">
        <v>527</v>
      </c>
      <c r="B1484" s="337" t="s">
        <v>1689</v>
      </c>
      <c r="C1484" s="338" t="s">
        <v>3753</v>
      </c>
      <c r="D1484" s="486" t="str">
        <f>'Instructions-LCR'!C354</f>
        <v>The market value of collateral borrowed in all transactions where non-HQLA assets are lent and Level 2B RMBS assets are borrowed, where the collateral borrowed is  re-used (rehypothecated) to cover the institution's outright short positions.</v>
      </c>
      <c r="E1484" s="338" t="b">
        <f t="shared" si="46"/>
        <v>0</v>
      </c>
      <c r="F1484" s="338" t="b">
        <f t="shared" si="47"/>
        <v>1</v>
      </c>
    </row>
    <row r="1485" spans="1:6">
      <c r="A1485" s="337" t="s">
        <v>314</v>
      </c>
      <c r="B1485" s="337" t="s">
        <v>1007</v>
      </c>
      <c r="C1485" s="338" t="s">
        <v>3754</v>
      </c>
      <c r="D1485" s="486" t="str">
        <f>'Instructions-LCR'!D355</f>
        <v>48-48c, 113, 146</v>
      </c>
      <c r="E1485" s="338" t="b">
        <f t="shared" si="46"/>
        <v>1</v>
      </c>
      <c r="F1485" s="338" t="b">
        <f t="shared" si="47"/>
        <v>1</v>
      </c>
    </row>
    <row r="1486" spans="1:6" ht="27.6">
      <c r="A1486" s="337" t="s">
        <v>528</v>
      </c>
      <c r="B1486" s="337" t="s">
        <v>1690</v>
      </c>
      <c r="C1486" s="338" t="s">
        <v>3755</v>
      </c>
      <c r="D1486" s="486" t="str">
        <f>'Instructions-LCR'!B355</f>
        <v>Collateral swaps - borrowed assets re-used - non-HQLA assets lent / Level 2B non-RMBS borrowed (all transactions) - market value of collateral lent</v>
      </c>
      <c r="E1486" s="338" t="b">
        <f t="shared" si="46"/>
        <v>0</v>
      </c>
      <c r="F1486" s="338" t="b">
        <f t="shared" si="47"/>
        <v>1</v>
      </c>
    </row>
    <row r="1487" spans="1:6" ht="41.4">
      <c r="A1487" s="337" t="s">
        <v>525</v>
      </c>
      <c r="B1487" s="337" t="s">
        <v>1687</v>
      </c>
      <c r="C1487" s="338" t="s">
        <v>3756</v>
      </c>
      <c r="D1487" s="486" t="str">
        <f>'Instructions-LCR'!C355</f>
        <v>The market value of collateral lent in all transactions where non-HQLA assets are lent and Level 2B RMBS assets are borrowed, where the collateral borrowed is re-used (rehypothecated) to cover the institution's outright short positions.</v>
      </c>
      <c r="E1487" s="338" t="b">
        <f t="shared" si="46"/>
        <v>0</v>
      </c>
      <c r="F1487" s="338" t="b">
        <f t="shared" si="47"/>
        <v>1</v>
      </c>
    </row>
    <row r="1488" spans="1:6">
      <c r="A1488" s="337" t="s">
        <v>314</v>
      </c>
      <c r="B1488" s="337" t="s">
        <v>1007</v>
      </c>
      <c r="C1488" s="338" t="s">
        <v>3757</v>
      </c>
      <c r="D1488" s="486" t="str">
        <f>'Instructions-LCR'!D356</f>
        <v>48-48c, 113, 146</v>
      </c>
      <c r="E1488" s="338" t="b">
        <f t="shared" si="46"/>
        <v>1</v>
      </c>
      <c r="F1488" s="338" t="b">
        <f t="shared" si="47"/>
        <v>1</v>
      </c>
    </row>
    <row r="1489" spans="1:6" ht="27.6">
      <c r="A1489" s="337" t="s">
        <v>529</v>
      </c>
      <c r="B1489" s="337" t="s">
        <v>1691</v>
      </c>
      <c r="C1489" s="338" t="s">
        <v>3758</v>
      </c>
      <c r="D1489" s="486" t="str">
        <f>'Instructions-LCR'!B356</f>
        <v>Collateral swaps - borrowed assets re-used - non-HQLA assets lent / Level 2B non-RMBS borrowed (all transactions) - market value of collateral borrowed</v>
      </c>
      <c r="E1489" s="338" t="b">
        <f t="shared" si="46"/>
        <v>0</v>
      </c>
      <c r="F1489" s="338" t="b">
        <f t="shared" si="47"/>
        <v>1</v>
      </c>
    </row>
    <row r="1490" spans="1:6" ht="41.4">
      <c r="A1490" s="337" t="s">
        <v>527</v>
      </c>
      <c r="B1490" s="337" t="s">
        <v>1689</v>
      </c>
      <c r="C1490" s="338" t="s">
        <v>3759</v>
      </c>
      <c r="D1490" s="486" t="str">
        <f>'Instructions-LCR'!C356</f>
        <v>The market value of collateral borrowed in all transactions where non-HQLA assets are lent and Level 2B RMBS assets are borrowed, where the collateral borrowed is  re-used (rehypothecated) to cover the institution's outright short positions.</v>
      </c>
      <c r="E1490" s="338" t="b">
        <f t="shared" si="46"/>
        <v>0</v>
      </c>
      <c r="F1490" s="338" t="b">
        <f t="shared" si="47"/>
        <v>1</v>
      </c>
    </row>
    <row r="1491" spans="1:6">
      <c r="A1491" s="337" t="s">
        <v>314</v>
      </c>
      <c r="B1491" s="337" t="s">
        <v>1007</v>
      </c>
      <c r="C1491" s="338" t="s">
        <v>3760</v>
      </c>
      <c r="D1491" s="486" t="str">
        <f>'Instructions-LCR'!D357</f>
        <v>48-48c, 113, 146</v>
      </c>
      <c r="E1491" s="338" t="b">
        <f t="shared" si="46"/>
        <v>1</v>
      </c>
      <c r="F1491" s="338" t="b">
        <f t="shared" si="47"/>
        <v>1</v>
      </c>
    </row>
    <row r="1492" spans="1:6" ht="27.6">
      <c r="A1492" s="337" t="s">
        <v>530</v>
      </c>
      <c r="B1492" s="337" t="s">
        <v>1692</v>
      </c>
      <c r="C1492" s="338" t="s">
        <v>3761</v>
      </c>
      <c r="D1492" s="486" t="str">
        <f>'Instructions-LCR'!B357</f>
        <v>Collateral swaps - borrowed assets re-used - non-HQLA assets lent / non-HQLA assets borrowed (all transactions) - market value of collateral lent</v>
      </c>
      <c r="E1492" s="338" t="b">
        <f t="shared" si="46"/>
        <v>0</v>
      </c>
      <c r="F1492" s="338" t="b">
        <f t="shared" si="47"/>
        <v>1</v>
      </c>
    </row>
    <row r="1493" spans="1:6" ht="41.4">
      <c r="A1493" s="337" t="s">
        <v>531</v>
      </c>
      <c r="B1493" s="337" t="s">
        <v>1693</v>
      </c>
      <c r="C1493" s="338" t="s">
        <v>3762</v>
      </c>
      <c r="D1493" s="486" t="str">
        <f>'Instructions-LCR'!C357</f>
        <v>The market value of collateral lent in all transactions where non-HQLA assets are lent and non-HQLA assets are borrowed, where the collateral borrowed is re-used (rehypothecated) to cover the institution's outright short positions.</v>
      </c>
      <c r="E1493" s="338" t="b">
        <f t="shared" si="46"/>
        <v>0</v>
      </c>
      <c r="F1493" s="338" t="b">
        <f t="shared" si="47"/>
        <v>1</v>
      </c>
    </row>
    <row r="1494" spans="1:6">
      <c r="A1494" s="337" t="s">
        <v>314</v>
      </c>
      <c r="B1494" s="337" t="s">
        <v>1007</v>
      </c>
      <c r="C1494" s="338" t="s">
        <v>3763</v>
      </c>
      <c r="D1494" s="486" t="str">
        <f>'Instructions-LCR'!D358</f>
        <v>48-48c, 113, 146</v>
      </c>
      <c r="E1494" s="338" t="b">
        <f t="shared" si="46"/>
        <v>1</v>
      </c>
      <c r="F1494" s="338" t="b">
        <f t="shared" si="47"/>
        <v>1</v>
      </c>
    </row>
    <row r="1495" spans="1:6" ht="27.6">
      <c r="A1495" s="337" t="s">
        <v>532</v>
      </c>
      <c r="B1495" s="337" t="s">
        <v>1694</v>
      </c>
      <c r="C1495" s="338" t="s">
        <v>3764</v>
      </c>
      <c r="D1495" s="486" t="str">
        <f>'Instructions-LCR'!B358</f>
        <v>Collateral swaps - borrowed assets re-used - non-HQLA assets lent / non-HQLA assets borrowed (all transactions) - market value of collateral borrowed</v>
      </c>
      <c r="E1495" s="338" t="b">
        <f t="shared" si="46"/>
        <v>0</v>
      </c>
      <c r="F1495" s="338" t="b">
        <f t="shared" si="47"/>
        <v>1</v>
      </c>
    </row>
    <row r="1496" spans="1:6" ht="41.4">
      <c r="A1496" s="337" t="s">
        <v>533</v>
      </c>
      <c r="B1496" s="337" t="s">
        <v>1695</v>
      </c>
      <c r="C1496" s="338" t="s">
        <v>3765</v>
      </c>
      <c r="D1496" s="486" t="str">
        <f>'Instructions-LCR'!C358</f>
        <v>The market value of collateral borrowed in all transactions where non-HQLA assets are lent and non-HQLA assets are borrowed, where the collateral borrowed is  re-used (rehypothecated) to cover the institution's outright short positions.</v>
      </c>
      <c r="E1496" s="338" t="b">
        <f t="shared" si="46"/>
        <v>0</v>
      </c>
      <c r="F1496" s="338" t="b">
        <f t="shared" si="47"/>
        <v>1</v>
      </c>
    </row>
    <row r="1497" spans="1:6">
      <c r="A1497" s="337" t="s">
        <v>314</v>
      </c>
      <c r="B1497" s="337" t="s">
        <v>1007</v>
      </c>
      <c r="C1497" s="338" t="s">
        <v>3763</v>
      </c>
      <c r="D1497" s="486" t="str">
        <f>'Instructions-LCR'!D358</f>
        <v>48-48c, 113, 146</v>
      </c>
      <c r="E1497" s="338" t="b">
        <f t="shared" si="46"/>
        <v>1</v>
      </c>
      <c r="F1497" s="338" t="b">
        <f t="shared" si="47"/>
        <v>1</v>
      </c>
    </row>
    <row r="1498" spans="1:6">
      <c r="A1498" s="337" t="s">
        <v>752</v>
      </c>
      <c r="B1498" s="337" t="s">
        <v>2122</v>
      </c>
      <c r="C1498" s="338" t="s">
        <v>3766</v>
      </c>
      <c r="D1498" s="486" t="str">
        <f>'Instructions-LCR'!B359</f>
        <v>Level 1 assets - third-party issued NHA-MBS</v>
      </c>
      <c r="E1498" s="338" t="b">
        <f t="shared" si="46"/>
        <v>0</v>
      </c>
      <c r="F1498" s="338" t="b">
        <f t="shared" si="47"/>
        <v>1</v>
      </c>
    </row>
    <row r="1499" spans="1:6" ht="27.6">
      <c r="A1499" s="337" t="s">
        <v>764</v>
      </c>
      <c r="B1499" s="337" t="s">
        <v>2213</v>
      </c>
      <c r="C1499" s="338" t="s">
        <v>3767</v>
      </c>
      <c r="D1499" s="486" t="str">
        <f>'Instructions-LCR'!C359</f>
        <v>The market value (pre-haircut) of qualifying third-party issued National Housing Act mortgage-backed securities (NHA-MBS) included as Level 1 assets in LCR worksheet Section 1.1.</v>
      </c>
      <c r="E1499" s="338" t="b">
        <f t="shared" si="46"/>
        <v>0</v>
      </c>
      <c r="F1499" s="338" t="b">
        <f t="shared" si="47"/>
        <v>1</v>
      </c>
    </row>
    <row r="1500" spans="1:6">
      <c r="A1500" s="337" t="s">
        <v>765</v>
      </c>
      <c r="B1500" s="337" t="s">
        <v>765</v>
      </c>
      <c r="C1500" s="338" t="s">
        <v>3768</v>
      </c>
      <c r="D1500" s="486" t="str">
        <f>'Instructions-LCR'!D360</f>
        <v>50 (c)</v>
      </c>
      <c r="E1500" s="338" t="b">
        <f t="shared" si="46"/>
        <v>1</v>
      </c>
      <c r="F1500" s="338" t="b">
        <f t="shared" si="47"/>
        <v>1</v>
      </c>
    </row>
    <row r="1501" spans="1:6">
      <c r="A1501" s="337" t="s">
        <v>754</v>
      </c>
      <c r="B1501" s="337" t="s">
        <v>2123</v>
      </c>
      <c r="C1501" s="338" t="s">
        <v>3769</v>
      </c>
      <c r="D1501" s="486" t="str">
        <f>'Instructions-LCR'!B360</f>
        <v>Level 1 assets - pooled and unsold NHA-MBS</v>
      </c>
      <c r="E1501" s="338" t="b">
        <f t="shared" si="46"/>
        <v>0</v>
      </c>
      <c r="F1501" s="338" t="b">
        <f t="shared" si="47"/>
        <v>1</v>
      </c>
    </row>
    <row r="1502" spans="1:6" ht="27.6">
      <c r="A1502" s="337" t="s">
        <v>753</v>
      </c>
      <c r="B1502" s="337" t="s">
        <v>2214</v>
      </c>
      <c r="C1502" s="338" t="s">
        <v>3770</v>
      </c>
      <c r="D1502" s="486" t="str">
        <f>'Instructions-LCR'!C360</f>
        <v>The market value (pre-haircut) of qualifying pooled and unsold National Housing Act mortgage-backed securities (NHA-MBS) included as Level 1 assets in LCR worksheet Section 1.1.</v>
      </c>
      <c r="E1502" s="338" t="b">
        <f t="shared" si="46"/>
        <v>0</v>
      </c>
      <c r="F1502" s="338" t="b">
        <f t="shared" si="47"/>
        <v>1</v>
      </c>
    </row>
    <row r="1503" spans="1:6">
      <c r="A1503" s="337" t="s">
        <v>765</v>
      </c>
      <c r="B1503" s="337" t="s">
        <v>765</v>
      </c>
      <c r="C1503" s="338" t="s">
        <v>3771</v>
      </c>
      <c r="D1503" s="486" t="str">
        <f>'Instructions-LCR'!D361</f>
        <v>50 (c)</v>
      </c>
      <c r="E1503" s="338" t="b">
        <f t="shared" si="46"/>
        <v>1</v>
      </c>
      <c r="F1503" s="338" t="b">
        <f t="shared" si="47"/>
        <v>1</v>
      </c>
    </row>
    <row r="1504" spans="1:6">
      <c r="A1504" s="337" t="s">
        <v>755</v>
      </c>
      <c r="B1504" s="337" t="s">
        <v>2124</v>
      </c>
      <c r="C1504" s="338" t="s">
        <v>3772</v>
      </c>
      <c r="D1504" s="486" t="str">
        <f>'Instructions-LCR'!B361</f>
        <v>Level 1 assets - Canada mortgage bonds</v>
      </c>
      <c r="E1504" s="338" t="b">
        <f t="shared" si="46"/>
        <v>0</v>
      </c>
      <c r="F1504" s="338" t="b">
        <f t="shared" si="47"/>
        <v>1</v>
      </c>
    </row>
    <row r="1505" spans="1:6" ht="27.6">
      <c r="A1505" s="337" t="s">
        <v>756</v>
      </c>
      <c r="B1505" s="337" t="s">
        <v>2211</v>
      </c>
      <c r="C1505" s="338" t="s">
        <v>3773</v>
      </c>
      <c r="D1505" s="486" t="str">
        <f>'Instructions-LCR'!C361</f>
        <v>The market value (pre-haircut) of qualifying Canada mortgage bonds included as Level 1 assets in LCR worksheet Section 1.1.</v>
      </c>
      <c r="E1505" s="338" t="b">
        <f t="shared" si="46"/>
        <v>0</v>
      </c>
      <c r="F1505" s="338" t="b">
        <f t="shared" si="47"/>
        <v>1</v>
      </c>
    </row>
    <row r="1506" spans="1:6">
      <c r="A1506" s="337" t="s">
        <v>765</v>
      </c>
      <c r="B1506" s="337" t="s">
        <v>765</v>
      </c>
      <c r="C1506" s="338" t="s">
        <v>3771</v>
      </c>
      <c r="D1506" s="486" t="str">
        <f>'Instructions-LCR'!D361</f>
        <v>50 (c)</v>
      </c>
      <c r="E1506" s="338" t="b">
        <f t="shared" si="46"/>
        <v>1</v>
      </c>
      <c r="F1506" s="338" t="b">
        <f t="shared" si="47"/>
        <v>1</v>
      </c>
    </row>
    <row r="1507" spans="1:6">
      <c r="A1507" s="337" t="s">
        <v>757</v>
      </c>
      <c r="B1507" s="337" t="s">
        <v>1008</v>
      </c>
      <c r="C1507" s="338" t="s">
        <v>3774</v>
      </c>
      <c r="D1507" s="486" t="str">
        <f>'Instructions-LCR'!A362</f>
        <v>52001 to 52008</v>
      </c>
      <c r="E1507" s="338" t="b">
        <f t="shared" si="46"/>
        <v>0</v>
      </c>
      <c r="F1507" s="338" t="b">
        <f t="shared" si="47"/>
        <v>1</v>
      </c>
    </row>
    <row r="1508" spans="1:6" ht="16.5" customHeight="1">
      <c r="A1508" s="337" t="s">
        <v>2125</v>
      </c>
      <c r="B1508" s="337" t="s">
        <v>2126</v>
      </c>
      <c r="C1508" s="338" t="s">
        <v>3775</v>
      </c>
      <c r="D1508" s="486" t="str">
        <f>'Instructions-LCR'!B362</f>
        <v>Retail deposits (natural persons) - Host jurisdiction requirement outflows</v>
      </c>
      <c r="E1508" s="338" t="b">
        <f t="shared" si="46"/>
        <v>0</v>
      </c>
      <c r="F1508" s="338" t="b">
        <f t="shared" si="47"/>
        <v>1</v>
      </c>
    </row>
    <row r="1509" spans="1:6" ht="124.2">
      <c r="A1509" s="337" t="s">
        <v>2127</v>
      </c>
      <c r="B1509" s="337" t="s">
        <v>2215</v>
      </c>
      <c r="C1509" s="338" t="s">
        <v>3776</v>
      </c>
      <c r="D1509" s="486" t="str">
        <f>'Instructions-LCR'!C362</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2.1. Retail deposit run-offs as Deposits in host jurisdictions.</v>
      </c>
      <c r="E1509" s="338" t="b">
        <f t="shared" si="46"/>
        <v>0</v>
      </c>
      <c r="F1509" s="338" t="b">
        <f t="shared" si="47"/>
        <v>1</v>
      </c>
    </row>
    <row r="1510" spans="1:6">
      <c r="A1510" s="337" t="s">
        <v>758</v>
      </c>
      <c r="B1510" s="337" t="s">
        <v>1009</v>
      </c>
      <c r="C1510" s="338" t="s">
        <v>3777</v>
      </c>
      <c r="D1510" s="486" t="str">
        <f>'Instructions-LCR'!A363</f>
        <v>52009 to 52016</v>
      </c>
      <c r="E1510" s="338" t="b">
        <f t="shared" si="46"/>
        <v>0</v>
      </c>
      <c r="F1510" s="338" t="b">
        <f t="shared" si="47"/>
        <v>1</v>
      </c>
    </row>
    <row r="1511" spans="1:6">
      <c r="A1511" s="337" t="s">
        <v>2129</v>
      </c>
      <c r="B1511" s="337" t="s">
        <v>2130</v>
      </c>
      <c r="C1511" s="338" t="s">
        <v>3778</v>
      </c>
      <c r="D1511" s="486" t="str">
        <f>'Instructions-LCR'!B363</f>
        <v>Small business customers deposits - Host jurisdiction requirement outflows</v>
      </c>
      <c r="E1511" s="338" t="b">
        <f t="shared" si="46"/>
        <v>0</v>
      </c>
      <c r="F1511" s="338" t="b">
        <f t="shared" si="47"/>
        <v>1</v>
      </c>
    </row>
    <row r="1512" spans="1:6" ht="204.6" customHeight="1">
      <c r="A1512" s="337" t="s">
        <v>2128</v>
      </c>
      <c r="B1512" s="337" t="s">
        <v>2216</v>
      </c>
      <c r="C1512" s="338" t="s">
        <v>3779</v>
      </c>
      <c r="D1512" s="486" t="str">
        <f>'Instructions-LCR'!C363</f>
        <v>When calculating the consolidated LCR, institutions must apply the liquidity parameters outlined in the LAR Guideline to all consolidated entities except for retail and small business deposits that should follow the relevant parameters adopted in the host jurisdication in which they operate. Retail deposits subject to the host treatment are to be reported in the relevant row of section 6.2 according to the weight applicable in the host jurisdiction. Amounts subject to a weight not specified in Section 6.2 should be reported in the Other host requirements row; the weighted amount should equal the weighted average of the weights applicable to these unassigned deposits. The total amount and total weighted amount should be reported in Section 2.2. Retail deposit run-offs as Deposits in host jurisdictions.</v>
      </c>
      <c r="E1512" s="338" t="b">
        <f t="shared" si="46"/>
        <v>0</v>
      </c>
      <c r="F1512" s="338" t="b">
        <f t="shared" si="47"/>
        <v>1</v>
      </c>
    </row>
    <row r="1513" spans="1:6" ht="27.6">
      <c r="A1513" s="337" t="s">
        <v>2131</v>
      </c>
      <c r="B1513" s="337" t="s">
        <v>2134</v>
      </c>
      <c r="C1513" s="338" t="s">
        <v>3780</v>
      </c>
      <c r="D1513" s="486" t="str">
        <f>'Instructions-LCR'!B364</f>
        <v>Insured deposits that are sourced from an affiliated party - retail deposits, transactional account, eligible for 3% run-off rate, in Canada</v>
      </c>
      <c r="E1513" s="338" t="b">
        <f t="shared" si="46"/>
        <v>0</v>
      </c>
      <c r="F1513" s="338" t="b">
        <f t="shared" si="47"/>
        <v>1</v>
      </c>
    </row>
    <row r="1514" spans="1:6" ht="27.6">
      <c r="A1514" s="337" t="s">
        <v>759</v>
      </c>
      <c r="B1514" s="337" t="s">
        <v>2138</v>
      </c>
      <c r="C1514" s="338" t="s">
        <v>3781</v>
      </c>
      <c r="D1514" s="486" t="str">
        <f>'Instructions-LCR'!C364</f>
        <v>Amounts included in the LCR classification identifier 21101 that are sourced from an affiliated party. Placeholder - do not populate.</v>
      </c>
      <c r="E1514" s="338" t="b">
        <f t="shared" si="46"/>
        <v>0</v>
      </c>
      <c r="F1514" s="338" t="b">
        <f t="shared" si="47"/>
        <v>1</v>
      </c>
    </row>
    <row r="1515" spans="1:6" ht="27.6">
      <c r="A1515" s="337" t="s">
        <v>2132</v>
      </c>
      <c r="B1515" s="337" t="s">
        <v>2135</v>
      </c>
      <c r="C1515" s="338" t="s">
        <v>3782</v>
      </c>
      <c r="D1515" s="486" t="str">
        <f>'Instructions-LCR'!B365</f>
        <v>Insured deposits that are sourced from an affiliated party - retail deposits, non-transactional account, eligible for 3% run-off rate, in Canada</v>
      </c>
      <c r="E1515" s="338" t="b">
        <f t="shared" si="46"/>
        <v>0</v>
      </c>
      <c r="F1515" s="338" t="b">
        <f t="shared" si="47"/>
        <v>1</v>
      </c>
    </row>
    <row r="1516" spans="1:6" ht="27.6">
      <c r="A1516" s="337" t="s">
        <v>760</v>
      </c>
      <c r="B1516" s="337" t="s">
        <v>2139</v>
      </c>
      <c r="C1516" s="338" t="s">
        <v>3783</v>
      </c>
      <c r="D1516" s="486" t="str">
        <f>'Instructions-LCR'!C365</f>
        <v>Amounts included in the LCR classification identifier 21104 that are sourced from an affiliated party. Placeholder - do not populate.</v>
      </c>
      <c r="E1516" s="338" t="b">
        <f t="shared" si="46"/>
        <v>0</v>
      </c>
      <c r="F1516" s="338" t="b">
        <f t="shared" si="47"/>
        <v>1</v>
      </c>
    </row>
    <row r="1517" spans="1:6" ht="27.6">
      <c r="A1517" s="337" t="s">
        <v>2133</v>
      </c>
      <c r="B1517" s="337" t="s">
        <v>2136</v>
      </c>
      <c r="C1517" s="338" t="s">
        <v>3784</v>
      </c>
      <c r="D1517" s="486" t="str">
        <f>'Instructions-LCR'!B366</f>
        <v>Insured deposits that are sourced from an affiliated party - small business, transactional account, eligible for 3% run-off rate, in Canada</v>
      </c>
      <c r="E1517" s="338" t="b">
        <f t="shared" si="46"/>
        <v>0</v>
      </c>
      <c r="F1517" s="338" t="b">
        <f t="shared" si="47"/>
        <v>1</v>
      </c>
    </row>
    <row r="1518" spans="1:6" ht="27.6">
      <c r="A1518" s="337" t="s">
        <v>761</v>
      </c>
      <c r="B1518" s="337" t="s">
        <v>2140</v>
      </c>
      <c r="C1518" s="338" t="s">
        <v>3785</v>
      </c>
      <c r="D1518" s="486" t="str">
        <f>'Instructions-LCR'!C366</f>
        <v>Amounts included in the LCR classification identifier 21201 that are sourced from an affiliated party. Placeholder - do not populate.</v>
      </c>
      <c r="E1518" s="338" t="b">
        <f t="shared" si="46"/>
        <v>0</v>
      </c>
      <c r="F1518" s="338" t="b">
        <f t="shared" si="47"/>
        <v>1</v>
      </c>
    </row>
    <row r="1519" spans="1:6" ht="27.6">
      <c r="A1519" s="337" t="s">
        <v>762</v>
      </c>
      <c r="B1519" s="337" t="s">
        <v>2137</v>
      </c>
      <c r="C1519" s="338" t="s">
        <v>3786</v>
      </c>
      <c r="D1519" s="486" t="str">
        <f>'Instructions-LCR'!B367</f>
        <v>Insured deposits that are sourced from an affiliated party - small business, non-transactional account, eligible for 3% run-off rate, in Canada</v>
      </c>
      <c r="E1519" s="338" t="b">
        <f t="shared" si="46"/>
        <v>0</v>
      </c>
      <c r="F1519" s="338" t="b">
        <f t="shared" si="47"/>
        <v>1</v>
      </c>
    </row>
    <row r="1520" spans="1:6" ht="27.6">
      <c r="A1520" s="337" t="s">
        <v>763</v>
      </c>
      <c r="B1520" s="337" t="s">
        <v>2141</v>
      </c>
      <c r="C1520" s="338" t="s">
        <v>3787</v>
      </c>
      <c r="D1520" s="486" t="str">
        <f>'Instructions-LCR'!C367</f>
        <v>Amounts included in the LCR classification identifier 21204 that are sourced from an affiliated party. Placeholder - do not populate.</v>
      </c>
      <c r="E1520" s="338" t="b">
        <f t="shared" si="46"/>
        <v>0</v>
      </c>
      <c r="F1520" s="338" t="b">
        <f t="shared" si="47"/>
        <v>1</v>
      </c>
    </row>
    <row r="1521" spans="1:6">
      <c r="A1521" s="337" t="s">
        <v>2144</v>
      </c>
      <c r="B1521" s="337" t="s">
        <v>2145</v>
      </c>
      <c r="C1521" s="338" t="s">
        <v>3788</v>
      </c>
      <c r="D1521" s="486" t="str">
        <f>'Dépôts opérationnels'!A1</f>
        <v>Determination of operational versus non-operational deposit balances</v>
      </c>
      <c r="E1521" s="338" t="b">
        <f t="shared" si="46"/>
        <v>0</v>
      </c>
      <c r="F1521" s="338" t="b">
        <f t="shared" si="47"/>
        <v>1</v>
      </c>
    </row>
    <row r="1522" spans="1:6">
      <c r="A1522" s="337" t="s">
        <v>647</v>
      </c>
      <c r="B1522" s="337" t="s">
        <v>1010</v>
      </c>
      <c r="C1522" s="338" t="s">
        <v>3789</v>
      </c>
      <c r="D1522" s="486" t="str">
        <f>'Dépôts opérationnels'!A3</f>
        <v>1. Operational deposits</v>
      </c>
      <c r="E1522" s="338" t="b">
        <f t="shared" si="46"/>
        <v>0</v>
      </c>
      <c r="F1522" s="338" t="b">
        <f t="shared" si="47"/>
        <v>1</v>
      </c>
    </row>
    <row r="1523" spans="1:6" ht="79.2">
      <c r="A1523" s="337" t="s">
        <v>2149</v>
      </c>
      <c r="B1523" s="337" t="s">
        <v>2148</v>
      </c>
      <c r="C1523" s="338" t="s">
        <v>3790</v>
      </c>
      <c r="D1523" s="486" t="str">
        <f>'Dépôts opérationnels'!B4</f>
        <v>The following outlines additional guidance to assist institutions with distinguishing between operating and non-operating deposit balances under the LAR Guideline.  This guidance will form the basis of AMF's review of institutions' methodologies for identifying operational deposit balances.  Institutions that choose to deviate from this guidance must prove to AMF that their methodologies are also consistent with the intent of the requirements outlined in the LAR Guideline.</v>
      </c>
      <c r="E1523" s="338" t="b">
        <f t="shared" si="46"/>
        <v>0</v>
      </c>
      <c r="F1523" s="338" t="b">
        <f t="shared" si="47"/>
        <v>1</v>
      </c>
    </row>
    <row r="1524" spans="1:6" ht="97.95" customHeight="1">
      <c r="A1524" s="337" t="s">
        <v>2146</v>
      </c>
      <c r="B1524" s="337" t="s">
        <v>2147</v>
      </c>
      <c r="C1524" s="338" t="s">
        <v>3791</v>
      </c>
      <c r="D1524" s="486" t="str">
        <f>'Dépôts opérationnels'!B6</f>
        <v>Chapter 2 of the LAR Guideline defines operational balances using three primary criteria:
- whether the deposits are used for qualifying activities (paragraphs 93-94);
- whether the deposits are priced not to give economic incentive to the customer to leave excess balances (paragraph 95); and,
- whether the balance is proven required to serve a customer's operational needs (paragraph 96).</v>
      </c>
      <c r="E1524" s="338" t="b">
        <f t="shared" si="46"/>
        <v>0</v>
      </c>
      <c r="F1524" s="338" t="b">
        <f t="shared" si="47"/>
        <v>1</v>
      </c>
    </row>
    <row r="1525" spans="1:6" ht="27.6">
      <c r="A1525" s="337" t="s">
        <v>668</v>
      </c>
      <c r="B1525" s="337" t="s">
        <v>2142</v>
      </c>
      <c r="C1525" s="338" t="s">
        <v>3792</v>
      </c>
      <c r="D1525" s="486" t="str">
        <f>'Dépôts opérationnels'!B8</f>
        <v>Once operational and non-operational balances are identified, LCR run-off factors are assigned based on insurance and counterparty profiles per the following table:</v>
      </c>
      <c r="E1525" s="338" t="b">
        <f t="shared" si="46"/>
        <v>0</v>
      </c>
      <c r="F1525" s="338" t="b">
        <f t="shared" si="47"/>
        <v>1</v>
      </c>
    </row>
    <row r="1526" spans="1:6">
      <c r="A1526" s="337" t="s">
        <v>71</v>
      </c>
      <c r="B1526" s="337" t="s">
        <v>2150</v>
      </c>
      <c r="C1526" s="338" t="s">
        <v>3793</v>
      </c>
      <c r="D1526" s="486" t="str">
        <f>'Dépôts opérationnels'!D10</f>
        <v>Operational</v>
      </c>
      <c r="E1526" s="338" t="b">
        <f t="shared" si="46"/>
        <v>0</v>
      </c>
      <c r="F1526" s="338" t="b">
        <f t="shared" si="47"/>
        <v>1</v>
      </c>
    </row>
    <row r="1527" spans="1:6">
      <c r="A1527" s="337" t="s">
        <v>72</v>
      </c>
      <c r="B1527" s="337" t="s">
        <v>2151</v>
      </c>
      <c r="C1527" s="338" t="s">
        <v>3794</v>
      </c>
      <c r="D1527" s="486" t="str">
        <f>'Dépôts opérationnels'!F10</f>
        <v>Non-operational</v>
      </c>
      <c r="E1527" s="338" t="b">
        <f t="shared" si="46"/>
        <v>0</v>
      </c>
      <c r="F1527" s="338" t="b">
        <f t="shared" si="47"/>
        <v>1</v>
      </c>
    </row>
    <row r="1528" spans="1:6">
      <c r="A1528" s="337" t="s">
        <v>2153</v>
      </c>
      <c r="B1528" s="337" t="s">
        <v>2152</v>
      </c>
      <c r="C1528" s="338" t="s">
        <v>3795</v>
      </c>
      <c r="D1528" s="486" t="str">
        <f>'Dépôts opérationnels'!D11</f>
        <v>Fully insured</v>
      </c>
      <c r="E1528" s="338" t="b">
        <f t="shared" si="46"/>
        <v>0</v>
      </c>
      <c r="F1528" s="338" t="b">
        <f t="shared" si="47"/>
        <v>1</v>
      </c>
    </row>
    <row r="1529" spans="1:6">
      <c r="A1529" s="337" t="s">
        <v>73</v>
      </c>
      <c r="B1529" s="337" t="s">
        <v>1011</v>
      </c>
      <c r="C1529" s="338" t="s">
        <v>3796</v>
      </c>
      <c r="D1529" s="486" t="str">
        <f>'Dépôts opérationnels'!E11</f>
        <v>Other</v>
      </c>
      <c r="E1529" s="338" t="b">
        <f t="shared" si="46"/>
        <v>0</v>
      </c>
      <c r="F1529" s="338" t="b">
        <f t="shared" si="47"/>
        <v>1</v>
      </c>
    </row>
    <row r="1530" spans="1:6">
      <c r="A1530" s="337" t="s">
        <v>2153</v>
      </c>
      <c r="B1530" s="337" t="s">
        <v>2152</v>
      </c>
      <c r="C1530" s="338" t="s">
        <v>3797</v>
      </c>
      <c r="D1530" s="486" t="str">
        <f>'Dépôts opérationnels'!F11</f>
        <v>Fully insured</v>
      </c>
      <c r="E1530" s="338" t="b">
        <f t="shared" si="46"/>
        <v>0</v>
      </c>
      <c r="F1530" s="338" t="b">
        <f t="shared" si="47"/>
        <v>1</v>
      </c>
    </row>
    <row r="1531" spans="1:6">
      <c r="A1531" s="337" t="s">
        <v>73</v>
      </c>
      <c r="B1531" s="337" t="s">
        <v>1011</v>
      </c>
      <c r="C1531" s="338" t="s">
        <v>3798</v>
      </c>
      <c r="D1531" s="486" t="str">
        <f>'Dépôts opérationnels'!G11</f>
        <v>Other</v>
      </c>
      <c r="E1531" s="338" t="b">
        <f t="shared" si="46"/>
        <v>0</v>
      </c>
      <c r="F1531" s="338" t="b">
        <f t="shared" si="47"/>
        <v>1</v>
      </c>
    </row>
    <row r="1532" spans="1:6">
      <c r="A1532" s="337" t="s">
        <v>74</v>
      </c>
      <c r="B1532" s="337" t="s">
        <v>1012</v>
      </c>
      <c r="C1532" s="338" t="s">
        <v>3799</v>
      </c>
      <c r="D1532" s="486" t="str">
        <f>'Dépôts opérationnels'!B12</f>
        <v>Deposit provided by:</v>
      </c>
      <c r="E1532" s="338" t="b">
        <f t="shared" si="46"/>
        <v>0</v>
      </c>
      <c r="F1532" s="338" t="b">
        <f t="shared" si="47"/>
        <v>1</v>
      </c>
    </row>
    <row r="1533" spans="1:6">
      <c r="A1533" s="337" t="s">
        <v>75</v>
      </c>
      <c r="B1533" s="337" t="s">
        <v>2154</v>
      </c>
      <c r="C1533" s="338" t="s">
        <v>3800</v>
      </c>
      <c r="D1533" s="486" t="str">
        <f>'Dépôts opérationnels'!B13</f>
        <v>Non-financial corporate</v>
      </c>
      <c r="E1533" s="338" t="b">
        <f t="shared" si="46"/>
        <v>0</v>
      </c>
      <c r="F1533" s="338" t="b">
        <f t="shared" si="47"/>
        <v>1</v>
      </c>
    </row>
    <row r="1534" spans="1:6">
      <c r="A1534" s="337" t="s">
        <v>76</v>
      </c>
      <c r="B1534" s="337" t="s">
        <v>2155</v>
      </c>
      <c r="C1534" s="338" t="s">
        <v>3801</v>
      </c>
      <c r="D1534" s="486" t="str">
        <f>'Dépôts opérationnels'!B14</f>
        <v>Sovereigns, central banks, PSEs, MDBs</v>
      </c>
      <c r="E1534" s="338" t="b">
        <f t="shared" si="46"/>
        <v>0</v>
      </c>
      <c r="F1534" s="338" t="b">
        <f t="shared" si="47"/>
        <v>1</v>
      </c>
    </row>
    <row r="1535" spans="1:6">
      <c r="A1535" s="337" t="s">
        <v>534</v>
      </c>
      <c r="B1535" s="337" t="s">
        <v>2156</v>
      </c>
      <c r="C1535" s="338" t="s">
        <v>3802</v>
      </c>
      <c r="D1535" s="486" t="str">
        <f>'Dépôts opérationnels'!B15</f>
        <v>Banks, other FIs and other legal entities</v>
      </c>
      <c r="E1535" s="338" t="b">
        <f t="shared" si="46"/>
        <v>0</v>
      </c>
      <c r="F1535" s="338" t="b">
        <f t="shared" si="47"/>
        <v>1</v>
      </c>
    </row>
    <row r="1536" spans="1:6">
      <c r="A1536" s="337" t="s">
        <v>648</v>
      </c>
      <c r="B1536" s="337" t="s">
        <v>1013</v>
      </c>
      <c r="C1536" s="338" t="s">
        <v>3803</v>
      </c>
      <c r="D1536" s="486" t="str">
        <f>'Dépôts opérationnels'!A17</f>
        <v>2. Operational balances</v>
      </c>
      <c r="E1536" s="338" t="b">
        <f t="shared" si="46"/>
        <v>0</v>
      </c>
      <c r="F1536" s="338" t="b">
        <f t="shared" si="47"/>
        <v>1</v>
      </c>
    </row>
    <row r="1537" spans="1:6" ht="141" customHeight="1">
      <c r="A1537" s="337" t="s">
        <v>2158</v>
      </c>
      <c r="B1537" s="337" t="s">
        <v>2157</v>
      </c>
      <c r="C1537" s="338" t="s">
        <v>3804</v>
      </c>
      <c r="D1537" s="486" t="str">
        <f>'Dépôts opérationnels'!B19</f>
        <v>The following deposit types are subject to analysis to determine operational balances: (a) demand deposits (interest bearing and non-interest bearing) and (b) term deposits with original term-to-maturity of less than or equal to 30 days. AMF recognizes that in the Canadian deposit market, less than or equal to 30 day wholesale term deposits are priced and managed as an alternative to demand deposits and are generally used as a cash management tool by wholesale customers. Additional criteria, outlined below and in chapter 2 of the LAR Guideline must also be met for deposit balances to be considered operational.</v>
      </c>
      <c r="E1537" s="338" t="b">
        <f t="shared" si="46"/>
        <v>0</v>
      </c>
      <c r="F1537" s="338" t="b">
        <f t="shared" si="47"/>
        <v>1</v>
      </c>
    </row>
    <row r="1538" spans="1:6" ht="86.4" customHeight="1">
      <c r="A1538" s="337" t="s">
        <v>77</v>
      </c>
      <c r="B1538" s="337" t="s">
        <v>1014</v>
      </c>
      <c r="C1538" s="338" t="s">
        <v>3805</v>
      </c>
      <c r="D1538" s="486" t="str">
        <f>'Dépôts opérationnels'!B21</f>
        <v>Potential operational deposit balances are determined from deposit accounts with "qualifying activities", of which:
- balances that are priced to pay at or below market rate, and are held for operational uses; and, 
- balances that are priced to pay above market rate, but are "actively" used for qualifying activities (i.e. not excess balances).</v>
      </c>
      <c r="E1538" s="338" t="b">
        <f t="shared" ref="E1538:E1575" si="48">A1538=D1538</f>
        <v>0</v>
      </c>
      <c r="F1538" s="338" t="b">
        <f t="shared" ref="F1538:F1575" si="49">B1538=D1538</f>
        <v>1</v>
      </c>
    </row>
    <row r="1539" spans="1:6" ht="41.4">
      <c r="A1539" s="337" t="s">
        <v>535</v>
      </c>
      <c r="B1539" s="337" t="s">
        <v>1015</v>
      </c>
      <c r="C1539" s="338" t="s">
        <v>3806</v>
      </c>
      <c r="D1539" s="486" t="str">
        <f>'Dépôts opérationnels'!B23</f>
        <v>The criteria related to "qualifying activities" (chapter 2, paragraphs 93-94) is the starting point for determination of operational balances - i.e. only accounts with cash management, clearing, custody service arrangement are selected for further analysis in the subsequent steps.</v>
      </c>
      <c r="E1539" s="338" t="b">
        <f t="shared" si="48"/>
        <v>0</v>
      </c>
      <c r="F1539" s="338" t="b">
        <f t="shared" si="49"/>
        <v>1</v>
      </c>
    </row>
    <row r="1540" spans="1:6" ht="41.4">
      <c r="A1540" s="337" t="s">
        <v>536</v>
      </c>
      <c r="B1540" s="337" t="s">
        <v>2159</v>
      </c>
      <c r="C1540" s="338" t="s">
        <v>3807</v>
      </c>
      <c r="D1540" s="486" t="str">
        <f>'Dépôts opérationnels'!B25</f>
        <v>The criteria related to "economic incentive" (chapter 2, paragraph 95) is represented in the assessment process as account pricing compared to the market rate.   in Canada, the appropriate market rate would be the Bank of Canada overnight rate.</v>
      </c>
      <c r="E1540" s="338" t="b">
        <f t="shared" si="48"/>
        <v>0</v>
      </c>
      <c r="F1540" s="338" t="b">
        <f t="shared" si="49"/>
        <v>1</v>
      </c>
    </row>
    <row r="1541" spans="1:6" ht="124.2">
      <c r="A1541" s="337" t="s">
        <v>550</v>
      </c>
      <c r="B1541" s="337" t="s">
        <v>2160</v>
      </c>
      <c r="C1541" s="338" t="s">
        <v>3808</v>
      </c>
      <c r="D1541" s="486" t="str">
        <f>'Dépôts opérationnels'!B27</f>
        <v xml:space="preserve">By definition, accounts priced at or below market rate offer minimum incentive to wholesale customers to hold balances in these accounts for yield purpose. in addition, AMF recognizes that Canadian banks typically offer bundled accounts to wholesale customers for maximum value proposition (e.g. a customer can have both non- or low-interest bearing and high-interest bearing accounts and freely transfer funds between them depending on account features they need to access at any given point). There is little barrier for a wholesale customer to transfer funds out of non- or low-interest bearing accounts unless he/she has to leave funds there to conduct operational activities.  It would thus be reasonable to assume that deposit balances in accounts paying at or below market rate should have a very high "operational" component and practically "nil" excess balance by default. </v>
      </c>
      <c r="E1541" s="338" t="b">
        <f t="shared" si="48"/>
        <v>0</v>
      </c>
      <c r="F1541" s="338" t="b">
        <f t="shared" si="49"/>
        <v>1</v>
      </c>
    </row>
    <row r="1542" spans="1:6" ht="295.95" customHeight="1">
      <c r="A1542" s="337" t="s">
        <v>2162</v>
      </c>
      <c r="B1542" s="337" t="s">
        <v>2161</v>
      </c>
      <c r="C1542" s="338" t="s">
        <v>3809</v>
      </c>
      <c r="D1542" s="486" t="str">
        <f>'Dépôts opérationnels'!B29</f>
        <v>The criteria related to account usage (Chapter 2, paragraph 96), is captured in the analysis of (a) operational use for accounts paying at- or below-market rate; and (b) operational use for accounts paying above-market rate, whereby excess balances are 'carved out'.
- For (a), a simplified FI assessment should be sufficient due to highly operational nature of the accounts. One approach could be to examine whether a client has the ability to transfer balances from at-or below-market rate paying accounts to above-market rating paying accounts. If he/she does, it is logical to assume that he/she has already swept all excess balances to the above market rate-paying alternative and the balances remaining in the at- or below-market rate paying accounts are held only for operational purposes. 
- For (b), approach to assessing "excess balance" is outlined below.</v>
      </c>
      <c r="E1542" s="338" t="b">
        <f t="shared" si="48"/>
        <v>0</v>
      </c>
      <c r="F1542" s="338" t="b">
        <f t="shared" si="49"/>
        <v>1</v>
      </c>
    </row>
    <row r="1543" spans="1:6">
      <c r="A1543" s="337" t="s">
        <v>649</v>
      </c>
      <c r="B1543" s="337" t="s">
        <v>1016</v>
      </c>
      <c r="C1543" s="338" t="s">
        <v>3810</v>
      </c>
      <c r="D1543" s="486" t="str">
        <f>'Dépôts opérationnels'!A31</f>
        <v>3. Non-operational balances</v>
      </c>
      <c r="E1543" s="338" t="b">
        <f t="shared" si="48"/>
        <v>0</v>
      </c>
      <c r="F1543" s="338" t="b">
        <f t="shared" si="49"/>
        <v>1</v>
      </c>
    </row>
    <row r="1544" spans="1:6" ht="151.80000000000001">
      <c r="A1544" s="337" t="s">
        <v>537</v>
      </c>
      <c r="B1544" s="337" t="s">
        <v>2163</v>
      </c>
      <c r="C1544" s="338" t="s">
        <v>3811</v>
      </c>
      <c r="D1544" s="486" t="str">
        <f>'Dépôts opérationnels'!B33</f>
        <v>Accounts and balances that fall out of the determination steps outlined above will be considered "non-operational" including:
- demand and term (with original term-to-maturity of less than or equal to 30 days) deposit accounts with "qualifying activities" but accounts are priced above-market rate, with a portion of balance that is not actively used for qualifying activities ("excess balance" - see proposed approach below)
- deposit accounts without "qualifying activities" which are:
i) remaining demand and term (with original term-to-maturity of less than or equal to 30 days) deposit balances; and
ii) term deposits with original term-to-maturity of greater than 30 days.
Note that longer-term deposits are investment vehicles and would not be considered as qualifying activities because they are used to manage excess funds.</v>
      </c>
      <c r="E1544" s="338" t="b">
        <f t="shared" si="48"/>
        <v>0</v>
      </c>
      <c r="F1544" s="338" t="b">
        <f t="shared" si="49"/>
        <v>1</v>
      </c>
    </row>
    <row r="1545" spans="1:6">
      <c r="A1545" s="337" t="s">
        <v>650</v>
      </c>
      <c r="B1545" s="337" t="s">
        <v>2164</v>
      </c>
      <c r="C1545" s="338" t="s">
        <v>3812</v>
      </c>
      <c r="D1545" s="486" t="str">
        <f>'Dépôts opérationnels'!A35</f>
        <v>4. Possible approach to assessing "Excess Balance"</v>
      </c>
      <c r="E1545" s="338" t="b">
        <f t="shared" si="48"/>
        <v>0</v>
      </c>
      <c r="F1545" s="338" t="b">
        <f t="shared" si="49"/>
        <v>1</v>
      </c>
    </row>
    <row r="1546" spans="1:6" ht="27.6">
      <c r="A1546" s="337" t="s">
        <v>538</v>
      </c>
      <c r="B1546" s="337" t="s">
        <v>2165</v>
      </c>
      <c r="C1546" s="338" t="s">
        <v>3813</v>
      </c>
      <c r="D1546" s="486" t="str">
        <f>'Dépôts opérationnels'!B37</f>
        <v xml:space="preserve">As chapter 2, paragraph 96, if FIs are unable to determine excess balance, the entire deposits will be assumed excess and thus non-operational. </v>
      </c>
      <c r="E1546" s="338" t="b">
        <f t="shared" si="48"/>
        <v>0</v>
      </c>
      <c r="F1546" s="338" t="b">
        <f t="shared" si="49"/>
        <v>1</v>
      </c>
    </row>
    <row r="1547" spans="1:6" ht="41.4">
      <c r="A1547" s="337" t="s">
        <v>78</v>
      </c>
      <c r="B1547" s="337" t="s">
        <v>1017</v>
      </c>
      <c r="C1547" s="338" t="s">
        <v>3814</v>
      </c>
      <c r="D1547" s="486" t="str">
        <f>'Dépôts opérationnels'!B39</f>
        <v>The excess balance is, by definition, balances that are not required for qualifying activities - i.e. it can be assumed that the non-volatile portion of the account balance, due to lack of use, should be considered excess.</v>
      </c>
      <c r="E1547" s="338" t="b">
        <f t="shared" si="48"/>
        <v>0</v>
      </c>
      <c r="F1547" s="338" t="b">
        <f t="shared" si="49"/>
        <v>1</v>
      </c>
    </row>
    <row r="1548" spans="1:6" ht="138">
      <c r="A1548" s="337" t="s">
        <v>657</v>
      </c>
      <c r="B1548" s="337" t="s">
        <v>2166</v>
      </c>
      <c r="C1548" s="338" t="s">
        <v>3815</v>
      </c>
      <c r="D1548" s="486" t="str">
        <f>'Dépôts opérationnels'!B41</f>
        <v>Thus, to estimate excess balance, FI could establish a minimum threshold either based on a notional amount, or a percentage based on average / minimum balance.  To calculate a percentage, FI could:
1) Observe at the client / account Level, the minimum and average balance in the month (e.g. 12 months'  history could be used to account for balance account seasonality and usage patterns).  The minimum balance will be interpreted as excess balance, such that the difference between the minimum and average balances represents the balance actively engaged in qualifying activities used to determine the ratio. 
2) Take the ratio of minimum to average balance and apply it to the current-month demand balance with qualifying activities that pay above market rates for LCR reporting.
Note that this assessment should be refreshed at least annually.</v>
      </c>
      <c r="E1548" s="338" t="b">
        <f t="shared" si="48"/>
        <v>0</v>
      </c>
      <c r="F1548" s="338" t="b">
        <f t="shared" si="49"/>
        <v>1</v>
      </c>
    </row>
    <row r="1549" spans="1:6" ht="27.6">
      <c r="A1549" s="337" t="s">
        <v>539</v>
      </c>
      <c r="B1549" s="337" t="s">
        <v>2167</v>
      </c>
      <c r="C1549" s="338" t="s">
        <v>3816</v>
      </c>
      <c r="D1549" s="486" t="str">
        <f>'Dépôts opérationnels'!B43</f>
        <v>FIs are permitted flexibility to customize the assessment to reflect their data and business configurations; however, per chapter 2, paragraph 93, this assessment will be reviewed by AMF.</v>
      </c>
      <c r="E1549" s="338" t="b">
        <f t="shared" si="48"/>
        <v>0</v>
      </c>
      <c r="F1549" s="338" t="b">
        <f t="shared" si="49"/>
        <v>1</v>
      </c>
    </row>
    <row r="1550" spans="1:6">
      <c r="A1550" s="337" t="s">
        <v>710</v>
      </c>
      <c r="B1550" s="337" t="s">
        <v>710</v>
      </c>
      <c r="C1550" s="338" t="s">
        <v>2401</v>
      </c>
      <c r="D1550" s="485" t="e">
        <f>#REF!</f>
        <v>#REF!</v>
      </c>
      <c r="E1550" s="338" t="e">
        <f t="shared" si="48"/>
        <v>#REF!</v>
      </c>
      <c r="F1550" s="338" t="e">
        <f t="shared" si="49"/>
        <v>#REF!</v>
      </c>
    </row>
    <row r="1551" spans="1:6">
      <c r="A1551" s="337" t="s">
        <v>710</v>
      </c>
      <c r="B1551" s="337" t="s">
        <v>710</v>
      </c>
      <c r="C1551" s="338" t="s">
        <v>2402</v>
      </c>
      <c r="D1551" s="338" t="e">
        <f>#REF!</f>
        <v>#REF!</v>
      </c>
      <c r="E1551" s="338" t="e">
        <f t="shared" si="48"/>
        <v>#REF!</v>
      </c>
      <c r="F1551" s="338" t="e">
        <f t="shared" si="49"/>
        <v>#REF!</v>
      </c>
    </row>
    <row r="1552" spans="1:6">
      <c r="A1552" s="340" t="s">
        <v>2232</v>
      </c>
      <c r="B1552" s="340" t="s">
        <v>2233</v>
      </c>
      <c r="C1552" s="338" t="s">
        <v>3817</v>
      </c>
      <c r="D1552" s="486" t="str">
        <f>Attestation!G5</f>
        <v>Confidential</v>
      </c>
      <c r="E1552" s="338" t="b">
        <f t="shared" si="48"/>
        <v>0</v>
      </c>
      <c r="F1552" s="338" t="b">
        <f t="shared" si="49"/>
        <v>1</v>
      </c>
    </row>
    <row r="1553" spans="1:6">
      <c r="A1553" s="340" t="s">
        <v>2234</v>
      </c>
      <c r="B1553" s="340" t="s">
        <v>2253</v>
      </c>
      <c r="C1553" s="338" t="s">
        <v>3818</v>
      </c>
      <c r="D1553" s="486" t="str">
        <f>Attestation!A6</f>
        <v>Liquidity Adequacy Guideline</v>
      </c>
      <c r="E1553" s="338" t="b">
        <f t="shared" si="48"/>
        <v>0</v>
      </c>
      <c r="F1553" s="338" t="b">
        <f t="shared" si="49"/>
        <v>1</v>
      </c>
    </row>
    <row r="1554" spans="1:6">
      <c r="A1554" s="340" t="s">
        <v>2231</v>
      </c>
      <c r="B1554" s="340" t="s">
        <v>2262</v>
      </c>
      <c r="C1554" s="338" t="s">
        <v>3819</v>
      </c>
      <c r="D1554" s="486" t="str">
        <f>Attestation!A8</f>
        <v>Liquidity Coverage Ratio (LCR)</v>
      </c>
      <c r="E1554" s="338" t="b">
        <f t="shared" si="48"/>
        <v>0</v>
      </c>
      <c r="F1554" s="338" t="b">
        <f t="shared" si="49"/>
        <v>1</v>
      </c>
    </row>
    <row r="1555" spans="1:6">
      <c r="A1555" s="340" t="s">
        <v>2230</v>
      </c>
      <c r="B1555" s="340" t="s">
        <v>2235</v>
      </c>
      <c r="C1555" s="338" t="s">
        <v>3820</v>
      </c>
      <c r="D1555" s="486" t="str">
        <f>Attestation!A9</f>
        <v>Assurance Attestation</v>
      </c>
      <c r="E1555" s="338" t="b">
        <f t="shared" si="48"/>
        <v>0</v>
      </c>
      <c r="F1555" s="338" t="b">
        <f t="shared" si="49"/>
        <v>1</v>
      </c>
    </row>
    <row r="1556" spans="1:6">
      <c r="A1556" s="340" t="s">
        <v>2236</v>
      </c>
      <c r="B1556" s="340" t="s">
        <v>2236</v>
      </c>
      <c r="C1556" s="338" t="s">
        <v>3821</v>
      </c>
      <c r="D1556" s="486" t="str">
        <f>Attestation!A11</f>
        <v>Identification</v>
      </c>
      <c r="E1556" s="338" t="b">
        <f t="shared" si="48"/>
        <v>1</v>
      </c>
      <c r="F1556" s="338" t="b">
        <f t="shared" si="49"/>
        <v>1</v>
      </c>
    </row>
    <row r="1557" spans="1:6">
      <c r="A1557" s="340" t="s">
        <v>2229</v>
      </c>
      <c r="B1557" s="340" t="s">
        <v>2237</v>
      </c>
      <c r="C1557" s="338" t="s">
        <v>3822</v>
      </c>
      <c r="D1557" s="486" t="str">
        <f>Attestation!A12</f>
        <v>Financial Institution Name:</v>
      </c>
      <c r="E1557" s="338" t="b">
        <f t="shared" si="48"/>
        <v>0</v>
      </c>
      <c r="F1557" s="338" t="b">
        <f t="shared" si="49"/>
        <v>1</v>
      </c>
    </row>
    <row r="1558" spans="1:6">
      <c r="A1558" s="340" t="s">
        <v>2228</v>
      </c>
      <c r="B1558" s="340" t="s">
        <v>2238</v>
      </c>
      <c r="C1558" s="338" t="s">
        <v>3823</v>
      </c>
      <c r="D1558" s="486" t="str">
        <f>Attestation!A14</f>
        <v>Period Ending Date:</v>
      </c>
      <c r="E1558" s="338" t="b">
        <f t="shared" si="48"/>
        <v>0</v>
      </c>
      <c r="F1558" s="338" t="b">
        <f t="shared" si="49"/>
        <v>1</v>
      </c>
    </row>
    <row r="1559" spans="1:6">
      <c r="A1559" s="340" t="s">
        <v>2227</v>
      </c>
      <c r="B1559" s="340" t="s">
        <v>2254</v>
      </c>
      <c r="C1559" s="338" t="s">
        <v>3824</v>
      </c>
      <c r="D1559" s="486" t="str">
        <f>Attestation!A16</f>
        <v>Contact person:</v>
      </c>
      <c r="E1559" s="338" t="b">
        <f t="shared" si="48"/>
        <v>0</v>
      </c>
      <c r="F1559" s="338" t="b">
        <f t="shared" si="49"/>
        <v>1</v>
      </c>
    </row>
    <row r="1560" spans="1:6">
      <c r="A1560" s="340" t="s">
        <v>2226</v>
      </c>
      <c r="B1560" s="340" t="s">
        <v>2239</v>
      </c>
      <c r="C1560" s="338" t="s">
        <v>3825</v>
      </c>
      <c r="D1560" s="486" t="str">
        <f>Attestation!A17</f>
        <v xml:space="preserve">Name: </v>
      </c>
      <c r="E1560" s="338" t="b">
        <f t="shared" si="48"/>
        <v>0</v>
      </c>
      <c r="F1560" s="338" t="b">
        <f t="shared" si="49"/>
        <v>1</v>
      </c>
    </row>
    <row r="1561" spans="1:6">
      <c r="A1561" s="340" t="s">
        <v>2225</v>
      </c>
      <c r="B1561" s="340" t="s">
        <v>2240</v>
      </c>
      <c r="C1561" s="338" t="s">
        <v>3826</v>
      </c>
      <c r="D1561" s="486" t="str">
        <f>Attestation!A19</f>
        <v>Function:</v>
      </c>
      <c r="E1561" s="338" t="b">
        <f t="shared" si="48"/>
        <v>0</v>
      </c>
      <c r="F1561" s="338" t="b">
        <f t="shared" si="49"/>
        <v>1</v>
      </c>
    </row>
    <row r="1562" spans="1:6">
      <c r="A1562" s="340" t="s">
        <v>2224</v>
      </c>
      <c r="B1562" s="340" t="s">
        <v>2241</v>
      </c>
      <c r="C1562" s="338" t="s">
        <v>3827</v>
      </c>
      <c r="D1562" s="486" t="str">
        <f>Attestation!A21</f>
        <v xml:space="preserve">Telephone: </v>
      </c>
      <c r="E1562" s="338" t="b">
        <f t="shared" si="48"/>
        <v>0</v>
      </c>
      <c r="F1562" s="338" t="b">
        <f t="shared" si="49"/>
        <v>1</v>
      </c>
    </row>
    <row r="1563" spans="1:6">
      <c r="A1563" s="340" t="s">
        <v>2223</v>
      </c>
      <c r="B1563" s="340" t="s">
        <v>2242</v>
      </c>
      <c r="C1563" s="338" t="s">
        <v>3828</v>
      </c>
      <c r="D1563" s="486" t="str">
        <f>Attestation!F21</f>
        <v>Extension:</v>
      </c>
      <c r="E1563" s="338" t="b">
        <f t="shared" si="48"/>
        <v>0</v>
      </c>
      <c r="F1563" s="338" t="b">
        <f t="shared" si="49"/>
        <v>1</v>
      </c>
    </row>
    <row r="1564" spans="1:6">
      <c r="A1564" s="340" t="s">
        <v>2222</v>
      </c>
      <c r="B1564" s="340" t="s">
        <v>2243</v>
      </c>
      <c r="C1564" s="338" t="s">
        <v>3829</v>
      </c>
      <c r="D1564" s="486" t="str">
        <f>Attestation!A23</f>
        <v xml:space="preserve">Email: </v>
      </c>
      <c r="E1564" s="338" t="b">
        <f t="shared" si="48"/>
        <v>0</v>
      </c>
      <c r="F1564" s="338" t="b">
        <f t="shared" si="49"/>
        <v>1</v>
      </c>
    </row>
    <row r="1565" spans="1:6">
      <c r="A1565" s="340" t="s">
        <v>2221</v>
      </c>
      <c r="B1565" s="340" t="s">
        <v>2244</v>
      </c>
      <c r="C1565" s="338" t="s">
        <v>3830</v>
      </c>
      <c r="D1565" s="486" t="str">
        <f>Attestation!A25</f>
        <v>Designated Senior Management Attestation</v>
      </c>
      <c r="E1565" s="338" t="b">
        <f t="shared" si="48"/>
        <v>0</v>
      </c>
      <c r="F1565" s="338" t="b">
        <f t="shared" si="49"/>
        <v>1</v>
      </c>
    </row>
    <row r="1566" spans="1:6" ht="56.4">
      <c r="A1566" s="341" t="s">
        <v>2268</v>
      </c>
      <c r="B1566" s="341" t="s">
        <v>2267</v>
      </c>
      <c r="C1566" s="338" t="s">
        <v>3831</v>
      </c>
      <c r="D1566" s="486" t="str">
        <f>Attestation!A27</f>
        <v>I hereby confirm that I have read and understand Chapter 1 and 2, as well as Annex 2-I of the Liquidity Adequacy Guideline, and any relevant instructions issued by the Autorité des marchés financiers (the "AMF"), that the form is completed in accordance with these documents and that it is accurate and complete.</v>
      </c>
      <c r="E1566" s="338" t="b">
        <f t="shared" si="48"/>
        <v>0</v>
      </c>
      <c r="F1566" s="338" t="b">
        <f t="shared" si="49"/>
        <v>1</v>
      </c>
    </row>
    <row r="1567" spans="1:6">
      <c r="A1567" s="340" t="s">
        <v>711</v>
      </c>
      <c r="B1567" s="340" t="s">
        <v>2245</v>
      </c>
      <c r="C1567" s="338" t="s">
        <v>3832</v>
      </c>
      <c r="D1567" s="486" t="str">
        <f>Attestation!A30</f>
        <v>Name</v>
      </c>
      <c r="E1567" s="338" t="b">
        <f t="shared" si="48"/>
        <v>0</v>
      </c>
      <c r="F1567" s="338" t="b">
        <f t="shared" si="49"/>
        <v>1</v>
      </c>
    </row>
    <row r="1568" spans="1:6">
      <c r="A1568" s="340" t="s">
        <v>2217</v>
      </c>
      <c r="B1568" s="340" t="s">
        <v>2217</v>
      </c>
      <c r="C1568" s="338" t="s">
        <v>3833</v>
      </c>
      <c r="D1568" s="486" t="str">
        <f>Attestation!F30</f>
        <v>Signature</v>
      </c>
      <c r="E1568" s="338" t="b">
        <f t="shared" si="48"/>
        <v>1</v>
      </c>
      <c r="F1568" s="338" t="b">
        <f t="shared" si="49"/>
        <v>1</v>
      </c>
    </row>
    <row r="1569" spans="1:6">
      <c r="A1569" s="340" t="s">
        <v>2220</v>
      </c>
      <c r="B1569" s="340" t="s">
        <v>2246</v>
      </c>
      <c r="C1569" s="338" t="s">
        <v>3834</v>
      </c>
      <c r="D1569" s="486" t="str">
        <f>Attestation!A32</f>
        <v>Opinion of Internal Auditor (to be signed at a minimum once every three years)</v>
      </c>
      <c r="E1569" s="338" t="b">
        <f t="shared" si="48"/>
        <v>0</v>
      </c>
      <c r="F1569" s="338" t="b">
        <f t="shared" si="49"/>
        <v>1</v>
      </c>
    </row>
    <row r="1570" spans="1:6" ht="55.2">
      <c r="A1570" s="340" t="s">
        <v>2219</v>
      </c>
      <c r="B1570" s="341" t="s">
        <v>2250</v>
      </c>
      <c r="C1570" s="338" t="s">
        <v>3835</v>
      </c>
      <c r="D1570" s="486" t="str">
        <f>Attestation!A34</f>
        <v>I have reviewed the effectiveness of the processes and internal controls in place for the LCR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E1570" s="338" t="b">
        <f t="shared" si="48"/>
        <v>0</v>
      </c>
      <c r="F1570" s="338" t="b">
        <f t="shared" si="49"/>
        <v>1</v>
      </c>
    </row>
    <row r="1571" spans="1:6">
      <c r="A1571" s="340" t="s">
        <v>2247</v>
      </c>
      <c r="B1571" s="341" t="s">
        <v>2248</v>
      </c>
      <c r="C1571" s="338" t="s">
        <v>3836</v>
      </c>
      <c r="D1571" s="486" t="str">
        <f>Attestation!A36</f>
        <v>Internal Audit Date</v>
      </c>
      <c r="E1571" s="338" t="b">
        <f t="shared" si="48"/>
        <v>0</v>
      </c>
      <c r="F1571" s="338" t="b">
        <f t="shared" si="49"/>
        <v>1</v>
      </c>
    </row>
    <row r="1572" spans="1:6">
      <c r="A1572" s="340" t="s">
        <v>2218</v>
      </c>
      <c r="B1572" s="340" t="s">
        <v>2249</v>
      </c>
      <c r="C1572" s="338" t="s">
        <v>3837</v>
      </c>
      <c r="D1572" s="486" t="str">
        <f>Attestation!A38</f>
        <v>Internal Auditor</v>
      </c>
      <c r="E1572" s="338" t="b">
        <f t="shared" si="48"/>
        <v>0</v>
      </c>
      <c r="F1572" s="338" t="b">
        <f t="shared" si="49"/>
        <v>1</v>
      </c>
    </row>
    <row r="1573" spans="1:6">
      <c r="A1573" s="340" t="s">
        <v>711</v>
      </c>
      <c r="B1573" s="340" t="s">
        <v>2245</v>
      </c>
      <c r="C1573" s="338" t="s">
        <v>3838</v>
      </c>
      <c r="D1573" s="486" t="str">
        <f>Attestation!A41</f>
        <v>Name</v>
      </c>
      <c r="E1573" s="338" t="b">
        <f t="shared" si="48"/>
        <v>0</v>
      </c>
      <c r="F1573" s="338" t="b">
        <f t="shared" si="49"/>
        <v>1</v>
      </c>
    </row>
    <row r="1574" spans="1:6">
      <c r="A1574" s="340" t="s">
        <v>2217</v>
      </c>
      <c r="B1574" s="340" t="s">
        <v>2217</v>
      </c>
      <c r="C1574" s="338" t="s">
        <v>3839</v>
      </c>
      <c r="D1574" s="486" t="str">
        <f>Attestation!F41</f>
        <v>Signature</v>
      </c>
      <c r="E1574" s="338" t="b">
        <f t="shared" si="48"/>
        <v>1</v>
      </c>
      <c r="F1574" s="338" t="b">
        <f t="shared" si="49"/>
        <v>1</v>
      </c>
    </row>
    <row r="1575" spans="1:6" ht="27.6">
      <c r="A1575" s="341" t="s">
        <v>2251</v>
      </c>
      <c r="B1575" s="341" t="s">
        <v>2252</v>
      </c>
      <c r="C1575" s="338" t="s">
        <v>3840</v>
      </c>
      <c r="D1575" s="486" t="str">
        <f>Attestation!A44</f>
        <v>The financial institution's designated senior management representative must not be directly involved in preparing the LCR form.</v>
      </c>
      <c r="E1575" s="338" t="b">
        <f t="shared" si="48"/>
        <v>0</v>
      </c>
      <c r="F1575" s="338" t="b">
        <f t="shared" si="49"/>
        <v>1</v>
      </c>
    </row>
  </sheetData>
  <sheetProtection algorithmName="SHA-512" hashValue="jmrbuOB5dLu0vauqXL7CdSSdloRgUbDckGTQ0CwUyIxVF2FdLQK/RppO42LbcEkJjg307bvsagwiKpKrjU4fgA==" saltValue="1xDChXzHXIBcQIjEgZD3Kg==" spinCount="100000" sheet="1" formatColumns="0" formatRows="0"/>
  <autoFilter ref="A1:F1575" xr:uid="{00000000-0009-0000-0000-000008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DAE48BE66589458AB840DD0EDDDD8A" ma:contentTypeVersion="13" ma:contentTypeDescription="Crée un document." ma:contentTypeScope="" ma:versionID="fd29a142250a43905ff423435384b23e">
  <xsd:schema xmlns:xsd="http://www.w3.org/2001/XMLSchema" xmlns:xs="http://www.w3.org/2001/XMLSchema" xmlns:p="http://schemas.microsoft.com/office/2006/metadata/properties" xmlns:ns2="0ab4d0b0-81c9-496c-a6f8-8a0e74a7f3b9" xmlns:ns3="937acfcf-2433-4dc7-8dd3-98a5d50c96bf" xmlns:ns4="e5565267-56e4-4614-99d0-029fabe78f55" targetNamespace="http://schemas.microsoft.com/office/2006/metadata/properties" ma:root="true" ma:fieldsID="0bd2d7788060ea68639510e3a7098a00" ns2:_="" ns3:_="" ns4:_="">
    <xsd:import namespace="0ab4d0b0-81c9-496c-a6f8-8a0e74a7f3b9"/>
    <xsd:import namespace="937acfcf-2433-4dc7-8dd3-98a5d50c96bf"/>
    <xsd:import namespace="e5565267-56e4-4614-99d0-029fabe78f55"/>
    <xsd:element name="properties">
      <xsd:complexType>
        <xsd:sequence>
          <xsd:element name="documentManagement">
            <xsd:complexType>
              <xsd:all>
                <xsd:element ref="ns2:PJDDocLieBK" minOccurs="0"/>
                <xsd:element ref="ns2:_fd_parent_temp" minOccurs="0"/>
                <xsd:element ref="ns3:PJDDocLie" minOccurs="0"/>
                <xsd:element ref="ns3:DSDemandeArchive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4d0b0-81c9-496c-a6f8-8a0e74a7f3b9" elementFormDefault="qualified">
    <xsd:import namespace="http://schemas.microsoft.com/office/2006/documentManagement/types"/>
    <xsd:import namespace="http://schemas.microsoft.com/office/infopath/2007/PartnerControls"/>
    <xsd:element name="PJDDocLieBK" ma:index="8" nillable="true" ma:displayName="PJDDocLieBK" ma:indexed="true" ma:internalName="PJDDocLieBK">
      <xsd:simpleType>
        <xsd:restriction base="dms:Text">
          <xsd:maxLength value="255"/>
        </xsd:restriction>
      </xsd:simpleType>
    </xsd:element>
    <xsd:element name="_fd_parent_temp" ma:index="9" nillable="true" ma:displayName="_fd_parent_temp" ma:hidden="true" ma:indexed="true" ma:internalName="_fd_parent_tem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7acfcf-2433-4dc7-8dd3-98a5d50c96bf" elementFormDefault="qualified">
    <xsd:import namespace="http://schemas.microsoft.com/office/2006/documentManagement/types"/>
    <xsd:import namespace="http://schemas.microsoft.com/office/infopath/2007/PartnerControls"/>
    <xsd:element name="PJDDocLie" ma:index="10" nillable="true" ma:displayName="Pièces jointes liées" ma:indexed="true" ma:list="{c2dba245-1308-4802-bef5-c91d0b753676}" ma:internalName="PJDDocLie" ma:showField="DSNumeroID">
      <xsd:simpleType>
        <xsd:restriction base="dms:Lookup"/>
      </xsd:simpleType>
    </xsd:element>
    <xsd:element name="DSDemandeArchiver" ma:index="11" nillable="true" ma:displayName="Archiver" ma:default="0" ma:indexed="true" ma:internalName="DSDemandeArchiv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5565267-56e4-4614-99d0-029fabe78f5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FormUrls xmlns="http://schemas.microsoft.com/sharepoint/v3/contenttype/forms/url">
  <Edit>~list/Forms/fd_Document_Edit.aspx</Edit>
</FormUrls>
</file>

<file path=customXml/item4.xml><?xml version="1.0" encoding="utf-8"?>
<p:properties xmlns:p="http://schemas.microsoft.com/office/2006/metadata/properties" xmlns:xsi="http://www.w3.org/2001/XMLSchema-instance" xmlns:pc="http://schemas.microsoft.com/office/infopath/2007/PartnerControls">
  <documentManagement>
    <PJDDocLie xmlns="937acfcf-2433-4dc7-8dd3-98a5d50c96bf">9136</PJDDocLie>
    <_fd_parent_temp xmlns="0ab4d0b0-81c9-496c-a6f8-8a0e74a7f3b9" xsi:nil="true"/>
    <DSDemandeArchiver xmlns="937acfcf-2433-4dc7-8dd3-98a5d50c96bf">false</DSDemandeArchiver>
    <PJDDocLieBK xmlns="0ab4d0b0-81c9-496c-a6f8-8a0e74a7f3b9">12252</PJDDocLieBK>
  </documentManagement>
</p:properties>
</file>

<file path=customXml/itemProps1.xml><?xml version="1.0" encoding="utf-8"?>
<ds:datastoreItem xmlns:ds="http://schemas.openxmlformats.org/officeDocument/2006/customXml" ds:itemID="{A8777711-EB43-4689-895A-28A8B73304F0}"/>
</file>

<file path=customXml/itemProps2.xml><?xml version="1.0" encoding="utf-8"?>
<ds:datastoreItem xmlns:ds="http://schemas.openxmlformats.org/officeDocument/2006/customXml" ds:itemID="{28372D17-7345-4C78-975D-6925D815FE77}"/>
</file>

<file path=customXml/itemProps3.xml><?xml version="1.0" encoding="utf-8"?>
<ds:datastoreItem xmlns:ds="http://schemas.openxmlformats.org/officeDocument/2006/customXml" ds:itemID="{7111283A-57ED-44A0-A140-0841802C8BC2}"/>
</file>

<file path=customXml/itemProps4.xml><?xml version="1.0" encoding="utf-8"?>
<ds:datastoreItem xmlns:ds="http://schemas.openxmlformats.org/officeDocument/2006/customXml" ds:itemID="{537FE95D-C188-48FF-B686-81D2BACA6D64}"/>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9</vt:i4>
      </vt:variant>
      <vt:variant>
        <vt:lpstr>Plages nommées</vt:lpstr>
      </vt:variant>
      <vt:variant>
        <vt:i4>915</vt:i4>
      </vt:variant>
    </vt:vector>
  </HeadingPairs>
  <TitlesOfParts>
    <vt:vector size="924" baseType="lpstr">
      <vt:lpstr>Page Titre</vt:lpstr>
      <vt:lpstr>Présentation</vt:lpstr>
      <vt:lpstr>Attestation</vt:lpstr>
      <vt:lpstr>LCR</vt:lpstr>
      <vt:lpstr>Instructions-LCR</vt:lpstr>
      <vt:lpstr>Dépôts opérationnels</vt:lpstr>
      <vt:lpstr>Sans objet 1</vt:lpstr>
      <vt:lpstr>Sans objet 2</vt:lpstr>
      <vt:lpstr>MatchTrad</vt:lpstr>
      <vt:lpstr>LCR!_ftn1</vt:lpstr>
      <vt:lpstr>LCR!_ftnref1</vt:lpstr>
      <vt:lpstr>Présentation!_Toc403131203</vt:lpstr>
      <vt:lpstr>'Dépôts opérationnels'!Impression_des_titres</vt:lpstr>
      <vt:lpstr>'Instructions-LCR'!Impression_des_titres</vt:lpstr>
      <vt:lpstr>LCR!Impression_des_titres</vt:lpstr>
      <vt:lpstr>'Page Titre'!LANGUE_FR_ENG</vt:lpstr>
      <vt:lpstr>LCR1100101</vt:lpstr>
      <vt:lpstr>LCR1100201</vt:lpstr>
      <vt:lpstr>LCR1100301</vt:lpstr>
      <vt:lpstr>LCR1100401</vt:lpstr>
      <vt:lpstr>LCR1100501</vt:lpstr>
      <vt:lpstr>LCR1100601</vt:lpstr>
      <vt:lpstr>LCR1100701</vt:lpstr>
      <vt:lpstr>LCR1100801</vt:lpstr>
      <vt:lpstr>LCR1100901</vt:lpstr>
      <vt:lpstr>LCR1101001</vt:lpstr>
      <vt:lpstr>LCR1200101</vt:lpstr>
      <vt:lpstr>LCR1200201</vt:lpstr>
      <vt:lpstr>LCR1200301</vt:lpstr>
      <vt:lpstr>LCR1200401</vt:lpstr>
      <vt:lpstr>LCR1200501</vt:lpstr>
      <vt:lpstr>LCR1200601</vt:lpstr>
      <vt:lpstr>LCR1200701</vt:lpstr>
      <vt:lpstr>LCR1300101</vt:lpstr>
      <vt:lpstr>LCR1300201</vt:lpstr>
      <vt:lpstr>LCR1300301</vt:lpstr>
      <vt:lpstr>LCR1300401</vt:lpstr>
      <vt:lpstr>LCR1400101</vt:lpstr>
      <vt:lpstr>LCR1400202</vt:lpstr>
      <vt:lpstr>LCR1400303</vt:lpstr>
      <vt:lpstr>LCR1400404</vt:lpstr>
      <vt:lpstr>LCR1400501</vt:lpstr>
      <vt:lpstr>LCR1400602</vt:lpstr>
      <vt:lpstr>LCR1400703</vt:lpstr>
      <vt:lpstr>LCR1400804</vt:lpstr>
      <vt:lpstr>LCR2001001</vt:lpstr>
      <vt:lpstr>LCR2002001</vt:lpstr>
      <vt:lpstr>LCR2003001</vt:lpstr>
      <vt:lpstr>LCR2004001</vt:lpstr>
      <vt:lpstr>LCR2005001</vt:lpstr>
      <vt:lpstr>LCR2110101</vt:lpstr>
      <vt:lpstr>LCR2110201</vt:lpstr>
      <vt:lpstr>LCR2110301</vt:lpstr>
      <vt:lpstr>LCR2110401</vt:lpstr>
      <vt:lpstr>LCR2110501</vt:lpstr>
      <vt:lpstr>LCR2110601</vt:lpstr>
      <vt:lpstr>LCR2110801</vt:lpstr>
      <vt:lpstr>LCR2110901</vt:lpstr>
      <vt:lpstr>LCR2111001</vt:lpstr>
      <vt:lpstr>LCR2111101</vt:lpstr>
      <vt:lpstr>LCR2120101</vt:lpstr>
      <vt:lpstr>LCR2120201</vt:lpstr>
      <vt:lpstr>LCR2120301</vt:lpstr>
      <vt:lpstr>LCR2120401</vt:lpstr>
      <vt:lpstr>LCR2120501</vt:lpstr>
      <vt:lpstr>LCR2120601</vt:lpstr>
      <vt:lpstr>LCR2120801</vt:lpstr>
      <vt:lpstr>LCR2121001</vt:lpstr>
      <vt:lpstr>LCR2121101</vt:lpstr>
      <vt:lpstr>LCR2121201</vt:lpstr>
      <vt:lpstr>LCR2121301</vt:lpstr>
      <vt:lpstr>LCR2121401</vt:lpstr>
      <vt:lpstr>LCR2121501</vt:lpstr>
      <vt:lpstr>LCR2121601</vt:lpstr>
      <vt:lpstr>LCR2121701</vt:lpstr>
      <vt:lpstr>LCR2121801</vt:lpstr>
      <vt:lpstr>LCR2121901</vt:lpstr>
      <vt:lpstr>LCR2122001</vt:lpstr>
      <vt:lpstr>LCR2122101</vt:lpstr>
      <vt:lpstr>LCR2122201</vt:lpstr>
      <vt:lpstr>LCR2122301</vt:lpstr>
      <vt:lpstr>LCR2122401</vt:lpstr>
      <vt:lpstr>LCR2122501</vt:lpstr>
      <vt:lpstr>LCR2122601</vt:lpstr>
      <vt:lpstr>LCR2122701</vt:lpstr>
      <vt:lpstr>LCR2122801</vt:lpstr>
      <vt:lpstr>LCR2122901</vt:lpstr>
      <vt:lpstr>LCR2123001</vt:lpstr>
      <vt:lpstr>LCR2123101</vt:lpstr>
      <vt:lpstr>LCR2130101</vt:lpstr>
      <vt:lpstr>LCR2130202</vt:lpstr>
      <vt:lpstr>LCR2130301</vt:lpstr>
      <vt:lpstr>LCR2130402</vt:lpstr>
      <vt:lpstr>LCR2130501</vt:lpstr>
      <vt:lpstr>LCR2130602</vt:lpstr>
      <vt:lpstr>LCR2130701</vt:lpstr>
      <vt:lpstr>LCR2130802</vt:lpstr>
      <vt:lpstr>LCR2130901</vt:lpstr>
      <vt:lpstr>LCR2131002</vt:lpstr>
      <vt:lpstr>LCR2131101</vt:lpstr>
      <vt:lpstr>LCR2131202</vt:lpstr>
      <vt:lpstr>LCR2131301</vt:lpstr>
      <vt:lpstr>LCR2131402</vt:lpstr>
      <vt:lpstr>LCR2131501</vt:lpstr>
      <vt:lpstr>LCR2131602</vt:lpstr>
      <vt:lpstr>LCR2131701</vt:lpstr>
      <vt:lpstr>LCR2131802</vt:lpstr>
      <vt:lpstr>LCR2131901</vt:lpstr>
      <vt:lpstr>LCR2132002</vt:lpstr>
      <vt:lpstr>LCR2132101</vt:lpstr>
      <vt:lpstr>LCR2132202</vt:lpstr>
      <vt:lpstr>LCR2132301</vt:lpstr>
      <vt:lpstr>LCR2132402</vt:lpstr>
      <vt:lpstr>LCR2132501</vt:lpstr>
      <vt:lpstr>LCR2132602</vt:lpstr>
      <vt:lpstr>LCR2132701</vt:lpstr>
      <vt:lpstr>LCR2132802</vt:lpstr>
      <vt:lpstr>LCR2132901</vt:lpstr>
      <vt:lpstr>LCR2133002</vt:lpstr>
      <vt:lpstr>LCR2133101</vt:lpstr>
      <vt:lpstr>LCR2133202</vt:lpstr>
      <vt:lpstr>LCR2133301</vt:lpstr>
      <vt:lpstr>LCR2133402</vt:lpstr>
      <vt:lpstr>LCR2133501</vt:lpstr>
      <vt:lpstr>LCR2133602</vt:lpstr>
      <vt:lpstr>LCR2133701</vt:lpstr>
      <vt:lpstr>LCR2133802</vt:lpstr>
      <vt:lpstr>LCR2133901</vt:lpstr>
      <vt:lpstr>LCR2134002</vt:lpstr>
      <vt:lpstr>LCR2134101</vt:lpstr>
      <vt:lpstr>LCR2134202</vt:lpstr>
      <vt:lpstr>LCR2140101</vt:lpstr>
      <vt:lpstr>LCR2140201</vt:lpstr>
      <vt:lpstr>LCR2140301</vt:lpstr>
      <vt:lpstr>LCR2140401</vt:lpstr>
      <vt:lpstr>LCR2140501</vt:lpstr>
      <vt:lpstr>LCR2140601</vt:lpstr>
      <vt:lpstr>LCR2140701</vt:lpstr>
      <vt:lpstr>LCR2140801</vt:lpstr>
      <vt:lpstr>LCR2140901</vt:lpstr>
      <vt:lpstr>LCR2141001</vt:lpstr>
      <vt:lpstr>LCR2141101</vt:lpstr>
      <vt:lpstr>LCR2141201</vt:lpstr>
      <vt:lpstr>LCR2141301</vt:lpstr>
      <vt:lpstr>LCR2141401</vt:lpstr>
      <vt:lpstr>LCR2141501</vt:lpstr>
      <vt:lpstr>LCR2141601</vt:lpstr>
      <vt:lpstr>LCR2141701</vt:lpstr>
      <vt:lpstr>LCR2141801</vt:lpstr>
      <vt:lpstr>LCR2141901</vt:lpstr>
      <vt:lpstr>LCR2142001</vt:lpstr>
      <vt:lpstr>LCR2142101</vt:lpstr>
      <vt:lpstr>LCR2142201</vt:lpstr>
      <vt:lpstr>LCR2142301</vt:lpstr>
      <vt:lpstr>LCR2142401</vt:lpstr>
      <vt:lpstr>LCR2142501</vt:lpstr>
      <vt:lpstr>LCR2142601</vt:lpstr>
      <vt:lpstr>LCR2142701</vt:lpstr>
      <vt:lpstr>LCR2142801</vt:lpstr>
      <vt:lpstr>LCR2142901</vt:lpstr>
      <vt:lpstr>LCR2143001</vt:lpstr>
      <vt:lpstr>LCR2143101</vt:lpstr>
      <vt:lpstr>LCR2143201</vt:lpstr>
      <vt:lpstr>LCR2143301</vt:lpstr>
      <vt:lpstr>LCR2143401</vt:lpstr>
      <vt:lpstr>LCR2143501</vt:lpstr>
      <vt:lpstr>LCR2143601</vt:lpstr>
      <vt:lpstr>LCR2143701</vt:lpstr>
      <vt:lpstr>LCR2143801</vt:lpstr>
      <vt:lpstr>LCR2143901</vt:lpstr>
      <vt:lpstr>LCR2144001</vt:lpstr>
      <vt:lpstr>LCR2210101</vt:lpstr>
      <vt:lpstr>LCR2210202</vt:lpstr>
      <vt:lpstr>LCR2210301</vt:lpstr>
      <vt:lpstr>LCR2210402</vt:lpstr>
      <vt:lpstr>LCR2210501</vt:lpstr>
      <vt:lpstr>LCR2210602</vt:lpstr>
      <vt:lpstr>LCR2210701</vt:lpstr>
      <vt:lpstr>LCR2210802</vt:lpstr>
      <vt:lpstr>LCR2210901</vt:lpstr>
      <vt:lpstr>LCR2211002</vt:lpstr>
      <vt:lpstr>LCR2211101</vt:lpstr>
      <vt:lpstr>LCR2211202</vt:lpstr>
      <vt:lpstr>LCR2211301</vt:lpstr>
      <vt:lpstr>LCR2211402</vt:lpstr>
      <vt:lpstr>LCR2211501</vt:lpstr>
      <vt:lpstr>LCR2211602</vt:lpstr>
      <vt:lpstr>LCR2211701</vt:lpstr>
      <vt:lpstr>LCR2211802</vt:lpstr>
      <vt:lpstr>LCR2211901</vt:lpstr>
      <vt:lpstr>LCR2212002</vt:lpstr>
      <vt:lpstr>LCR2212101</vt:lpstr>
      <vt:lpstr>LCR2212202</vt:lpstr>
      <vt:lpstr>LCR2212301</vt:lpstr>
      <vt:lpstr>LCR2212402</vt:lpstr>
      <vt:lpstr>LCR2212501</vt:lpstr>
      <vt:lpstr>LCR2212602</vt:lpstr>
      <vt:lpstr>LCR2212701</vt:lpstr>
      <vt:lpstr>LCR2212802</vt:lpstr>
      <vt:lpstr>LCR2212901</vt:lpstr>
      <vt:lpstr>LCR2213002</vt:lpstr>
      <vt:lpstr>LCR2213101</vt:lpstr>
      <vt:lpstr>LCR2213202</vt:lpstr>
      <vt:lpstr>LCR2220101</vt:lpstr>
      <vt:lpstr>LCR2220201</vt:lpstr>
      <vt:lpstr>LCR2220301</vt:lpstr>
      <vt:lpstr>LCR2220401</vt:lpstr>
      <vt:lpstr>LCR2220501</vt:lpstr>
      <vt:lpstr>LCR2220601</vt:lpstr>
      <vt:lpstr>LCR2220701</vt:lpstr>
      <vt:lpstr>LCR2220801</vt:lpstr>
      <vt:lpstr>LCR2230101</vt:lpstr>
      <vt:lpstr>LCR2230201</vt:lpstr>
      <vt:lpstr>LCR2230301</vt:lpstr>
      <vt:lpstr>LCR3000101</vt:lpstr>
      <vt:lpstr>LCR3000202</vt:lpstr>
      <vt:lpstr>LCR3000301</vt:lpstr>
      <vt:lpstr>LCR3000402</vt:lpstr>
      <vt:lpstr>LCR3000501</vt:lpstr>
      <vt:lpstr>LCR3000602</vt:lpstr>
      <vt:lpstr>LCR3000701</vt:lpstr>
      <vt:lpstr>LCR3000802</vt:lpstr>
      <vt:lpstr>LCR3000901</vt:lpstr>
      <vt:lpstr>LCR3001002</vt:lpstr>
      <vt:lpstr>LCR3001101</vt:lpstr>
      <vt:lpstr>LCR3001202</vt:lpstr>
      <vt:lpstr>LCR3001301</vt:lpstr>
      <vt:lpstr>LCR3001402</vt:lpstr>
      <vt:lpstr>LCR3001501</vt:lpstr>
      <vt:lpstr>LCR3001602</vt:lpstr>
      <vt:lpstr>LCR3001701</vt:lpstr>
      <vt:lpstr>LCR3001802</vt:lpstr>
      <vt:lpstr>LCR3001901</vt:lpstr>
      <vt:lpstr>LCR3002002</vt:lpstr>
      <vt:lpstr>LCR3002101</vt:lpstr>
      <vt:lpstr>LCR3002202</vt:lpstr>
      <vt:lpstr>LCR3002301</vt:lpstr>
      <vt:lpstr>LCR3002402</vt:lpstr>
      <vt:lpstr>LCR3002501</vt:lpstr>
      <vt:lpstr>LCR3002602</vt:lpstr>
      <vt:lpstr>LCR3002701</vt:lpstr>
      <vt:lpstr>LCR3002802</vt:lpstr>
      <vt:lpstr>LCR3002901</vt:lpstr>
      <vt:lpstr>LCR3003002</vt:lpstr>
      <vt:lpstr>LCR3003101</vt:lpstr>
      <vt:lpstr>LCR3003202</vt:lpstr>
      <vt:lpstr>LCR3003301</vt:lpstr>
      <vt:lpstr>LCR3003402</vt:lpstr>
      <vt:lpstr>LCR3003501</vt:lpstr>
      <vt:lpstr>LCR3003602</vt:lpstr>
      <vt:lpstr>LCR3003701</vt:lpstr>
      <vt:lpstr>LCR3003802</vt:lpstr>
      <vt:lpstr>LCR3003901</vt:lpstr>
      <vt:lpstr>LCR3004002</vt:lpstr>
      <vt:lpstr>LCR3004101</vt:lpstr>
      <vt:lpstr>LCR3004202</vt:lpstr>
      <vt:lpstr>LCR3004301</vt:lpstr>
      <vt:lpstr>LCR3004402</vt:lpstr>
      <vt:lpstr>LCR3004501</vt:lpstr>
      <vt:lpstr>LCR3004602</vt:lpstr>
      <vt:lpstr>LCR3004701</vt:lpstr>
      <vt:lpstr>LCR3004802</vt:lpstr>
      <vt:lpstr>LCR3004901</vt:lpstr>
      <vt:lpstr>LCR3005002</vt:lpstr>
      <vt:lpstr>LCR3005101</vt:lpstr>
      <vt:lpstr>LCR3005202</vt:lpstr>
      <vt:lpstr>LCR3005301</vt:lpstr>
      <vt:lpstr>LCR3005402</vt:lpstr>
      <vt:lpstr>LCR3005501</vt:lpstr>
      <vt:lpstr>LCR3005602</vt:lpstr>
      <vt:lpstr>LCR3005701</vt:lpstr>
      <vt:lpstr>LCR3005802</vt:lpstr>
      <vt:lpstr>LCR3005901</vt:lpstr>
      <vt:lpstr>LCR3006002</vt:lpstr>
      <vt:lpstr>LCR3006101</vt:lpstr>
      <vt:lpstr>LCR3006202</vt:lpstr>
      <vt:lpstr>LCR3006301</vt:lpstr>
      <vt:lpstr>LCR3006402</vt:lpstr>
      <vt:lpstr>LCR3006501</vt:lpstr>
      <vt:lpstr>LCR3006602</vt:lpstr>
      <vt:lpstr>LCR3006701</vt:lpstr>
      <vt:lpstr>LCR3006802</vt:lpstr>
      <vt:lpstr>LCR3006901</vt:lpstr>
      <vt:lpstr>LCR3007002</vt:lpstr>
      <vt:lpstr>LCR3007101</vt:lpstr>
      <vt:lpstr>LCR3007202</vt:lpstr>
      <vt:lpstr>LCR3007301</vt:lpstr>
      <vt:lpstr>LCR3007402</vt:lpstr>
      <vt:lpstr>LCR3007501</vt:lpstr>
      <vt:lpstr>LCR3007602</vt:lpstr>
      <vt:lpstr>LCR3007701</vt:lpstr>
      <vt:lpstr>LCR3007802</vt:lpstr>
      <vt:lpstr>LCR3007901</vt:lpstr>
      <vt:lpstr>LCR3008002</vt:lpstr>
      <vt:lpstr>LCR3008101</vt:lpstr>
      <vt:lpstr>LCR3008202</vt:lpstr>
      <vt:lpstr>LCR3008301</vt:lpstr>
      <vt:lpstr>LCR3008402</vt:lpstr>
      <vt:lpstr>LCR3008501</vt:lpstr>
      <vt:lpstr>LCR3008602</vt:lpstr>
      <vt:lpstr>LCR3008701</vt:lpstr>
      <vt:lpstr>LCR3008802</vt:lpstr>
      <vt:lpstr>LCR3008901</vt:lpstr>
      <vt:lpstr>LCR3009002</vt:lpstr>
      <vt:lpstr>LCR3009101</vt:lpstr>
      <vt:lpstr>LCR3009202</vt:lpstr>
      <vt:lpstr>LCR3009301</vt:lpstr>
      <vt:lpstr>LCR3009402</vt:lpstr>
      <vt:lpstr>LCR3009501</vt:lpstr>
      <vt:lpstr>LCR3009602</vt:lpstr>
      <vt:lpstr>LCR3009701</vt:lpstr>
      <vt:lpstr>LCR3009802</vt:lpstr>
      <vt:lpstr>LCR3009901</vt:lpstr>
      <vt:lpstr>LCR3010002</vt:lpstr>
      <vt:lpstr>LCR3010101</vt:lpstr>
      <vt:lpstr>LCR3010202</vt:lpstr>
      <vt:lpstr>LCR3010301</vt:lpstr>
      <vt:lpstr>LCR3010402</vt:lpstr>
      <vt:lpstr>LCR3010501</vt:lpstr>
      <vt:lpstr>LCR3010602</vt:lpstr>
      <vt:lpstr>LCR3010701</vt:lpstr>
      <vt:lpstr>LCR3010802</vt:lpstr>
      <vt:lpstr>LCR3010901</vt:lpstr>
      <vt:lpstr>LCR3011002</vt:lpstr>
      <vt:lpstr>LCR3011101</vt:lpstr>
      <vt:lpstr>LCR3011202</vt:lpstr>
      <vt:lpstr>LCR3011301</vt:lpstr>
      <vt:lpstr>LCR3011402</vt:lpstr>
      <vt:lpstr>LCR3011501</vt:lpstr>
      <vt:lpstr>LCR3011602</vt:lpstr>
      <vt:lpstr>LCR3011701</vt:lpstr>
      <vt:lpstr>LCR3011802</vt:lpstr>
      <vt:lpstr>LCR3011901</vt:lpstr>
      <vt:lpstr>LCR3012002</vt:lpstr>
      <vt:lpstr>LCR3012101</vt:lpstr>
      <vt:lpstr>LCR3012202</vt:lpstr>
      <vt:lpstr>LCR3012301</vt:lpstr>
      <vt:lpstr>LCR3012402</vt:lpstr>
      <vt:lpstr>LCR3012501</vt:lpstr>
      <vt:lpstr>LCR3012602</vt:lpstr>
      <vt:lpstr>LCR3012701</vt:lpstr>
      <vt:lpstr>LCR3012802</vt:lpstr>
      <vt:lpstr>LCR3012901</vt:lpstr>
      <vt:lpstr>LCR3013002</vt:lpstr>
      <vt:lpstr>LCR3013101</vt:lpstr>
      <vt:lpstr>LCR3013202</vt:lpstr>
      <vt:lpstr>LCR3013301</vt:lpstr>
      <vt:lpstr>LCR3013402</vt:lpstr>
      <vt:lpstr>LCR3013501</vt:lpstr>
      <vt:lpstr>LCR3013602</vt:lpstr>
      <vt:lpstr>LCR3013701</vt:lpstr>
      <vt:lpstr>LCR3013802</vt:lpstr>
      <vt:lpstr>LCR3013901</vt:lpstr>
      <vt:lpstr>LCR3014002</vt:lpstr>
      <vt:lpstr>LCR3014101</vt:lpstr>
      <vt:lpstr>LCR3014202</vt:lpstr>
      <vt:lpstr>LCR3014301</vt:lpstr>
      <vt:lpstr>LCR3014402</vt:lpstr>
      <vt:lpstr>LCR3014501</vt:lpstr>
      <vt:lpstr>LCR3014602</vt:lpstr>
      <vt:lpstr>LCR3014701</vt:lpstr>
      <vt:lpstr>LCR3014802</vt:lpstr>
      <vt:lpstr>LCR6100105</vt:lpstr>
      <vt:lpstr>LCR6100205</vt:lpstr>
      <vt:lpstr>LCR6100405</vt:lpstr>
      <vt:lpstr>LCR6100505</vt:lpstr>
      <vt:lpstr>LCR6100605</vt:lpstr>
      <vt:lpstr>LCR6100705</vt:lpstr>
      <vt:lpstr>LCR6100805</vt:lpstr>
      <vt:lpstr>LCR6100905</vt:lpstr>
      <vt:lpstr>LCR6101005</vt:lpstr>
      <vt:lpstr>LCR6200105</vt:lpstr>
      <vt:lpstr>LCR6200205</vt:lpstr>
      <vt:lpstr>LCR6200305</vt:lpstr>
      <vt:lpstr>LCR6200405</vt:lpstr>
      <vt:lpstr>LCR6200505</vt:lpstr>
      <vt:lpstr>LCR6200605</vt:lpstr>
      <vt:lpstr>LCR6200705</vt:lpstr>
      <vt:lpstr>LCR6300105</vt:lpstr>
      <vt:lpstr>LCR6300205</vt:lpstr>
      <vt:lpstr>LCR6300305</vt:lpstr>
      <vt:lpstr>LCR6300405</vt:lpstr>
      <vt:lpstr>LCR7001005</vt:lpstr>
      <vt:lpstr>LCR7002005</vt:lpstr>
      <vt:lpstr>LCR7003005</vt:lpstr>
      <vt:lpstr>LCR7004005</vt:lpstr>
      <vt:lpstr>LCR7005005</vt:lpstr>
      <vt:lpstr>LCR7110105</vt:lpstr>
      <vt:lpstr>LCR7110205</vt:lpstr>
      <vt:lpstr>LCR7110305</vt:lpstr>
      <vt:lpstr>LCR7110405</vt:lpstr>
      <vt:lpstr>LCR7110505</vt:lpstr>
      <vt:lpstr>LCR7110605</vt:lpstr>
      <vt:lpstr>LCR7110805</vt:lpstr>
      <vt:lpstr>LCR7110905</vt:lpstr>
      <vt:lpstr>LCR7111005</vt:lpstr>
      <vt:lpstr>LCR7111105</vt:lpstr>
      <vt:lpstr>LCR7120105</vt:lpstr>
      <vt:lpstr>LCR7120205</vt:lpstr>
      <vt:lpstr>LCR7120305</vt:lpstr>
      <vt:lpstr>LCR7120405</vt:lpstr>
      <vt:lpstr>LCR7120505</vt:lpstr>
      <vt:lpstr>LCR7120605</vt:lpstr>
      <vt:lpstr>LCR7120805</vt:lpstr>
      <vt:lpstr>LCR7121005</vt:lpstr>
      <vt:lpstr>LCR7121105</vt:lpstr>
      <vt:lpstr>LCR7121205</vt:lpstr>
      <vt:lpstr>LCR7121305</vt:lpstr>
      <vt:lpstr>LCR7121405</vt:lpstr>
      <vt:lpstr>LCR7121505</vt:lpstr>
      <vt:lpstr>LCR7121605</vt:lpstr>
      <vt:lpstr>LCR7121705</vt:lpstr>
      <vt:lpstr>LCR7121805</vt:lpstr>
      <vt:lpstr>LCR7121905</vt:lpstr>
      <vt:lpstr>LCR7122005</vt:lpstr>
      <vt:lpstr>LCR7122105</vt:lpstr>
      <vt:lpstr>LCR7122205</vt:lpstr>
      <vt:lpstr>LCR7122305</vt:lpstr>
      <vt:lpstr>LCR7122405</vt:lpstr>
      <vt:lpstr>LCR7122505</vt:lpstr>
      <vt:lpstr>LCR7122605</vt:lpstr>
      <vt:lpstr>LCR7122705</vt:lpstr>
      <vt:lpstr>LCR7122805</vt:lpstr>
      <vt:lpstr>LCR7122905</vt:lpstr>
      <vt:lpstr>LCR7123005</vt:lpstr>
      <vt:lpstr>LCR7123105</vt:lpstr>
      <vt:lpstr>LCR7130105</vt:lpstr>
      <vt:lpstr>LCR7130305</vt:lpstr>
      <vt:lpstr>LCR7130505</vt:lpstr>
      <vt:lpstr>LCR7130705</vt:lpstr>
      <vt:lpstr>LCR7130905</vt:lpstr>
      <vt:lpstr>LCR7131105</vt:lpstr>
      <vt:lpstr>LCR7131305</vt:lpstr>
      <vt:lpstr>LCR7131505</vt:lpstr>
      <vt:lpstr>LCR7131705</vt:lpstr>
      <vt:lpstr>LCR7131905</vt:lpstr>
      <vt:lpstr>LCR7132105</vt:lpstr>
      <vt:lpstr>LCR7132305</vt:lpstr>
      <vt:lpstr>LCR7132505</vt:lpstr>
      <vt:lpstr>LCR7132705</vt:lpstr>
      <vt:lpstr>LCR7132905</vt:lpstr>
      <vt:lpstr>LCR7133105</vt:lpstr>
      <vt:lpstr>LCR7133305</vt:lpstr>
      <vt:lpstr>LCR7133505</vt:lpstr>
      <vt:lpstr>LCR7133705</vt:lpstr>
      <vt:lpstr>LCR7133905</vt:lpstr>
      <vt:lpstr>LCR7134105</vt:lpstr>
      <vt:lpstr>LCR7140105</vt:lpstr>
      <vt:lpstr>LCR7140205</vt:lpstr>
      <vt:lpstr>LCR7140305</vt:lpstr>
      <vt:lpstr>LCR7140405</vt:lpstr>
      <vt:lpstr>LCR7140505</vt:lpstr>
      <vt:lpstr>LCR7140605</vt:lpstr>
      <vt:lpstr>LCR7140705</vt:lpstr>
      <vt:lpstr>LCR7140805</vt:lpstr>
      <vt:lpstr>LCR7140905</vt:lpstr>
      <vt:lpstr>LCR7141005</vt:lpstr>
      <vt:lpstr>LCR7141105</vt:lpstr>
      <vt:lpstr>LCR7141205</vt:lpstr>
      <vt:lpstr>LCR7141305</vt:lpstr>
      <vt:lpstr>LCR7141405</vt:lpstr>
      <vt:lpstr>LCR7141505</vt:lpstr>
      <vt:lpstr>LCR7141605</vt:lpstr>
      <vt:lpstr>LCR7141705</vt:lpstr>
      <vt:lpstr>LCR7141805</vt:lpstr>
      <vt:lpstr>LCR7141905</vt:lpstr>
      <vt:lpstr>LCR7142005</vt:lpstr>
      <vt:lpstr>LCR7142105</vt:lpstr>
      <vt:lpstr>LCR7142205</vt:lpstr>
      <vt:lpstr>LCR7142305</vt:lpstr>
      <vt:lpstr>LCR7142805</vt:lpstr>
      <vt:lpstr>LCR7142905</vt:lpstr>
      <vt:lpstr>LCR7143005</vt:lpstr>
      <vt:lpstr>LCR7143105</vt:lpstr>
      <vt:lpstr>LCR7143205</vt:lpstr>
      <vt:lpstr>LCR7143305</vt:lpstr>
      <vt:lpstr>LCR7143405</vt:lpstr>
      <vt:lpstr>LCR7143505</vt:lpstr>
      <vt:lpstr>LCR7143605</vt:lpstr>
      <vt:lpstr>LCR7143705</vt:lpstr>
      <vt:lpstr>LCR7143805</vt:lpstr>
      <vt:lpstr>LCR7143905</vt:lpstr>
      <vt:lpstr>LCR7144005</vt:lpstr>
      <vt:lpstr>LCR7210105</vt:lpstr>
      <vt:lpstr>LCR7210305</vt:lpstr>
      <vt:lpstr>LCR7210505</vt:lpstr>
      <vt:lpstr>LCR7210705</vt:lpstr>
      <vt:lpstr>LCR7210905</vt:lpstr>
      <vt:lpstr>LCR7211105</vt:lpstr>
      <vt:lpstr>LCR7211305</vt:lpstr>
      <vt:lpstr>LCR7211505</vt:lpstr>
      <vt:lpstr>LCR7211705</vt:lpstr>
      <vt:lpstr>LCR7211905</vt:lpstr>
      <vt:lpstr>LCR7212105</vt:lpstr>
      <vt:lpstr>LCR7212305</vt:lpstr>
      <vt:lpstr>LCR7212505</vt:lpstr>
      <vt:lpstr>LCR7212705</vt:lpstr>
      <vt:lpstr>LCR7212905</vt:lpstr>
      <vt:lpstr>LCR7213105</vt:lpstr>
      <vt:lpstr>LCR7220105</vt:lpstr>
      <vt:lpstr>LCR7220205</vt:lpstr>
      <vt:lpstr>LCR7220305</vt:lpstr>
      <vt:lpstr>LCR7220405</vt:lpstr>
      <vt:lpstr>LCR7220505</vt:lpstr>
      <vt:lpstr>LCR7220605</vt:lpstr>
      <vt:lpstr>LCR7220705</vt:lpstr>
      <vt:lpstr>LCR7220805</vt:lpstr>
      <vt:lpstr>LCR7230105</vt:lpstr>
      <vt:lpstr>LCR7230205</vt:lpstr>
      <vt:lpstr>LCR7230305</vt:lpstr>
      <vt:lpstr>LCR8000107</vt:lpstr>
      <vt:lpstr>LCR8000205</vt:lpstr>
      <vt:lpstr>LCR8000307</vt:lpstr>
      <vt:lpstr>LCR8000405</vt:lpstr>
      <vt:lpstr>LCR8000507</vt:lpstr>
      <vt:lpstr>LCR8000707</vt:lpstr>
      <vt:lpstr>LCR8000907</vt:lpstr>
      <vt:lpstr>LCR8001107</vt:lpstr>
      <vt:lpstr>LCR8001307</vt:lpstr>
      <vt:lpstr>LCR8001507</vt:lpstr>
      <vt:lpstr>LCR8001707</vt:lpstr>
      <vt:lpstr>LCR8001907</vt:lpstr>
      <vt:lpstr>LCR8002205</vt:lpstr>
      <vt:lpstr>LCR8002405</vt:lpstr>
      <vt:lpstr>LCR8002507</vt:lpstr>
      <vt:lpstr>LCR8002605</vt:lpstr>
      <vt:lpstr>LCR8002707</vt:lpstr>
      <vt:lpstr>LCR8002805</vt:lpstr>
      <vt:lpstr>LCR8002907</vt:lpstr>
      <vt:lpstr>LCR8003107</vt:lpstr>
      <vt:lpstr>LCR8003307</vt:lpstr>
      <vt:lpstr>LCR8003507</vt:lpstr>
      <vt:lpstr>LCR8003707</vt:lpstr>
      <vt:lpstr>LCR8003907</vt:lpstr>
      <vt:lpstr>LCR8004205</vt:lpstr>
      <vt:lpstr>LCR8004405</vt:lpstr>
      <vt:lpstr>LCR8004605</vt:lpstr>
      <vt:lpstr>LCR8004805</vt:lpstr>
      <vt:lpstr>LCR8004907</vt:lpstr>
      <vt:lpstr>LCR8005005</vt:lpstr>
      <vt:lpstr>LCR8005107</vt:lpstr>
      <vt:lpstr>LCR8005205</vt:lpstr>
      <vt:lpstr>LCR8005307</vt:lpstr>
      <vt:lpstr>LCR8005507</vt:lpstr>
      <vt:lpstr>LCR8005707</vt:lpstr>
      <vt:lpstr>LCR8005907</vt:lpstr>
      <vt:lpstr>LCR8006205</vt:lpstr>
      <vt:lpstr>LCR8006405</vt:lpstr>
      <vt:lpstr>LCR8006605</vt:lpstr>
      <vt:lpstr>LCR8006805</vt:lpstr>
      <vt:lpstr>LCR8007005</vt:lpstr>
      <vt:lpstr>LCR8007205</vt:lpstr>
      <vt:lpstr>LCR8007307</vt:lpstr>
      <vt:lpstr>LCR8007405</vt:lpstr>
      <vt:lpstr>LCR8007507</vt:lpstr>
      <vt:lpstr>LCR8007605</vt:lpstr>
      <vt:lpstr>LCR8007707</vt:lpstr>
      <vt:lpstr>LCR8007907</vt:lpstr>
      <vt:lpstr>LCR8008205</vt:lpstr>
      <vt:lpstr>LCR8008405</vt:lpstr>
      <vt:lpstr>LCR8008605</vt:lpstr>
      <vt:lpstr>LCR8008805</vt:lpstr>
      <vt:lpstr>LCR8009005</vt:lpstr>
      <vt:lpstr>LCR8009205</vt:lpstr>
      <vt:lpstr>LCR8009405</vt:lpstr>
      <vt:lpstr>LCR8009605</vt:lpstr>
      <vt:lpstr>LCR8009707</vt:lpstr>
      <vt:lpstr>LCR8009805</vt:lpstr>
      <vt:lpstr>LCR8009907</vt:lpstr>
      <vt:lpstr>LCR8010005</vt:lpstr>
      <vt:lpstr>LCR8010107</vt:lpstr>
      <vt:lpstr>LCR8010307</vt:lpstr>
      <vt:lpstr>LCR8010507</vt:lpstr>
      <vt:lpstr>LCR8010707</vt:lpstr>
      <vt:lpstr>LCR8011005</vt:lpstr>
      <vt:lpstr>LCR8011107</vt:lpstr>
      <vt:lpstr>LCR8011205</vt:lpstr>
      <vt:lpstr>LCR8011307</vt:lpstr>
      <vt:lpstr>LCR8011507</vt:lpstr>
      <vt:lpstr>LCR8011707</vt:lpstr>
      <vt:lpstr>LCR8012005</vt:lpstr>
      <vt:lpstr>LCR8012205</vt:lpstr>
      <vt:lpstr>LCR8012307</vt:lpstr>
      <vt:lpstr>LCR8012405</vt:lpstr>
      <vt:lpstr>LCR8012507</vt:lpstr>
      <vt:lpstr>LCR8012707</vt:lpstr>
      <vt:lpstr>LCR8013005</vt:lpstr>
      <vt:lpstr>LCR8013205</vt:lpstr>
      <vt:lpstr>LCR8013405</vt:lpstr>
      <vt:lpstr>LCR8013507</vt:lpstr>
      <vt:lpstr>LCR8013605</vt:lpstr>
      <vt:lpstr>LCR8013707</vt:lpstr>
      <vt:lpstr>LCR8014005</vt:lpstr>
      <vt:lpstr>LCR8014205</vt:lpstr>
      <vt:lpstr>LCR8014405</vt:lpstr>
      <vt:lpstr>LCR8014605</vt:lpstr>
      <vt:lpstr>LCR8014707</vt:lpstr>
      <vt:lpstr>LCR8014805</vt:lpstr>
      <vt:lpstr>LCR9900105</vt:lpstr>
      <vt:lpstr>LCR9900201</vt:lpstr>
      <vt:lpstr>LCR9900305</vt:lpstr>
      <vt:lpstr>LCR9900401</vt:lpstr>
      <vt:lpstr>LCR9900501</vt:lpstr>
      <vt:lpstr>LCR9900601</vt:lpstr>
      <vt:lpstr>LCR9900705</vt:lpstr>
      <vt:lpstr>LCR9900805</vt:lpstr>
      <vt:lpstr>LCR9900901</vt:lpstr>
      <vt:lpstr>LCR9901001</vt:lpstr>
      <vt:lpstr>LCR9901101</vt:lpstr>
      <vt:lpstr>LCR9901201</vt:lpstr>
      <vt:lpstr>LCR9901301</vt:lpstr>
      <vt:lpstr>LCR9901401</vt:lpstr>
      <vt:lpstr>LCR9901501</vt:lpstr>
      <vt:lpstr>LCR9901605</vt:lpstr>
      <vt:lpstr>LCR9901705</vt:lpstr>
      <vt:lpstr>LCR9901805</vt:lpstr>
      <vt:lpstr>LCR9901905</vt:lpstr>
      <vt:lpstr>LCR9902005</vt:lpstr>
      <vt:lpstr>LCR9902105</vt:lpstr>
      <vt:lpstr>LCR9902205</vt:lpstr>
      <vt:lpstr>LCR9902305</vt:lpstr>
      <vt:lpstr>LCR9902405</vt:lpstr>
      <vt:lpstr>LCR9902505</vt:lpstr>
      <vt:lpstr>LCR9902605</vt:lpstr>
      <vt:lpstr>LCR9902701</vt:lpstr>
      <vt:lpstr>LCR9902802</vt:lpstr>
      <vt:lpstr>LCR9902902</vt:lpstr>
      <vt:lpstr>LCR9903002</vt:lpstr>
      <vt:lpstr>LCR9903102</vt:lpstr>
      <vt:lpstr>LCR9903202</vt:lpstr>
      <vt:lpstr>LCR9903303</vt:lpstr>
      <vt:lpstr>LCR9903405</vt:lpstr>
      <vt:lpstr>LCR9903505</vt:lpstr>
      <vt:lpstr>LCR9903605</vt:lpstr>
      <vt:lpstr>LCR9903705</vt:lpstr>
      <vt:lpstr>LCR9903805</vt:lpstr>
      <vt:lpstr>LCR9903905</vt:lpstr>
      <vt:lpstr>LCR9904005</vt:lpstr>
      <vt:lpstr>LCR9904105</vt:lpstr>
      <vt:lpstr>LCR9904205</vt:lpstr>
      <vt:lpstr>LCR9904301</vt:lpstr>
      <vt:lpstr>LCR9904405</vt:lpstr>
      <vt:lpstr>LCR9904505</vt:lpstr>
      <vt:lpstr>LCR9904605</vt:lpstr>
      <vt:lpstr>LCR9904705</vt:lpstr>
      <vt:lpstr>LCR9904807</vt:lpstr>
      <vt:lpstr>LCR9904901</vt:lpstr>
      <vt:lpstr>LCR9905001</vt:lpstr>
      <vt:lpstr>LCR9905101</vt:lpstr>
      <vt:lpstr>LCR9905201</vt:lpstr>
      <vt:lpstr>LCR9905302</vt:lpstr>
      <vt:lpstr>LCR9905402</vt:lpstr>
      <vt:lpstr>LCR9905502</vt:lpstr>
      <vt:lpstr>LCR9905602</vt:lpstr>
      <vt:lpstr>LCR9905705</vt:lpstr>
      <vt:lpstr>LCR9905805</vt:lpstr>
      <vt:lpstr>LCR9905905</vt:lpstr>
      <vt:lpstr>P_</vt:lpstr>
      <vt:lpstr>P_61001</vt:lpstr>
      <vt:lpstr>P_61002</vt:lpstr>
      <vt:lpstr>P_61004</vt:lpstr>
      <vt:lpstr>P_61005</vt:lpstr>
      <vt:lpstr>P_61006</vt:lpstr>
      <vt:lpstr>P_61007</vt:lpstr>
      <vt:lpstr>P_61008</vt:lpstr>
      <vt:lpstr>P_61009</vt:lpstr>
      <vt:lpstr>P_61010</vt:lpstr>
      <vt:lpstr>P_62001</vt:lpstr>
      <vt:lpstr>P_62002</vt:lpstr>
      <vt:lpstr>P_62003</vt:lpstr>
      <vt:lpstr>P_62004</vt:lpstr>
      <vt:lpstr>P_62005</vt:lpstr>
      <vt:lpstr>P_62006</vt:lpstr>
      <vt:lpstr>P_62007</vt:lpstr>
      <vt:lpstr>P_63001</vt:lpstr>
      <vt:lpstr>P_63002</vt:lpstr>
      <vt:lpstr>P_63003</vt:lpstr>
      <vt:lpstr>P_63004</vt:lpstr>
      <vt:lpstr>P_70010</vt:lpstr>
      <vt:lpstr>P_70020</vt:lpstr>
      <vt:lpstr>P_70030</vt:lpstr>
      <vt:lpstr>P_70040</vt:lpstr>
      <vt:lpstr>P_70050</vt:lpstr>
      <vt:lpstr>P_71101</vt:lpstr>
      <vt:lpstr>P_71102</vt:lpstr>
      <vt:lpstr>P_71103</vt:lpstr>
      <vt:lpstr>P_71104</vt:lpstr>
      <vt:lpstr>P_71105</vt:lpstr>
      <vt:lpstr>P_71106</vt:lpstr>
      <vt:lpstr>P_71108</vt:lpstr>
      <vt:lpstr>P_71109</vt:lpstr>
      <vt:lpstr>P_71110</vt:lpstr>
      <vt:lpstr>P_71201</vt:lpstr>
      <vt:lpstr>P_71202</vt:lpstr>
      <vt:lpstr>P_71203</vt:lpstr>
      <vt:lpstr>P_71204</vt:lpstr>
      <vt:lpstr>P_71205</vt:lpstr>
      <vt:lpstr>P_71206</vt:lpstr>
      <vt:lpstr>P_71208</vt:lpstr>
      <vt:lpstr>P_71210</vt:lpstr>
      <vt:lpstr>P_71211</vt:lpstr>
      <vt:lpstr>P_71212</vt:lpstr>
      <vt:lpstr>P_71213</vt:lpstr>
      <vt:lpstr>P_71214</vt:lpstr>
      <vt:lpstr>P_71215</vt:lpstr>
      <vt:lpstr>P_71216</vt:lpstr>
      <vt:lpstr>P_71217</vt:lpstr>
      <vt:lpstr>P_71218</vt:lpstr>
      <vt:lpstr>P_71219</vt:lpstr>
      <vt:lpstr>P_71220</vt:lpstr>
      <vt:lpstr>P_71221</vt:lpstr>
      <vt:lpstr>P_71222</vt:lpstr>
      <vt:lpstr>P_71223</vt:lpstr>
      <vt:lpstr>P_71224</vt:lpstr>
      <vt:lpstr>P_71225</vt:lpstr>
      <vt:lpstr>P_71226</vt:lpstr>
      <vt:lpstr>P_71227</vt:lpstr>
      <vt:lpstr>P_71228</vt:lpstr>
      <vt:lpstr>P_71229</vt:lpstr>
      <vt:lpstr>P_71230</vt:lpstr>
      <vt:lpstr>P_71231</vt:lpstr>
      <vt:lpstr>P_71301</vt:lpstr>
      <vt:lpstr>P_71303</vt:lpstr>
      <vt:lpstr>P_71305</vt:lpstr>
      <vt:lpstr>P_71307</vt:lpstr>
      <vt:lpstr>P_71309</vt:lpstr>
      <vt:lpstr>P_71311</vt:lpstr>
      <vt:lpstr>P_71313</vt:lpstr>
      <vt:lpstr>P_71315</vt:lpstr>
      <vt:lpstr>P_71317</vt:lpstr>
      <vt:lpstr>P_71319</vt:lpstr>
      <vt:lpstr>P_71321</vt:lpstr>
      <vt:lpstr>P_71323</vt:lpstr>
      <vt:lpstr>P_71325</vt:lpstr>
      <vt:lpstr>P_71327</vt:lpstr>
      <vt:lpstr>P_71329</vt:lpstr>
      <vt:lpstr>P_71331</vt:lpstr>
      <vt:lpstr>P_71333</vt:lpstr>
      <vt:lpstr>P_71335</vt:lpstr>
      <vt:lpstr>P_71337</vt:lpstr>
      <vt:lpstr>P_71339</vt:lpstr>
      <vt:lpstr>P_71341</vt:lpstr>
      <vt:lpstr>P_71401</vt:lpstr>
      <vt:lpstr>P_71402</vt:lpstr>
      <vt:lpstr>P_71403</vt:lpstr>
      <vt:lpstr>P_71404</vt:lpstr>
      <vt:lpstr>P_71405</vt:lpstr>
      <vt:lpstr>P_71406</vt:lpstr>
      <vt:lpstr>P_71407</vt:lpstr>
      <vt:lpstr>P_71408</vt:lpstr>
      <vt:lpstr>P_71409</vt:lpstr>
      <vt:lpstr>P_71410</vt:lpstr>
      <vt:lpstr>P_71411</vt:lpstr>
      <vt:lpstr>P_71412</vt:lpstr>
      <vt:lpstr>P_71413</vt:lpstr>
      <vt:lpstr>P_71414</vt:lpstr>
      <vt:lpstr>P_71415</vt:lpstr>
      <vt:lpstr>P_71416</vt:lpstr>
      <vt:lpstr>P_71417</vt:lpstr>
      <vt:lpstr>P_71418</vt:lpstr>
      <vt:lpstr>P_71419</vt:lpstr>
      <vt:lpstr>P_71420</vt:lpstr>
      <vt:lpstr>P_71421</vt:lpstr>
      <vt:lpstr>P_71422</vt:lpstr>
      <vt:lpstr>P_71423</vt:lpstr>
      <vt:lpstr>P_71428</vt:lpstr>
      <vt:lpstr>P_71429</vt:lpstr>
      <vt:lpstr>P_71430</vt:lpstr>
      <vt:lpstr>P_71431</vt:lpstr>
      <vt:lpstr>P_71432</vt:lpstr>
      <vt:lpstr>P_71433</vt:lpstr>
      <vt:lpstr>P_71434</vt:lpstr>
      <vt:lpstr>P_71435</vt:lpstr>
      <vt:lpstr>P_71436</vt:lpstr>
      <vt:lpstr>P_71437</vt:lpstr>
      <vt:lpstr>P_71438</vt:lpstr>
      <vt:lpstr>P_71439</vt:lpstr>
      <vt:lpstr>P_71440</vt:lpstr>
      <vt:lpstr>P_72101</vt:lpstr>
      <vt:lpstr>P_72103</vt:lpstr>
      <vt:lpstr>P_72105</vt:lpstr>
      <vt:lpstr>P_72107</vt:lpstr>
      <vt:lpstr>P_72109</vt:lpstr>
      <vt:lpstr>P_72111</vt:lpstr>
      <vt:lpstr>P_72113</vt:lpstr>
      <vt:lpstr>P_72115</vt:lpstr>
      <vt:lpstr>P_72117</vt:lpstr>
      <vt:lpstr>P_72119</vt:lpstr>
      <vt:lpstr>P_72121</vt:lpstr>
      <vt:lpstr>P_72123</vt:lpstr>
      <vt:lpstr>P_72125</vt:lpstr>
      <vt:lpstr>P_72127</vt:lpstr>
      <vt:lpstr>P_72129</vt:lpstr>
      <vt:lpstr>P_72131</vt:lpstr>
      <vt:lpstr>P_72201</vt:lpstr>
      <vt:lpstr>P_72202</vt:lpstr>
      <vt:lpstr>P_72203</vt:lpstr>
      <vt:lpstr>P_72204</vt:lpstr>
      <vt:lpstr>P_72205</vt:lpstr>
      <vt:lpstr>P_72206</vt:lpstr>
      <vt:lpstr>P_72207</vt:lpstr>
      <vt:lpstr>P_72208</vt:lpstr>
      <vt:lpstr>P_72301</vt:lpstr>
      <vt:lpstr>P_72302</vt:lpstr>
      <vt:lpstr>P_72303</vt:lpstr>
      <vt:lpstr>P_80001</vt:lpstr>
      <vt:lpstr>P_80002</vt:lpstr>
      <vt:lpstr>P_80003</vt:lpstr>
      <vt:lpstr>P_80004</vt:lpstr>
      <vt:lpstr>P_80005</vt:lpstr>
      <vt:lpstr>P_80007</vt:lpstr>
      <vt:lpstr>P_80009</vt:lpstr>
      <vt:lpstr>P_80011</vt:lpstr>
      <vt:lpstr>P_80013</vt:lpstr>
      <vt:lpstr>P_80015</vt:lpstr>
      <vt:lpstr>P_80017</vt:lpstr>
      <vt:lpstr>P_80019</vt:lpstr>
      <vt:lpstr>P_80022</vt:lpstr>
      <vt:lpstr>P_80024</vt:lpstr>
      <vt:lpstr>P_80025</vt:lpstr>
      <vt:lpstr>P_80026</vt:lpstr>
      <vt:lpstr>P_80027</vt:lpstr>
      <vt:lpstr>P_80028</vt:lpstr>
      <vt:lpstr>P_80029</vt:lpstr>
      <vt:lpstr>P_80031</vt:lpstr>
      <vt:lpstr>P_80033</vt:lpstr>
      <vt:lpstr>P_80035</vt:lpstr>
      <vt:lpstr>P_80037</vt:lpstr>
      <vt:lpstr>P_80039</vt:lpstr>
      <vt:lpstr>P_80042</vt:lpstr>
      <vt:lpstr>P_80044</vt:lpstr>
      <vt:lpstr>P_80046</vt:lpstr>
      <vt:lpstr>P_80048</vt:lpstr>
      <vt:lpstr>P_80049</vt:lpstr>
      <vt:lpstr>P_80050</vt:lpstr>
      <vt:lpstr>P_80051</vt:lpstr>
      <vt:lpstr>P_80052</vt:lpstr>
      <vt:lpstr>P_80053</vt:lpstr>
      <vt:lpstr>P_80055</vt:lpstr>
      <vt:lpstr>P_80057</vt:lpstr>
      <vt:lpstr>P_80059</vt:lpstr>
      <vt:lpstr>P_80062</vt:lpstr>
      <vt:lpstr>P_80064</vt:lpstr>
      <vt:lpstr>P_80066</vt:lpstr>
      <vt:lpstr>P_80068</vt:lpstr>
      <vt:lpstr>P_80070</vt:lpstr>
      <vt:lpstr>P_80072</vt:lpstr>
      <vt:lpstr>P_80073</vt:lpstr>
      <vt:lpstr>P_80074</vt:lpstr>
      <vt:lpstr>P_80075</vt:lpstr>
      <vt:lpstr>P_80076</vt:lpstr>
      <vt:lpstr>P_80077</vt:lpstr>
      <vt:lpstr>P_80079</vt:lpstr>
      <vt:lpstr>P_80082</vt:lpstr>
      <vt:lpstr>P_80084</vt:lpstr>
      <vt:lpstr>P_80086</vt:lpstr>
      <vt:lpstr>P_80088</vt:lpstr>
      <vt:lpstr>P_80090</vt:lpstr>
      <vt:lpstr>P_80092</vt:lpstr>
      <vt:lpstr>P_80094</vt:lpstr>
      <vt:lpstr>P_80096</vt:lpstr>
      <vt:lpstr>P_80097</vt:lpstr>
      <vt:lpstr>P_80098</vt:lpstr>
      <vt:lpstr>P_80099</vt:lpstr>
      <vt:lpstr>P_80100</vt:lpstr>
      <vt:lpstr>P_80101</vt:lpstr>
      <vt:lpstr>P_80103</vt:lpstr>
      <vt:lpstr>P_80105</vt:lpstr>
      <vt:lpstr>P_80107</vt:lpstr>
      <vt:lpstr>P_80110</vt:lpstr>
      <vt:lpstr>P_80111</vt:lpstr>
      <vt:lpstr>P_80112</vt:lpstr>
      <vt:lpstr>P_80113</vt:lpstr>
      <vt:lpstr>P_80115</vt:lpstr>
      <vt:lpstr>P_80117</vt:lpstr>
      <vt:lpstr>P_80120</vt:lpstr>
      <vt:lpstr>P_80122</vt:lpstr>
      <vt:lpstr>P_80123</vt:lpstr>
      <vt:lpstr>P_80124</vt:lpstr>
      <vt:lpstr>P_80125</vt:lpstr>
      <vt:lpstr>P_80127</vt:lpstr>
      <vt:lpstr>P_80130</vt:lpstr>
      <vt:lpstr>P_80132</vt:lpstr>
      <vt:lpstr>P_80134</vt:lpstr>
      <vt:lpstr>P_80135</vt:lpstr>
      <vt:lpstr>P_80136</vt:lpstr>
      <vt:lpstr>P_80137</vt:lpstr>
      <vt:lpstr>P_80140</vt:lpstr>
      <vt:lpstr>P_80142</vt:lpstr>
      <vt:lpstr>P_80144</vt:lpstr>
      <vt:lpstr>P_80146</vt:lpstr>
      <vt:lpstr>P_80147</vt:lpstr>
      <vt:lpstr>P_80148</vt:lpstr>
      <vt:lpstr>P_99001</vt:lpstr>
      <vt:lpstr>P_99003</vt:lpstr>
      <vt:lpstr>P_99007</vt:lpstr>
      <vt:lpstr>P_99008</vt:lpstr>
      <vt:lpstr>P_99016</vt:lpstr>
      <vt:lpstr>P_99017</vt:lpstr>
      <vt:lpstr>P_99018</vt:lpstr>
      <vt:lpstr>P_99019</vt:lpstr>
      <vt:lpstr>P_99020</vt:lpstr>
      <vt:lpstr>P_99021</vt:lpstr>
      <vt:lpstr>P_99022</vt:lpstr>
      <vt:lpstr>P_99023</vt:lpstr>
      <vt:lpstr>P_99024</vt:lpstr>
      <vt:lpstr>P_99025</vt:lpstr>
      <vt:lpstr>P_99026</vt:lpstr>
      <vt:lpstr>P_99034</vt:lpstr>
      <vt:lpstr>P_99037</vt:lpstr>
      <vt:lpstr>P_99038</vt:lpstr>
      <vt:lpstr>P_99039</vt:lpstr>
      <vt:lpstr>P_99040</vt:lpstr>
      <vt:lpstr>P_99041</vt:lpstr>
      <vt:lpstr>P_99042</vt:lpstr>
      <vt:lpstr>P_99044</vt:lpstr>
      <vt:lpstr>P_99045</vt:lpstr>
      <vt:lpstr>P_99046</vt:lpstr>
      <vt:lpstr>P_99048</vt:lpstr>
      <vt:lpstr>'Dépôts opérationnels'!Zone_d_impression</vt:lpstr>
      <vt:lpstr>'Instructions-LCR'!Zone_d_impression</vt:lpstr>
      <vt:lpstr>LCR!Zone_d_impression</vt:lpstr>
      <vt:lpstr>'Page Titre'!Zone_d_impression</vt:lpstr>
      <vt:lpstr>Présentation!Zone_d_impression</vt:lpstr>
    </vt:vector>
  </TitlesOfParts>
  <Manager/>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Liquidity coverage ratio</dc:title>
  <dc:subject/>
  <dc:creator>Autorité des marchés financiers</dc:creator>
  <cp:keywords> Liquidity ,coverage ratio</cp:keywords>
  <dc:description/>
  <cp:lastPrinted>2016-02-25T20:43:47Z</cp:lastPrinted>
  <dcterms:created xsi:type="dcterms:W3CDTF">2013-12-04T15:32:14Z</dcterms:created>
  <dcterms:modified xsi:type="dcterms:W3CDTF">2025-05-28T19:20:44Z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e du formulaire">
    <vt:lpwstr>LCR</vt:lpwstr>
  </property>
  <property fmtid="{D5CDD505-2E9C-101B-9397-08002B2CF9AE}" pid="3" name="Version du formulaire">
    <vt:lpwstr>2.00</vt:lpwstr>
  </property>
  <property fmtid="{D5CDD505-2E9C-101B-9397-08002B2CF9AE}" pid="4" name="ContentTypeId">
    <vt:lpwstr>0x01010060DAE48BE66589458AB840DD0EDDDD8A</vt:lpwstr>
  </property>
</Properties>
</file>