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autoCompressPictures="0" defaultThemeVersion="124226"/>
  <mc:AlternateContent xmlns:mc="http://schemas.openxmlformats.org/markup-compatibility/2006">
    <mc:Choice Requires="x15">
      <x15ac:absPath xmlns:x15ac="http://schemas.microsoft.com/office/spreadsheetml/2010/11/ac" url="P:\Public_Direction\D_Communications\Beauséjour Geneviève\1-Demandes\"/>
    </mc:Choice>
  </mc:AlternateContent>
  <xr:revisionPtr revIDLastSave="0" documentId="8_{7B66C847-F43B-4FCC-9BE6-2B4B95DF816A}" xr6:coauthVersionLast="36" xr6:coauthVersionMax="36" xr10:uidLastSave="{00000000-0000-0000-0000-000000000000}"/>
  <bookViews>
    <workbookView xWindow="195" yWindow="105" windowWidth="14265" windowHeight="11865" xr2:uid="{00000000-000D-0000-FFFF-FFFF00000000}"/>
  </bookViews>
  <sheets>
    <sheet name="Instructions" sheetId="8" r:id="rId1"/>
    <sheet name="Base" sheetId="13" r:id="rId2"/>
    <sheet name="Scn1" sheetId="14" r:id="rId3"/>
    <sheet name="Scn2" sheetId="15" r:id="rId4"/>
    <sheet name="Scn3" sheetId="16" r:id="rId5"/>
    <sheet name="AMFTypeDonnee" sheetId="18" state="hidden" r:id="rId6"/>
  </sheets>
  <definedNames>
    <definedName name="Form">Instructions!$C$3</definedName>
    <definedName name="_xlnm.Print_Titles" localSheetId="1">Base!$1:$6</definedName>
    <definedName name="_xlnm.Print_Titles" localSheetId="2">'Scn1'!$1:$6</definedName>
    <definedName name="_xlnm.Print_Titles" localSheetId="3">'Scn2'!$1:$6</definedName>
    <definedName name="_xlnm.Print_Titles" localSheetId="4">'Scn3'!$1:$6</definedName>
    <definedName name="Lang">Instructions!$Q$6</definedName>
    <definedName name="_xlnm.Print_Area" localSheetId="1">Base!$A$1:$H$122</definedName>
    <definedName name="_xlnm.Print_Area" localSheetId="0">Instructions!$B$1:$D$36</definedName>
    <definedName name="_xlnm.Print_Area" localSheetId="2">'Scn1'!$A$1:$O$121</definedName>
    <definedName name="_xlnm.Print_Area" localSheetId="3">'Scn2'!$A$1:$O$121</definedName>
    <definedName name="_xlnm.Print_Area" localSheetId="4">'Scn3'!$A$1:$O$121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6" i="16" l="1"/>
  <c r="J115" i="16"/>
  <c r="C115" i="16"/>
  <c r="C6" i="16"/>
  <c r="J6" i="15"/>
  <c r="J115" i="15"/>
  <c r="C115" i="15"/>
  <c r="C6" i="15"/>
  <c r="J115" i="14"/>
  <c r="J6" i="14"/>
  <c r="C115" i="14"/>
  <c r="C6" i="14"/>
  <c r="C115" i="13"/>
  <c r="N119" i="16"/>
  <c r="M119" i="16"/>
  <c r="L119" i="16"/>
  <c r="K119" i="16"/>
  <c r="J119" i="16"/>
  <c r="N118" i="16"/>
  <c r="M118" i="16"/>
  <c r="L118" i="16"/>
  <c r="K118" i="16"/>
  <c r="J118" i="16"/>
  <c r="N117" i="16"/>
  <c r="M117" i="16"/>
  <c r="L117" i="16"/>
  <c r="K117" i="16"/>
  <c r="J117" i="16"/>
  <c r="AW115" i="16"/>
  <c r="AX115" i="16" s="1"/>
  <c r="AY115" i="16" s="1"/>
  <c r="AZ115" i="16" s="1"/>
  <c r="AQ115" i="16"/>
  <c r="AR115" i="16" s="1"/>
  <c r="AS115" i="16" s="1"/>
  <c r="AP115" i="16"/>
  <c r="AE115" i="16"/>
  <c r="AF115" i="16" s="1"/>
  <c r="AG115" i="16" s="1"/>
  <c r="AH115" i="16" s="1"/>
  <c r="Y115" i="16"/>
  <c r="Z115" i="16" s="1"/>
  <c r="AA115" i="16" s="1"/>
  <c r="X115" i="16"/>
  <c r="K115" i="16"/>
  <c r="L115" i="16" s="1"/>
  <c r="M115" i="16" s="1"/>
  <c r="N115" i="16" s="1"/>
  <c r="F115" i="16"/>
  <c r="G115" i="16" s="1"/>
  <c r="E115" i="16"/>
  <c r="D115" i="16"/>
  <c r="N104" i="16"/>
  <c r="M104" i="16"/>
  <c r="L104" i="16"/>
  <c r="K104" i="16"/>
  <c r="J104" i="16"/>
  <c r="N103" i="16"/>
  <c r="M103" i="16"/>
  <c r="L103" i="16"/>
  <c r="K103" i="16"/>
  <c r="J103" i="16"/>
  <c r="G102" i="16"/>
  <c r="F102" i="16"/>
  <c r="E102" i="16"/>
  <c r="D102" i="16"/>
  <c r="C102" i="16"/>
  <c r="N101" i="16"/>
  <c r="M101" i="16"/>
  <c r="L101" i="16"/>
  <c r="K101" i="16"/>
  <c r="J101" i="16"/>
  <c r="N100" i="16"/>
  <c r="M100" i="16"/>
  <c r="L100" i="16"/>
  <c r="K100" i="16"/>
  <c r="J100" i="16"/>
  <c r="N99" i="16"/>
  <c r="M99" i="16"/>
  <c r="L99" i="16"/>
  <c r="K99" i="16"/>
  <c r="J99" i="16"/>
  <c r="N98" i="16"/>
  <c r="M98" i="16"/>
  <c r="L98" i="16"/>
  <c r="K98" i="16"/>
  <c r="J98" i="16"/>
  <c r="G97" i="16"/>
  <c r="F97" i="16"/>
  <c r="E97" i="16"/>
  <c r="D97" i="16"/>
  <c r="C97" i="16"/>
  <c r="G96" i="16"/>
  <c r="F96" i="16"/>
  <c r="N95" i="16"/>
  <c r="M95" i="16"/>
  <c r="L95" i="16"/>
  <c r="K95" i="16"/>
  <c r="J95" i="16"/>
  <c r="N94" i="16"/>
  <c r="M94" i="16"/>
  <c r="L94" i="16"/>
  <c r="K94" i="16"/>
  <c r="J94" i="16"/>
  <c r="N93" i="16"/>
  <c r="M93" i="16"/>
  <c r="L93" i="16"/>
  <c r="K93" i="16"/>
  <c r="J93" i="16"/>
  <c r="N92" i="16"/>
  <c r="M92" i="16"/>
  <c r="L92" i="16"/>
  <c r="K92" i="16"/>
  <c r="J92" i="16"/>
  <c r="N91" i="16"/>
  <c r="M91" i="16"/>
  <c r="L91" i="16"/>
  <c r="K91" i="16"/>
  <c r="J91" i="16"/>
  <c r="N90" i="16"/>
  <c r="M90" i="16"/>
  <c r="L90" i="16"/>
  <c r="K90" i="16"/>
  <c r="J90" i="16"/>
  <c r="G89" i="16"/>
  <c r="F89" i="16"/>
  <c r="E89" i="16"/>
  <c r="D89" i="16"/>
  <c r="C89" i="16"/>
  <c r="N88" i="16"/>
  <c r="M88" i="16"/>
  <c r="L88" i="16"/>
  <c r="K88" i="16"/>
  <c r="J88" i="16"/>
  <c r="N87" i="16"/>
  <c r="M87" i="16"/>
  <c r="L87" i="16"/>
  <c r="K87" i="16"/>
  <c r="J87" i="16"/>
  <c r="N86" i="16"/>
  <c r="M86" i="16"/>
  <c r="L86" i="16"/>
  <c r="K86" i="16"/>
  <c r="J86" i="16"/>
  <c r="N85" i="16"/>
  <c r="M85" i="16"/>
  <c r="L85" i="16"/>
  <c r="K85" i="16"/>
  <c r="J85" i="16"/>
  <c r="N84" i="16"/>
  <c r="M84" i="16"/>
  <c r="L84" i="16"/>
  <c r="K84" i="16"/>
  <c r="J84" i="16"/>
  <c r="N83" i="16"/>
  <c r="M83" i="16"/>
  <c r="L83" i="16"/>
  <c r="K83" i="16"/>
  <c r="J83" i="16"/>
  <c r="G82" i="16"/>
  <c r="F82" i="16"/>
  <c r="E82" i="16"/>
  <c r="D82" i="16"/>
  <c r="C82" i="16"/>
  <c r="N81" i="16"/>
  <c r="M81" i="16"/>
  <c r="L81" i="16"/>
  <c r="K81" i="16"/>
  <c r="J81" i="16"/>
  <c r="N80" i="16"/>
  <c r="M80" i="16"/>
  <c r="L80" i="16"/>
  <c r="K80" i="16"/>
  <c r="J80" i="16"/>
  <c r="N79" i="16"/>
  <c r="M79" i="16"/>
  <c r="L79" i="16"/>
  <c r="K79" i="16"/>
  <c r="J79" i="16"/>
  <c r="N78" i="16"/>
  <c r="M78" i="16"/>
  <c r="L78" i="16"/>
  <c r="K78" i="16"/>
  <c r="J78" i="16"/>
  <c r="N77" i="16"/>
  <c r="M77" i="16"/>
  <c r="L77" i="16"/>
  <c r="K77" i="16"/>
  <c r="J77" i="16"/>
  <c r="N76" i="16"/>
  <c r="M76" i="16"/>
  <c r="L76" i="16"/>
  <c r="K76" i="16"/>
  <c r="J76" i="16"/>
  <c r="N75" i="16"/>
  <c r="M75" i="16"/>
  <c r="L75" i="16"/>
  <c r="K75" i="16"/>
  <c r="J75" i="16"/>
  <c r="N74" i="16"/>
  <c r="M74" i="16"/>
  <c r="L74" i="16"/>
  <c r="K74" i="16"/>
  <c r="J74" i="16"/>
  <c r="G73" i="16"/>
  <c r="F73" i="16"/>
  <c r="E73" i="16"/>
  <c r="D73" i="16"/>
  <c r="C73" i="16"/>
  <c r="N71" i="16"/>
  <c r="M71" i="16"/>
  <c r="L71" i="16"/>
  <c r="K71" i="16"/>
  <c r="J71" i="16"/>
  <c r="N70" i="16"/>
  <c r="M70" i="16"/>
  <c r="L70" i="16"/>
  <c r="K70" i="16"/>
  <c r="J70" i="16"/>
  <c r="N69" i="16"/>
  <c r="M69" i="16"/>
  <c r="L69" i="16"/>
  <c r="K69" i="16"/>
  <c r="J69" i="16"/>
  <c r="N68" i="16"/>
  <c r="M68" i="16"/>
  <c r="L68" i="16"/>
  <c r="K68" i="16"/>
  <c r="J68" i="16"/>
  <c r="N67" i="16"/>
  <c r="M67" i="16"/>
  <c r="L67" i="16"/>
  <c r="K67" i="16"/>
  <c r="J67" i="16"/>
  <c r="G66" i="16"/>
  <c r="F66" i="16"/>
  <c r="E66" i="16"/>
  <c r="D66" i="16"/>
  <c r="C66" i="16"/>
  <c r="N61" i="16"/>
  <c r="M61" i="16"/>
  <c r="L61" i="16"/>
  <c r="K61" i="16"/>
  <c r="J61" i="16"/>
  <c r="N60" i="16"/>
  <c r="M60" i="16"/>
  <c r="L60" i="16"/>
  <c r="K60" i="16"/>
  <c r="J60" i="16"/>
  <c r="G59" i="16"/>
  <c r="F59" i="16"/>
  <c r="E59" i="16"/>
  <c r="D59" i="16"/>
  <c r="C59" i="16"/>
  <c r="N58" i="16"/>
  <c r="M58" i="16"/>
  <c r="L58" i="16"/>
  <c r="K58" i="16"/>
  <c r="J58" i="16"/>
  <c r="N57" i="16"/>
  <c r="M57" i="16"/>
  <c r="L57" i="16"/>
  <c r="K57" i="16"/>
  <c r="J57" i="16"/>
  <c r="N56" i="16"/>
  <c r="M56" i="16"/>
  <c r="L56" i="16"/>
  <c r="K56" i="16"/>
  <c r="J56" i="16"/>
  <c r="N55" i="16"/>
  <c r="M55" i="16"/>
  <c r="L55" i="16"/>
  <c r="K55" i="16"/>
  <c r="J55" i="16"/>
  <c r="G54" i="16"/>
  <c r="F54" i="16"/>
  <c r="E54" i="16"/>
  <c r="D54" i="16"/>
  <c r="C54" i="16"/>
  <c r="C53" i="16"/>
  <c r="N52" i="16"/>
  <c r="M52" i="16"/>
  <c r="L52" i="16"/>
  <c r="K52" i="16"/>
  <c r="J52" i="16"/>
  <c r="N51" i="16"/>
  <c r="M51" i="16"/>
  <c r="L51" i="16"/>
  <c r="K51" i="16"/>
  <c r="J51" i="16"/>
  <c r="N50" i="16"/>
  <c r="M50" i="16"/>
  <c r="L50" i="16"/>
  <c r="K50" i="16"/>
  <c r="J50" i="16"/>
  <c r="N49" i="16"/>
  <c r="M49" i="16"/>
  <c r="L49" i="16"/>
  <c r="K49" i="16"/>
  <c r="J49" i="16"/>
  <c r="N48" i="16"/>
  <c r="M48" i="16"/>
  <c r="L48" i="16"/>
  <c r="K48" i="16"/>
  <c r="J48" i="16"/>
  <c r="N47" i="16"/>
  <c r="M47" i="16"/>
  <c r="L47" i="16"/>
  <c r="K47" i="16"/>
  <c r="J47" i="16"/>
  <c r="G46" i="16"/>
  <c r="F46" i="16"/>
  <c r="E46" i="16"/>
  <c r="D46" i="16"/>
  <c r="C46" i="16"/>
  <c r="N45" i="16"/>
  <c r="M45" i="16"/>
  <c r="L45" i="16"/>
  <c r="K45" i="16"/>
  <c r="J45" i="16"/>
  <c r="N44" i="16"/>
  <c r="M44" i="16"/>
  <c r="L44" i="16"/>
  <c r="K44" i="16"/>
  <c r="J44" i="16"/>
  <c r="N43" i="16"/>
  <c r="M43" i="16"/>
  <c r="L43" i="16"/>
  <c r="K43" i="16"/>
  <c r="J43" i="16"/>
  <c r="N42" i="16"/>
  <c r="M42" i="16"/>
  <c r="L42" i="16"/>
  <c r="K42" i="16"/>
  <c r="J42" i="16"/>
  <c r="N41" i="16"/>
  <c r="M41" i="16"/>
  <c r="L41" i="16"/>
  <c r="K41" i="16"/>
  <c r="J41" i="16"/>
  <c r="N40" i="16"/>
  <c r="M40" i="16"/>
  <c r="L40" i="16"/>
  <c r="K40" i="16"/>
  <c r="J40" i="16"/>
  <c r="N39" i="16"/>
  <c r="M39" i="16"/>
  <c r="L39" i="16"/>
  <c r="K39" i="16"/>
  <c r="J39" i="16"/>
  <c r="G38" i="16"/>
  <c r="F38" i="16"/>
  <c r="E38" i="16"/>
  <c r="D38" i="16"/>
  <c r="C38" i="16"/>
  <c r="N37" i="16"/>
  <c r="M37" i="16"/>
  <c r="L37" i="16"/>
  <c r="K37" i="16"/>
  <c r="J37" i="16"/>
  <c r="N36" i="16"/>
  <c r="M36" i="16"/>
  <c r="L36" i="16"/>
  <c r="K36" i="16"/>
  <c r="J36" i="16"/>
  <c r="N35" i="16"/>
  <c r="M35" i="16"/>
  <c r="L35" i="16"/>
  <c r="K35" i="16"/>
  <c r="J35" i="16"/>
  <c r="N34" i="16"/>
  <c r="M34" i="16"/>
  <c r="L34" i="16"/>
  <c r="K34" i="16"/>
  <c r="J34" i="16"/>
  <c r="N33" i="16"/>
  <c r="M33" i="16"/>
  <c r="L33" i="16"/>
  <c r="K33" i="16"/>
  <c r="J33" i="16"/>
  <c r="N32" i="16"/>
  <c r="M32" i="16"/>
  <c r="L32" i="16"/>
  <c r="K32" i="16"/>
  <c r="J32" i="16"/>
  <c r="N31" i="16"/>
  <c r="M31" i="16"/>
  <c r="L31" i="16"/>
  <c r="K31" i="16"/>
  <c r="J31" i="16"/>
  <c r="N30" i="16"/>
  <c r="M30" i="16"/>
  <c r="L30" i="16"/>
  <c r="K30" i="16"/>
  <c r="J30" i="16"/>
  <c r="G29" i="16"/>
  <c r="F29" i="16"/>
  <c r="E29" i="16"/>
  <c r="D29" i="16"/>
  <c r="C29" i="16"/>
  <c r="N27" i="16"/>
  <c r="M27" i="16"/>
  <c r="L27" i="16"/>
  <c r="K27" i="16"/>
  <c r="J27" i="16"/>
  <c r="N26" i="16"/>
  <c r="M26" i="16"/>
  <c r="L26" i="16"/>
  <c r="K26" i="16"/>
  <c r="J26" i="16"/>
  <c r="N25" i="16"/>
  <c r="M25" i="16"/>
  <c r="L25" i="16"/>
  <c r="K25" i="16"/>
  <c r="J25" i="16"/>
  <c r="N24" i="16"/>
  <c r="M24" i="16"/>
  <c r="L24" i="16"/>
  <c r="K24" i="16"/>
  <c r="J24" i="16"/>
  <c r="G23" i="16"/>
  <c r="F23" i="16"/>
  <c r="E23" i="16"/>
  <c r="D23" i="16"/>
  <c r="C23" i="16"/>
  <c r="N20" i="16"/>
  <c r="M20" i="16"/>
  <c r="L20" i="16"/>
  <c r="K20" i="16"/>
  <c r="J20" i="16"/>
  <c r="N19" i="16"/>
  <c r="M19" i="16"/>
  <c r="L19" i="16"/>
  <c r="K19" i="16"/>
  <c r="J19" i="16"/>
  <c r="N18" i="16"/>
  <c r="M18" i="16"/>
  <c r="L18" i="16"/>
  <c r="K18" i="16"/>
  <c r="J18" i="16"/>
  <c r="N17" i="16"/>
  <c r="M17" i="16"/>
  <c r="L17" i="16"/>
  <c r="K17" i="16"/>
  <c r="J17" i="16"/>
  <c r="N16" i="16"/>
  <c r="M16" i="16"/>
  <c r="L16" i="16"/>
  <c r="K16" i="16"/>
  <c r="J16" i="16"/>
  <c r="N15" i="16"/>
  <c r="M15" i="16"/>
  <c r="L15" i="16"/>
  <c r="K15" i="16"/>
  <c r="J15" i="16"/>
  <c r="N13" i="16"/>
  <c r="M13" i="16"/>
  <c r="L13" i="16"/>
  <c r="K13" i="16"/>
  <c r="J13" i="16"/>
  <c r="N12" i="16"/>
  <c r="M12" i="16"/>
  <c r="L12" i="16"/>
  <c r="K12" i="16"/>
  <c r="J12" i="16"/>
  <c r="N11" i="16"/>
  <c r="M11" i="16"/>
  <c r="L11" i="16"/>
  <c r="K11" i="16"/>
  <c r="J11" i="16"/>
  <c r="N10" i="16"/>
  <c r="M10" i="16"/>
  <c r="L10" i="16"/>
  <c r="K10" i="16"/>
  <c r="J10" i="16"/>
  <c r="N9" i="16"/>
  <c r="M9" i="16"/>
  <c r="L9" i="16"/>
  <c r="K9" i="16"/>
  <c r="J9" i="16"/>
  <c r="AX6" i="16"/>
  <c r="AY6" i="16" s="1"/>
  <c r="AZ6" i="16" s="1"/>
  <c r="AW6" i="16"/>
  <c r="AS6" i="16"/>
  <c r="AR6" i="16"/>
  <c r="AQ6" i="16"/>
  <c r="AE6" i="16"/>
  <c r="AF6" i="16" s="1"/>
  <c r="AG6" i="16" s="1"/>
  <c r="AH6" i="16" s="1"/>
  <c r="Z6" i="16"/>
  <c r="AA6" i="16" s="1"/>
  <c r="Y6" i="16"/>
  <c r="X6" i="16"/>
  <c r="K6" i="16"/>
  <c r="L6" i="16" s="1"/>
  <c r="M6" i="16" s="1"/>
  <c r="N6" i="16" s="1"/>
  <c r="D6" i="16"/>
  <c r="E6" i="16" s="1"/>
  <c r="F6" i="16" s="1"/>
  <c r="G6" i="16" s="1"/>
  <c r="N119" i="15"/>
  <c r="M119" i="15"/>
  <c r="L119" i="15"/>
  <c r="K119" i="15"/>
  <c r="J119" i="15"/>
  <c r="N118" i="15"/>
  <c r="M118" i="15"/>
  <c r="L118" i="15"/>
  <c r="K118" i="15"/>
  <c r="J118" i="15"/>
  <c r="N117" i="15"/>
  <c r="M117" i="15"/>
  <c r="L117" i="15"/>
  <c r="K117" i="15"/>
  <c r="J117" i="15"/>
  <c r="AZ115" i="15"/>
  <c r="AW115" i="15"/>
  <c r="AX115" i="15" s="1"/>
  <c r="AY115" i="15" s="1"/>
  <c r="AQ115" i="15"/>
  <c r="AR115" i="15" s="1"/>
  <c r="AS115" i="15" s="1"/>
  <c r="AP115" i="15"/>
  <c r="AE115" i="15"/>
  <c r="AF115" i="15" s="1"/>
  <c r="AG115" i="15" s="1"/>
  <c r="AH115" i="15" s="1"/>
  <c r="X115" i="15"/>
  <c r="Y115" i="15" s="1"/>
  <c r="Z115" i="15" s="1"/>
  <c r="AA115" i="15" s="1"/>
  <c r="K115" i="15"/>
  <c r="L115" i="15" s="1"/>
  <c r="M115" i="15" s="1"/>
  <c r="N115" i="15" s="1"/>
  <c r="D115" i="15"/>
  <c r="E115" i="15" s="1"/>
  <c r="F115" i="15" s="1"/>
  <c r="G115" i="15" s="1"/>
  <c r="N104" i="15"/>
  <c r="M104" i="15"/>
  <c r="L104" i="15"/>
  <c r="K104" i="15"/>
  <c r="J104" i="15"/>
  <c r="N103" i="15"/>
  <c r="M103" i="15"/>
  <c r="L103" i="15"/>
  <c r="K103" i="15"/>
  <c r="J103" i="15"/>
  <c r="G102" i="15"/>
  <c r="F102" i="15"/>
  <c r="E102" i="15"/>
  <c r="D102" i="15"/>
  <c r="C102" i="15"/>
  <c r="N101" i="15"/>
  <c r="M101" i="15"/>
  <c r="L101" i="15"/>
  <c r="K101" i="15"/>
  <c r="J101" i="15"/>
  <c r="N100" i="15"/>
  <c r="M100" i="15"/>
  <c r="L100" i="15"/>
  <c r="K100" i="15"/>
  <c r="J100" i="15"/>
  <c r="N99" i="15"/>
  <c r="M99" i="15"/>
  <c r="L99" i="15"/>
  <c r="K99" i="15"/>
  <c r="J99" i="15"/>
  <c r="N98" i="15"/>
  <c r="M98" i="15"/>
  <c r="L98" i="15"/>
  <c r="K98" i="15"/>
  <c r="J98" i="15"/>
  <c r="G97" i="15"/>
  <c r="F97" i="15"/>
  <c r="E97" i="15"/>
  <c r="D97" i="15"/>
  <c r="C97" i="15"/>
  <c r="N95" i="15"/>
  <c r="M95" i="15"/>
  <c r="L95" i="15"/>
  <c r="K95" i="15"/>
  <c r="J95" i="15"/>
  <c r="N94" i="15"/>
  <c r="M94" i="15"/>
  <c r="L94" i="15"/>
  <c r="K94" i="15"/>
  <c r="J94" i="15"/>
  <c r="N93" i="15"/>
  <c r="M93" i="15"/>
  <c r="L93" i="15"/>
  <c r="K93" i="15"/>
  <c r="J93" i="15"/>
  <c r="N92" i="15"/>
  <c r="M92" i="15"/>
  <c r="L92" i="15"/>
  <c r="K92" i="15"/>
  <c r="J92" i="15"/>
  <c r="N91" i="15"/>
  <c r="M91" i="15"/>
  <c r="L91" i="15"/>
  <c r="K91" i="15"/>
  <c r="J91" i="15"/>
  <c r="N90" i="15"/>
  <c r="M90" i="15"/>
  <c r="L90" i="15"/>
  <c r="K90" i="15"/>
  <c r="J90" i="15"/>
  <c r="G89" i="15"/>
  <c r="F89" i="15"/>
  <c r="E89" i="15"/>
  <c r="D89" i="15"/>
  <c r="C89" i="15"/>
  <c r="N88" i="15"/>
  <c r="M88" i="15"/>
  <c r="L88" i="15"/>
  <c r="K88" i="15"/>
  <c r="J88" i="15"/>
  <c r="N87" i="15"/>
  <c r="M87" i="15"/>
  <c r="L87" i="15"/>
  <c r="K87" i="15"/>
  <c r="J87" i="15"/>
  <c r="N86" i="15"/>
  <c r="M86" i="15"/>
  <c r="L86" i="15"/>
  <c r="K86" i="15"/>
  <c r="J86" i="15"/>
  <c r="N85" i="15"/>
  <c r="M85" i="15"/>
  <c r="L85" i="15"/>
  <c r="K85" i="15"/>
  <c r="J85" i="15"/>
  <c r="N84" i="15"/>
  <c r="M84" i="15"/>
  <c r="L84" i="15"/>
  <c r="K84" i="15"/>
  <c r="J84" i="15"/>
  <c r="N83" i="15"/>
  <c r="M83" i="15"/>
  <c r="L83" i="15"/>
  <c r="K83" i="15"/>
  <c r="J83" i="15"/>
  <c r="G82" i="15"/>
  <c r="F82" i="15"/>
  <c r="E82" i="15"/>
  <c r="D82" i="15"/>
  <c r="C82" i="15"/>
  <c r="N81" i="15"/>
  <c r="M81" i="15"/>
  <c r="L81" i="15"/>
  <c r="K81" i="15"/>
  <c r="J81" i="15"/>
  <c r="N80" i="15"/>
  <c r="M80" i="15"/>
  <c r="L80" i="15"/>
  <c r="K80" i="15"/>
  <c r="J80" i="15"/>
  <c r="N79" i="15"/>
  <c r="M79" i="15"/>
  <c r="L79" i="15"/>
  <c r="K79" i="15"/>
  <c r="J79" i="15"/>
  <c r="N78" i="15"/>
  <c r="M78" i="15"/>
  <c r="L78" i="15"/>
  <c r="K78" i="15"/>
  <c r="J78" i="15"/>
  <c r="N77" i="15"/>
  <c r="M77" i="15"/>
  <c r="L77" i="15"/>
  <c r="K77" i="15"/>
  <c r="J77" i="15"/>
  <c r="N76" i="15"/>
  <c r="M76" i="15"/>
  <c r="L76" i="15"/>
  <c r="K76" i="15"/>
  <c r="J76" i="15"/>
  <c r="N75" i="15"/>
  <c r="M75" i="15"/>
  <c r="L75" i="15"/>
  <c r="K75" i="15"/>
  <c r="J75" i="15"/>
  <c r="N74" i="15"/>
  <c r="M74" i="15"/>
  <c r="L74" i="15"/>
  <c r="K74" i="15"/>
  <c r="J74" i="15"/>
  <c r="G73" i="15"/>
  <c r="F73" i="15"/>
  <c r="E73" i="15"/>
  <c r="D73" i="15"/>
  <c r="C73" i="15"/>
  <c r="N71" i="15"/>
  <c r="M71" i="15"/>
  <c r="L71" i="15"/>
  <c r="K71" i="15"/>
  <c r="J71" i="15"/>
  <c r="N70" i="15"/>
  <c r="M70" i="15"/>
  <c r="L70" i="15"/>
  <c r="K70" i="15"/>
  <c r="J70" i="15"/>
  <c r="N69" i="15"/>
  <c r="M69" i="15"/>
  <c r="L69" i="15"/>
  <c r="K69" i="15"/>
  <c r="J69" i="15"/>
  <c r="N68" i="15"/>
  <c r="M68" i="15"/>
  <c r="L68" i="15"/>
  <c r="K68" i="15"/>
  <c r="J68" i="15"/>
  <c r="N67" i="15"/>
  <c r="M67" i="15"/>
  <c r="L67" i="15"/>
  <c r="K67" i="15"/>
  <c r="J67" i="15"/>
  <c r="G66" i="15"/>
  <c r="F66" i="15"/>
  <c r="E66" i="15"/>
  <c r="D66" i="15"/>
  <c r="C66" i="15"/>
  <c r="N61" i="15"/>
  <c r="M61" i="15"/>
  <c r="L61" i="15"/>
  <c r="K61" i="15"/>
  <c r="J61" i="15"/>
  <c r="N60" i="15"/>
  <c r="M60" i="15"/>
  <c r="L60" i="15"/>
  <c r="K60" i="15"/>
  <c r="J60" i="15"/>
  <c r="G59" i="15"/>
  <c r="F59" i="15"/>
  <c r="E59" i="15"/>
  <c r="D59" i="15"/>
  <c r="C59" i="15"/>
  <c r="N58" i="15"/>
  <c r="M58" i="15"/>
  <c r="L58" i="15"/>
  <c r="K58" i="15"/>
  <c r="J58" i="15"/>
  <c r="N57" i="15"/>
  <c r="M57" i="15"/>
  <c r="L57" i="15"/>
  <c r="K57" i="15"/>
  <c r="J57" i="15"/>
  <c r="N56" i="15"/>
  <c r="M56" i="15"/>
  <c r="L56" i="15"/>
  <c r="K56" i="15"/>
  <c r="J56" i="15"/>
  <c r="N55" i="15"/>
  <c r="M55" i="15"/>
  <c r="L55" i="15"/>
  <c r="K55" i="15"/>
  <c r="J55" i="15"/>
  <c r="G54" i="15"/>
  <c r="F54" i="15"/>
  <c r="E54" i="15"/>
  <c r="D54" i="15"/>
  <c r="C54" i="15"/>
  <c r="N52" i="15"/>
  <c r="M52" i="15"/>
  <c r="L52" i="15"/>
  <c r="K52" i="15"/>
  <c r="J52" i="15"/>
  <c r="N51" i="15"/>
  <c r="M51" i="15"/>
  <c r="L51" i="15"/>
  <c r="K51" i="15"/>
  <c r="J51" i="15"/>
  <c r="N50" i="15"/>
  <c r="M50" i="15"/>
  <c r="L50" i="15"/>
  <c r="K50" i="15"/>
  <c r="J50" i="15"/>
  <c r="N49" i="15"/>
  <c r="M49" i="15"/>
  <c r="L49" i="15"/>
  <c r="K49" i="15"/>
  <c r="J49" i="15"/>
  <c r="N48" i="15"/>
  <c r="M48" i="15"/>
  <c r="L48" i="15"/>
  <c r="K48" i="15"/>
  <c r="J48" i="15"/>
  <c r="N47" i="15"/>
  <c r="M47" i="15"/>
  <c r="L47" i="15"/>
  <c r="K47" i="15"/>
  <c r="J47" i="15"/>
  <c r="G46" i="15"/>
  <c r="F46" i="15"/>
  <c r="E46" i="15"/>
  <c r="D46" i="15"/>
  <c r="C46" i="15"/>
  <c r="N45" i="15"/>
  <c r="M45" i="15"/>
  <c r="L45" i="15"/>
  <c r="K45" i="15"/>
  <c r="J45" i="15"/>
  <c r="N44" i="15"/>
  <c r="M44" i="15"/>
  <c r="L44" i="15"/>
  <c r="K44" i="15"/>
  <c r="J44" i="15"/>
  <c r="N43" i="15"/>
  <c r="M43" i="15"/>
  <c r="L43" i="15"/>
  <c r="K43" i="15"/>
  <c r="J43" i="15"/>
  <c r="N42" i="15"/>
  <c r="M42" i="15"/>
  <c r="L42" i="15"/>
  <c r="K42" i="15"/>
  <c r="J42" i="15"/>
  <c r="N41" i="15"/>
  <c r="M41" i="15"/>
  <c r="L41" i="15"/>
  <c r="K41" i="15"/>
  <c r="J41" i="15"/>
  <c r="N40" i="15"/>
  <c r="M40" i="15"/>
  <c r="L40" i="15"/>
  <c r="K40" i="15"/>
  <c r="J40" i="15"/>
  <c r="N39" i="15"/>
  <c r="M39" i="15"/>
  <c r="L39" i="15"/>
  <c r="K39" i="15"/>
  <c r="J39" i="15"/>
  <c r="G38" i="15"/>
  <c r="F38" i="15"/>
  <c r="E38" i="15"/>
  <c r="D38" i="15"/>
  <c r="C38" i="15"/>
  <c r="N37" i="15"/>
  <c r="M37" i="15"/>
  <c r="L37" i="15"/>
  <c r="K37" i="15"/>
  <c r="J37" i="15"/>
  <c r="N36" i="15"/>
  <c r="M36" i="15"/>
  <c r="L36" i="15"/>
  <c r="K36" i="15"/>
  <c r="J36" i="15"/>
  <c r="N35" i="15"/>
  <c r="M35" i="15"/>
  <c r="L35" i="15"/>
  <c r="K35" i="15"/>
  <c r="J35" i="15"/>
  <c r="N34" i="15"/>
  <c r="M34" i="15"/>
  <c r="L34" i="15"/>
  <c r="K34" i="15"/>
  <c r="J34" i="15"/>
  <c r="N33" i="15"/>
  <c r="M33" i="15"/>
  <c r="L33" i="15"/>
  <c r="K33" i="15"/>
  <c r="J33" i="15"/>
  <c r="N32" i="15"/>
  <c r="M32" i="15"/>
  <c r="L32" i="15"/>
  <c r="K32" i="15"/>
  <c r="J32" i="15"/>
  <c r="N31" i="15"/>
  <c r="M31" i="15"/>
  <c r="L31" i="15"/>
  <c r="K31" i="15"/>
  <c r="J31" i="15"/>
  <c r="N30" i="15"/>
  <c r="M30" i="15"/>
  <c r="L30" i="15"/>
  <c r="K30" i="15"/>
  <c r="J30" i="15"/>
  <c r="G29" i="15"/>
  <c r="F29" i="15"/>
  <c r="E29" i="15"/>
  <c r="D29" i="15"/>
  <c r="C29" i="15"/>
  <c r="N27" i="15"/>
  <c r="M27" i="15"/>
  <c r="L27" i="15"/>
  <c r="K27" i="15"/>
  <c r="J27" i="15"/>
  <c r="N26" i="15"/>
  <c r="M26" i="15"/>
  <c r="L26" i="15"/>
  <c r="K26" i="15"/>
  <c r="J26" i="15"/>
  <c r="N25" i="15"/>
  <c r="M25" i="15"/>
  <c r="L25" i="15"/>
  <c r="K25" i="15"/>
  <c r="J25" i="15"/>
  <c r="N24" i="15"/>
  <c r="M24" i="15"/>
  <c r="L24" i="15"/>
  <c r="K24" i="15"/>
  <c r="J24" i="15"/>
  <c r="G23" i="15"/>
  <c r="F23" i="15"/>
  <c r="E23" i="15"/>
  <c r="D23" i="15"/>
  <c r="C23" i="15"/>
  <c r="N20" i="15"/>
  <c r="M20" i="15"/>
  <c r="L20" i="15"/>
  <c r="K20" i="15"/>
  <c r="J20" i="15"/>
  <c r="N19" i="15"/>
  <c r="M19" i="15"/>
  <c r="L19" i="15"/>
  <c r="K19" i="15"/>
  <c r="J19" i="15"/>
  <c r="N18" i="15"/>
  <c r="M18" i="15"/>
  <c r="L18" i="15"/>
  <c r="K18" i="15"/>
  <c r="J18" i="15"/>
  <c r="N17" i="15"/>
  <c r="M17" i="15"/>
  <c r="L17" i="15"/>
  <c r="K17" i="15"/>
  <c r="J17" i="15"/>
  <c r="N16" i="15"/>
  <c r="M16" i="15"/>
  <c r="L16" i="15"/>
  <c r="K16" i="15"/>
  <c r="J16" i="15"/>
  <c r="N15" i="15"/>
  <c r="M15" i="15"/>
  <c r="L15" i="15"/>
  <c r="K15" i="15"/>
  <c r="J15" i="15"/>
  <c r="N13" i="15"/>
  <c r="M13" i="15"/>
  <c r="L13" i="15"/>
  <c r="K13" i="15"/>
  <c r="J13" i="15"/>
  <c r="N12" i="15"/>
  <c r="M12" i="15"/>
  <c r="L12" i="15"/>
  <c r="K12" i="15"/>
  <c r="J12" i="15"/>
  <c r="N11" i="15"/>
  <c r="M11" i="15"/>
  <c r="L11" i="15"/>
  <c r="K11" i="15"/>
  <c r="J11" i="15"/>
  <c r="N10" i="15"/>
  <c r="M10" i="15"/>
  <c r="L10" i="15"/>
  <c r="K10" i="15"/>
  <c r="J10" i="15"/>
  <c r="N9" i="15"/>
  <c r="M9" i="15"/>
  <c r="L9" i="15"/>
  <c r="K9" i="15"/>
  <c r="J9" i="15"/>
  <c r="AY6" i="15"/>
  <c r="AZ6" i="15" s="1"/>
  <c r="AX6" i="15"/>
  <c r="AW6" i="15"/>
  <c r="AQ6" i="15"/>
  <c r="AR6" i="15" s="1"/>
  <c r="AS6" i="15" s="1"/>
  <c r="AF6" i="15"/>
  <c r="AG6" i="15" s="1"/>
  <c r="AH6" i="15" s="1"/>
  <c r="AE6" i="15"/>
  <c r="X6" i="15"/>
  <c r="Y6" i="15" s="1"/>
  <c r="Z6" i="15" s="1"/>
  <c r="AA6" i="15" s="1"/>
  <c r="K6" i="15"/>
  <c r="L6" i="15" s="1"/>
  <c r="M6" i="15" s="1"/>
  <c r="N6" i="15" s="1"/>
  <c r="D6" i="15"/>
  <c r="E6" i="15" s="1"/>
  <c r="F6" i="15" s="1"/>
  <c r="G6" i="15" s="1"/>
  <c r="N119" i="14"/>
  <c r="M119" i="14"/>
  <c r="L119" i="14"/>
  <c r="K119" i="14"/>
  <c r="J119" i="14"/>
  <c r="N118" i="14"/>
  <c r="M118" i="14"/>
  <c r="L118" i="14"/>
  <c r="K118" i="14"/>
  <c r="J118" i="14"/>
  <c r="N117" i="14"/>
  <c r="M117" i="14"/>
  <c r="L117" i="14"/>
  <c r="K117" i="14"/>
  <c r="J117" i="14"/>
  <c r="AW115" i="14"/>
  <c r="AX115" i="14" s="1"/>
  <c r="AY115" i="14" s="1"/>
  <c r="AZ115" i="14" s="1"/>
  <c r="AR115" i="14"/>
  <c r="AS115" i="14" s="1"/>
  <c r="AQ115" i="14"/>
  <c r="AP115" i="14"/>
  <c r="AE115" i="14"/>
  <c r="AF115" i="14" s="1"/>
  <c r="AG115" i="14" s="1"/>
  <c r="AH115" i="14" s="1"/>
  <c r="AA115" i="14"/>
  <c r="Z115" i="14"/>
  <c r="Y115" i="14"/>
  <c r="X115" i="14"/>
  <c r="K115" i="14"/>
  <c r="L115" i="14" s="1"/>
  <c r="M115" i="14" s="1"/>
  <c r="N115" i="14" s="1"/>
  <c r="G115" i="14"/>
  <c r="D115" i="14"/>
  <c r="E115" i="14" s="1"/>
  <c r="F115" i="14" s="1"/>
  <c r="N104" i="14"/>
  <c r="M104" i="14"/>
  <c r="L104" i="14"/>
  <c r="K104" i="14"/>
  <c r="J104" i="14"/>
  <c r="N103" i="14"/>
  <c r="M103" i="14"/>
  <c r="L103" i="14"/>
  <c r="K103" i="14"/>
  <c r="J103" i="14"/>
  <c r="G102" i="14"/>
  <c r="F102" i="14"/>
  <c r="E102" i="14"/>
  <c r="D102" i="14"/>
  <c r="C102" i="14"/>
  <c r="N101" i="14"/>
  <c r="M101" i="14"/>
  <c r="L101" i="14"/>
  <c r="K101" i="14"/>
  <c r="J101" i="14"/>
  <c r="N100" i="14"/>
  <c r="M100" i="14"/>
  <c r="L100" i="14"/>
  <c r="K100" i="14"/>
  <c r="J100" i="14"/>
  <c r="N99" i="14"/>
  <c r="M99" i="14"/>
  <c r="L99" i="14"/>
  <c r="K99" i="14"/>
  <c r="J99" i="14"/>
  <c r="N98" i="14"/>
  <c r="M98" i="14"/>
  <c r="L98" i="14"/>
  <c r="K98" i="14"/>
  <c r="J98" i="14"/>
  <c r="G97" i="14"/>
  <c r="F97" i="14"/>
  <c r="E97" i="14"/>
  <c r="D97" i="14"/>
  <c r="C97" i="14"/>
  <c r="F96" i="14"/>
  <c r="N95" i="14"/>
  <c r="M95" i="14"/>
  <c r="L95" i="14"/>
  <c r="K95" i="14"/>
  <c r="J95" i="14"/>
  <c r="N94" i="14"/>
  <c r="M94" i="14"/>
  <c r="L94" i="14"/>
  <c r="K94" i="14"/>
  <c r="J94" i="14"/>
  <c r="N93" i="14"/>
  <c r="M93" i="14"/>
  <c r="L93" i="14"/>
  <c r="K93" i="14"/>
  <c r="J93" i="14"/>
  <c r="N92" i="14"/>
  <c r="M92" i="14"/>
  <c r="L92" i="14"/>
  <c r="K92" i="14"/>
  <c r="J92" i="14"/>
  <c r="N91" i="14"/>
  <c r="M91" i="14"/>
  <c r="L91" i="14"/>
  <c r="K91" i="14"/>
  <c r="J91" i="14"/>
  <c r="N90" i="14"/>
  <c r="M90" i="14"/>
  <c r="L90" i="14"/>
  <c r="K90" i="14"/>
  <c r="J90" i="14"/>
  <c r="G89" i="14"/>
  <c r="F89" i="14"/>
  <c r="E89" i="14"/>
  <c r="D89" i="14"/>
  <c r="C89" i="14"/>
  <c r="N88" i="14"/>
  <c r="M88" i="14"/>
  <c r="L88" i="14"/>
  <c r="K88" i="14"/>
  <c r="J88" i="14"/>
  <c r="N87" i="14"/>
  <c r="M87" i="14"/>
  <c r="L87" i="14"/>
  <c r="K87" i="14"/>
  <c r="J87" i="14"/>
  <c r="N86" i="14"/>
  <c r="M86" i="14"/>
  <c r="L86" i="14"/>
  <c r="K86" i="14"/>
  <c r="J86" i="14"/>
  <c r="N85" i="14"/>
  <c r="M85" i="14"/>
  <c r="L85" i="14"/>
  <c r="K85" i="14"/>
  <c r="J85" i="14"/>
  <c r="N84" i="14"/>
  <c r="M84" i="14"/>
  <c r="L84" i="14"/>
  <c r="K84" i="14"/>
  <c r="J84" i="14"/>
  <c r="N83" i="14"/>
  <c r="M83" i="14"/>
  <c r="L83" i="14"/>
  <c r="K83" i="14"/>
  <c r="J83" i="14"/>
  <c r="G82" i="14"/>
  <c r="F82" i="14"/>
  <c r="E82" i="14"/>
  <c r="D82" i="14"/>
  <c r="C82" i="14"/>
  <c r="N81" i="14"/>
  <c r="M81" i="14"/>
  <c r="L81" i="14"/>
  <c r="K81" i="14"/>
  <c r="J81" i="14"/>
  <c r="N80" i="14"/>
  <c r="M80" i="14"/>
  <c r="L80" i="14"/>
  <c r="K80" i="14"/>
  <c r="J80" i="14"/>
  <c r="N79" i="14"/>
  <c r="M79" i="14"/>
  <c r="L79" i="14"/>
  <c r="K79" i="14"/>
  <c r="J79" i="14"/>
  <c r="N78" i="14"/>
  <c r="M78" i="14"/>
  <c r="L78" i="14"/>
  <c r="K78" i="14"/>
  <c r="J78" i="14"/>
  <c r="N77" i="14"/>
  <c r="M77" i="14"/>
  <c r="L77" i="14"/>
  <c r="K77" i="14"/>
  <c r="J77" i="14"/>
  <c r="N76" i="14"/>
  <c r="M76" i="14"/>
  <c r="L76" i="14"/>
  <c r="K76" i="14"/>
  <c r="J76" i="14"/>
  <c r="N75" i="14"/>
  <c r="M75" i="14"/>
  <c r="L75" i="14"/>
  <c r="K75" i="14"/>
  <c r="J75" i="14"/>
  <c r="N74" i="14"/>
  <c r="M74" i="14"/>
  <c r="L74" i="14"/>
  <c r="K74" i="14"/>
  <c r="J74" i="14"/>
  <c r="M73" i="14"/>
  <c r="G73" i="14"/>
  <c r="N73" i="14" s="1"/>
  <c r="F73" i="14"/>
  <c r="E73" i="14"/>
  <c r="D73" i="14"/>
  <c r="C73" i="14"/>
  <c r="N71" i="14"/>
  <c r="M71" i="14"/>
  <c r="L71" i="14"/>
  <c r="K71" i="14"/>
  <c r="J71" i="14"/>
  <c r="N70" i="14"/>
  <c r="M70" i="14"/>
  <c r="L70" i="14"/>
  <c r="K70" i="14"/>
  <c r="J70" i="14"/>
  <c r="N69" i="14"/>
  <c r="M69" i="14"/>
  <c r="L69" i="14"/>
  <c r="K69" i="14"/>
  <c r="J69" i="14"/>
  <c r="N68" i="14"/>
  <c r="M68" i="14"/>
  <c r="L68" i="14"/>
  <c r="K68" i="14"/>
  <c r="J68" i="14"/>
  <c r="N67" i="14"/>
  <c r="M67" i="14"/>
  <c r="L67" i="14"/>
  <c r="K67" i="14"/>
  <c r="J67" i="14"/>
  <c r="G66" i="14"/>
  <c r="F66" i="14"/>
  <c r="E66" i="14"/>
  <c r="D66" i="14"/>
  <c r="C66" i="14"/>
  <c r="N61" i="14"/>
  <c r="M61" i="14"/>
  <c r="L61" i="14"/>
  <c r="K61" i="14"/>
  <c r="J61" i="14"/>
  <c r="N60" i="14"/>
  <c r="M60" i="14"/>
  <c r="L60" i="14"/>
  <c r="K60" i="14"/>
  <c r="J60" i="14"/>
  <c r="G59" i="14"/>
  <c r="F59" i="14"/>
  <c r="E59" i="14"/>
  <c r="D59" i="14"/>
  <c r="C59" i="14"/>
  <c r="N58" i="14"/>
  <c r="M58" i="14"/>
  <c r="L58" i="14"/>
  <c r="K58" i="14"/>
  <c r="J58" i="14"/>
  <c r="N57" i="14"/>
  <c r="M57" i="14"/>
  <c r="L57" i="14"/>
  <c r="K57" i="14"/>
  <c r="J57" i="14"/>
  <c r="N56" i="14"/>
  <c r="M56" i="14"/>
  <c r="L56" i="14"/>
  <c r="K56" i="14"/>
  <c r="J56" i="14"/>
  <c r="N55" i="14"/>
  <c r="M55" i="14"/>
  <c r="L55" i="14"/>
  <c r="K55" i="14"/>
  <c r="J55" i="14"/>
  <c r="L54" i="14"/>
  <c r="G54" i="14"/>
  <c r="F54" i="14"/>
  <c r="E54" i="14"/>
  <c r="D54" i="14"/>
  <c r="C54" i="14"/>
  <c r="G53" i="14"/>
  <c r="N52" i="14"/>
  <c r="M52" i="14"/>
  <c r="L52" i="14"/>
  <c r="K52" i="14"/>
  <c r="J52" i="14"/>
  <c r="N51" i="14"/>
  <c r="M51" i="14"/>
  <c r="L51" i="14"/>
  <c r="K51" i="14"/>
  <c r="J51" i="14"/>
  <c r="N50" i="14"/>
  <c r="M50" i="14"/>
  <c r="L50" i="14"/>
  <c r="K50" i="14"/>
  <c r="J50" i="14"/>
  <c r="N49" i="14"/>
  <c r="M49" i="14"/>
  <c r="L49" i="14"/>
  <c r="K49" i="14"/>
  <c r="J49" i="14"/>
  <c r="N48" i="14"/>
  <c r="M48" i="14"/>
  <c r="L48" i="14"/>
  <c r="K48" i="14"/>
  <c r="J48" i="14"/>
  <c r="N47" i="14"/>
  <c r="M47" i="14"/>
  <c r="L47" i="14"/>
  <c r="K47" i="14"/>
  <c r="J47" i="14"/>
  <c r="N46" i="14"/>
  <c r="G46" i="14"/>
  <c r="F46" i="14"/>
  <c r="E46" i="14"/>
  <c r="D46" i="14"/>
  <c r="C46" i="14"/>
  <c r="N45" i="14"/>
  <c r="M45" i="14"/>
  <c r="L45" i="14"/>
  <c r="K45" i="14"/>
  <c r="J45" i="14"/>
  <c r="N44" i="14"/>
  <c r="M44" i="14"/>
  <c r="L44" i="14"/>
  <c r="K44" i="14"/>
  <c r="J44" i="14"/>
  <c r="N43" i="14"/>
  <c r="M43" i="14"/>
  <c r="L43" i="14"/>
  <c r="K43" i="14"/>
  <c r="J43" i="14"/>
  <c r="N42" i="14"/>
  <c r="M42" i="14"/>
  <c r="L42" i="14"/>
  <c r="K42" i="14"/>
  <c r="J42" i="14"/>
  <c r="N41" i="14"/>
  <c r="M41" i="14"/>
  <c r="L41" i="14"/>
  <c r="K41" i="14"/>
  <c r="J41" i="14"/>
  <c r="N40" i="14"/>
  <c r="M40" i="14"/>
  <c r="L40" i="14"/>
  <c r="K40" i="14"/>
  <c r="J40" i="14"/>
  <c r="N39" i="14"/>
  <c r="M39" i="14"/>
  <c r="L39" i="14"/>
  <c r="K39" i="14"/>
  <c r="J39" i="14"/>
  <c r="K38" i="14"/>
  <c r="G38" i="14"/>
  <c r="F38" i="14"/>
  <c r="E38" i="14"/>
  <c r="D38" i="14"/>
  <c r="C38" i="14"/>
  <c r="N37" i="14"/>
  <c r="M37" i="14"/>
  <c r="L37" i="14"/>
  <c r="K37" i="14"/>
  <c r="J37" i="14"/>
  <c r="N36" i="14"/>
  <c r="M36" i="14"/>
  <c r="L36" i="14"/>
  <c r="K36" i="14"/>
  <c r="J36" i="14"/>
  <c r="N35" i="14"/>
  <c r="M35" i="14"/>
  <c r="L35" i="14"/>
  <c r="K35" i="14"/>
  <c r="J35" i="14"/>
  <c r="N34" i="14"/>
  <c r="M34" i="14"/>
  <c r="L34" i="14"/>
  <c r="K34" i="14"/>
  <c r="J34" i="14"/>
  <c r="N33" i="14"/>
  <c r="M33" i="14"/>
  <c r="L33" i="14"/>
  <c r="K33" i="14"/>
  <c r="J33" i="14"/>
  <c r="N32" i="14"/>
  <c r="M32" i="14"/>
  <c r="L32" i="14"/>
  <c r="K32" i="14"/>
  <c r="J32" i="14"/>
  <c r="N31" i="14"/>
  <c r="M31" i="14"/>
  <c r="L31" i="14"/>
  <c r="K31" i="14"/>
  <c r="J31" i="14"/>
  <c r="N30" i="14"/>
  <c r="M30" i="14"/>
  <c r="L30" i="14"/>
  <c r="K30" i="14"/>
  <c r="J30" i="14"/>
  <c r="G29" i="14"/>
  <c r="F29" i="14"/>
  <c r="E29" i="14"/>
  <c r="D29" i="14"/>
  <c r="C29" i="14"/>
  <c r="N27" i="14"/>
  <c r="M27" i="14"/>
  <c r="L27" i="14"/>
  <c r="K27" i="14"/>
  <c r="J27" i="14"/>
  <c r="N26" i="14"/>
  <c r="M26" i="14"/>
  <c r="L26" i="14"/>
  <c r="K26" i="14"/>
  <c r="J26" i="14"/>
  <c r="N25" i="14"/>
  <c r="M25" i="14"/>
  <c r="L25" i="14"/>
  <c r="K25" i="14"/>
  <c r="J25" i="14"/>
  <c r="N24" i="14"/>
  <c r="M24" i="14"/>
  <c r="L24" i="14"/>
  <c r="K24" i="14"/>
  <c r="J24" i="14"/>
  <c r="G23" i="14"/>
  <c r="F23" i="14"/>
  <c r="E23" i="14"/>
  <c r="D23" i="14"/>
  <c r="C23" i="14"/>
  <c r="N20" i="14"/>
  <c r="M20" i="14"/>
  <c r="L20" i="14"/>
  <c r="K20" i="14"/>
  <c r="J20" i="14"/>
  <c r="N19" i="14"/>
  <c r="M19" i="14"/>
  <c r="L19" i="14"/>
  <c r="K19" i="14"/>
  <c r="J19" i="14"/>
  <c r="N18" i="14"/>
  <c r="M18" i="14"/>
  <c r="L18" i="14"/>
  <c r="K18" i="14"/>
  <c r="J18" i="14"/>
  <c r="N17" i="14"/>
  <c r="M17" i="14"/>
  <c r="L17" i="14"/>
  <c r="K17" i="14"/>
  <c r="J17" i="14"/>
  <c r="N16" i="14"/>
  <c r="M16" i="14"/>
  <c r="L16" i="14"/>
  <c r="K16" i="14"/>
  <c r="J16" i="14"/>
  <c r="N15" i="14"/>
  <c r="M15" i="14"/>
  <c r="L15" i="14"/>
  <c r="K15" i="14"/>
  <c r="J15" i="14"/>
  <c r="N13" i="14"/>
  <c r="M13" i="14"/>
  <c r="L13" i="14"/>
  <c r="K13" i="14"/>
  <c r="J13" i="14"/>
  <c r="N12" i="14"/>
  <c r="M12" i="14"/>
  <c r="L12" i="14"/>
  <c r="K12" i="14"/>
  <c r="J12" i="14"/>
  <c r="N11" i="14"/>
  <c r="M11" i="14"/>
  <c r="L11" i="14"/>
  <c r="K11" i="14"/>
  <c r="J11" i="14"/>
  <c r="N10" i="14"/>
  <c r="M10" i="14"/>
  <c r="L10" i="14"/>
  <c r="K10" i="14"/>
  <c r="J10" i="14"/>
  <c r="N9" i="14"/>
  <c r="M9" i="14"/>
  <c r="L9" i="14"/>
  <c r="K9" i="14"/>
  <c r="J9" i="14"/>
  <c r="AX6" i="14"/>
  <c r="AY6" i="14" s="1"/>
  <c r="AZ6" i="14" s="1"/>
  <c r="AW6" i="14"/>
  <c r="AQ6" i="14"/>
  <c r="AR6" i="14" s="1"/>
  <c r="AS6" i="14" s="1"/>
  <c r="AE6" i="14"/>
  <c r="AF6" i="14" s="1"/>
  <c r="AG6" i="14" s="1"/>
  <c r="AH6" i="14" s="1"/>
  <c r="X6" i="14"/>
  <c r="Y6" i="14" s="1"/>
  <c r="Z6" i="14" s="1"/>
  <c r="AA6" i="14" s="1"/>
  <c r="K6" i="14"/>
  <c r="L6" i="14" s="1"/>
  <c r="M6" i="14" s="1"/>
  <c r="N6" i="14" s="1"/>
  <c r="D6" i="14"/>
  <c r="E6" i="14" s="1"/>
  <c r="F6" i="14" s="1"/>
  <c r="G6" i="14" s="1"/>
  <c r="P115" i="13"/>
  <c r="Q115" i="13" s="1"/>
  <c r="R115" i="13" s="1"/>
  <c r="S115" i="13" s="1"/>
  <c r="D115" i="13"/>
  <c r="E115" i="13" s="1"/>
  <c r="F115" i="13" s="1"/>
  <c r="G115" i="13" s="1"/>
  <c r="G102" i="13"/>
  <c r="F102" i="13"/>
  <c r="E102" i="13"/>
  <c r="D102" i="13"/>
  <c r="C102" i="13"/>
  <c r="G97" i="13"/>
  <c r="F97" i="13"/>
  <c r="E97" i="13"/>
  <c r="D97" i="13"/>
  <c r="C97" i="13"/>
  <c r="G89" i="13"/>
  <c r="F89" i="13"/>
  <c r="M89" i="14" s="1"/>
  <c r="E89" i="13"/>
  <c r="D89" i="13"/>
  <c r="C89" i="13"/>
  <c r="G82" i="13"/>
  <c r="F82" i="13"/>
  <c r="E82" i="13"/>
  <c r="D82" i="13"/>
  <c r="C82" i="13"/>
  <c r="G73" i="13"/>
  <c r="F73" i="13"/>
  <c r="E73" i="13"/>
  <c r="E96" i="13" s="1"/>
  <c r="D73" i="13"/>
  <c r="D96" i="13" s="1"/>
  <c r="C73" i="13"/>
  <c r="C96" i="13" s="1"/>
  <c r="G66" i="13"/>
  <c r="F66" i="13"/>
  <c r="E66" i="13"/>
  <c r="D66" i="13"/>
  <c r="C66" i="13"/>
  <c r="J66" i="14" s="1"/>
  <c r="G59" i="13"/>
  <c r="F59" i="13"/>
  <c r="E59" i="13"/>
  <c r="D59" i="13"/>
  <c r="K59" i="14" s="1"/>
  <c r="C59" i="13"/>
  <c r="G54" i="13"/>
  <c r="F54" i="13"/>
  <c r="M54" i="14" s="1"/>
  <c r="E54" i="13"/>
  <c r="D54" i="13"/>
  <c r="K54" i="14" s="1"/>
  <c r="C54" i="13"/>
  <c r="F53" i="13"/>
  <c r="G46" i="13"/>
  <c r="F46" i="13"/>
  <c r="M46" i="14" s="1"/>
  <c r="E46" i="13"/>
  <c r="D46" i="13"/>
  <c r="C46" i="13"/>
  <c r="G38" i="13"/>
  <c r="F38" i="13"/>
  <c r="E38" i="13"/>
  <c r="L38" i="14" s="1"/>
  <c r="D38" i="13"/>
  <c r="C38" i="13"/>
  <c r="J38" i="14" s="1"/>
  <c r="G29" i="13"/>
  <c r="G53" i="13" s="1"/>
  <c r="F29" i="13"/>
  <c r="E29" i="13"/>
  <c r="L29" i="15" s="1"/>
  <c r="D29" i="13"/>
  <c r="C29" i="13"/>
  <c r="C53" i="13" s="1"/>
  <c r="G23" i="13"/>
  <c r="F23" i="13"/>
  <c r="E23" i="13"/>
  <c r="D23" i="13"/>
  <c r="C23" i="13"/>
  <c r="J23" i="14" s="1"/>
  <c r="Z6" i="13"/>
  <c r="Z115" i="13" s="1"/>
  <c r="AA115" i="13" s="1"/>
  <c r="AB115" i="13" s="1"/>
  <c r="AC115" i="13" s="1"/>
  <c r="P6" i="13"/>
  <c r="Q6" i="13" s="1"/>
  <c r="R6" i="13" s="1"/>
  <c r="S6" i="13" s="1"/>
  <c r="D6" i="13"/>
  <c r="E6" i="13" s="1"/>
  <c r="F6" i="13" s="1"/>
  <c r="G6" i="13" s="1"/>
  <c r="Q6" i="8"/>
  <c r="C62" i="13" l="1"/>
  <c r="E105" i="13"/>
  <c r="D105" i="13"/>
  <c r="C105" i="13"/>
  <c r="G62" i="13"/>
  <c r="B109" i="16"/>
  <c r="B106" i="16"/>
  <c r="I102" i="16"/>
  <c r="I97" i="16"/>
  <c r="I95" i="16"/>
  <c r="B94" i="16"/>
  <c r="B89" i="16"/>
  <c r="I83" i="16"/>
  <c r="I78" i="16"/>
  <c r="B77" i="16"/>
  <c r="I70" i="16"/>
  <c r="B69" i="16"/>
  <c r="B64" i="16"/>
  <c r="B62" i="16"/>
  <c r="I58" i="16"/>
  <c r="B57" i="16"/>
  <c r="I53" i="16"/>
  <c r="I48" i="16"/>
  <c r="B47" i="16"/>
  <c r="I43" i="16"/>
  <c r="B42" i="16"/>
  <c r="B37" i="16"/>
  <c r="I30" i="16"/>
  <c r="I22" i="16"/>
  <c r="B20" i="16"/>
  <c r="I10" i="16"/>
  <c r="B9" i="16"/>
  <c r="M2" i="16"/>
  <c r="B119" i="15"/>
  <c r="B115" i="15"/>
  <c r="B107" i="15"/>
  <c r="B105" i="15"/>
  <c r="I101" i="15"/>
  <c r="B100" i="15"/>
  <c r="I96" i="15"/>
  <c r="I117" i="16"/>
  <c r="I103" i="16"/>
  <c r="I98" i="16"/>
  <c r="B95" i="16"/>
  <c r="B83" i="16"/>
  <c r="I79" i="16"/>
  <c r="B78" i="16"/>
  <c r="B73" i="16"/>
  <c r="I71" i="16"/>
  <c r="B70" i="16"/>
  <c r="B58" i="16"/>
  <c r="I49" i="16"/>
  <c r="B48" i="16"/>
  <c r="I44" i="16"/>
  <c r="B43" i="16"/>
  <c r="B38" i="16"/>
  <c r="I31" i="16"/>
  <c r="B30" i="16"/>
  <c r="I23" i="16"/>
  <c r="B22" i="16"/>
  <c r="I11" i="16"/>
  <c r="B10" i="16"/>
  <c r="I8" i="16"/>
  <c r="K2" i="16"/>
  <c r="B121" i="15"/>
  <c r="B112" i="15"/>
  <c r="B101" i="15"/>
  <c r="I118" i="16"/>
  <c r="B117" i="16"/>
  <c r="I106" i="16"/>
  <c r="I104" i="16"/>
  <c r="B103" i="16"/>
  <c r="I99" i="16"/>
  <c r="B98" i="16"/>
  <c r="B96" i="16"/>
  <c r="I89" i="16"/>
  <c r="I84" i="16"/>
  <c r="I80" i="16"/>
  <c r="B79" i="16"/>
  <c r="I72" i="16"/>
  <c r="B71" i="16"/>
  <c r="B66" i="16"/>
  <c r="I64" i="16"/>
  <c r="I62" i="16"/>
  <c r="B59" i="16"/>
  <c r="B54" i="16"/>
  <c r="I50" i="16"/>
  <c r="B49" i="16"/>
  <c r="I45" i="16"/>
  <c r="B44" i="16"/>
  <c r="I32" i="16"/>
  <c r="B31" i="16"/>
  <c r="I24" i="16"/>
  <c r="I15" i="16"/>
  <c r="I12" i="16"/>
  <c r="B11" i="16"/>
  <c r="B8" i="16"/>
  <c r="J5" i="16"/>
  <c r="B111" i="15"/>
  <c r="I107" i="15"/>
  <c r="I105" i="15"/>
  <c r="B102" i="15"/>
  <c r="I119" i="16"/>
  <c r="B118" i="16"/>
  <c r="B104" i="16"/>
  <c r="I100" i="16"/>
  <c r="B99" i="16"/>
  <c r="I90" i="16"/>
  <c r="I85" i="16"/>
  <c r="I81" i="16"/>
  <c r="B80" i="16"/>
  <c r="I73" i="16"/>
  <c r="B72" i="16"/>
  <c r="I65" i="16"/>
  <c r="I51" i="16"/>
  <c r="B50" i="16"/>
  <c r="B45" i="16"/>
  <c r="I38" i="16"/>
  <c r="I33" i="16"/>
  <c r="B32" i="16"/>
  <c r="I25" i="16"/>
  <c r="B24" i="16"/>
  <c r="I16" i="16"/>
  <c r="B15" i="16"/>
  <c r="I13" i="16"/>
  <c r="B12" i="16"/>
  <c r="I5" i="16"/>
  <c r="I115" i="15"/>
  <c r="B110" i="15"/>
  <c r="B119" i="16"/>
  <c r="B115" i="16"/>
  <c r="B107" i="16"/>
  <c r="B105" i="16"/>
  <c r="I101" i="16"/>
  <c r="B100" i="16"/>
  <c r="I96" i="16"/>
  <c r="I91" i="16"/>
  <c r="B90" i="16"/>
  <c r="I86" i="16"/>
  <c r="B85" i="16"/>
  <c r="B81" i="16"/>
  <c r="I74" i="16"/>
  <c r="I66" i="16"/>
  <c r="B65" i="16"/>
  <c r="B63" i="16"/>
  <c r="I59" i="16"/>
  <c r="I54" i="16"/>
  <c r="I52" i="16"/>
  <c r="B51" i="16"/>
  <c r="B46" i="16"/>
  <c r="I39" i="16"/>
  <c r="I34" i="16"/>
  <c r="B33" i="16"/>
  <c r="I26" i="16"/>
  <c r="B25" i="16"/>
  <c r="I17" i="16"/>
  <c r="B16" i="16"/>
  <c r="I14" i="16"/>
  <c r="B13" i="16"/>
  <c r="C5" i="16"/>
  <c r="B109" i="15"/>
  <c r="B106" i="15"/>
  <c r="I102" i="15"/>
  <c r="B121" i="16"/>
  <c r="B112" i="16"/>
  <c r="B101" i="16"/>
  <c r="I92" i="16"/>
  <c r="B91" i="16"/>
  <c r="I87" i="16"/>
  <c r="B86" i="16"/>
  <c r="B82" i="16"/>
  <c r="I75" i="16"/>
  <c r="B74" i="16"/>
  <c r="I67" i="16"/>
  <c r="I60" i="16"/>
  <c r="I55" i="16"/>
  <c r="B52" i="16"/>
  <c r="I40" i="16"/>
  <c r="B39" i="16"/>
  <c r="I35" i="16"/>
  <c r="B34" i="16"/>
  <c r="B29" i="16"/>
  <c r="I27" i="16"/>
  <c r="B26" i="16"/>
  <c r="I18" i="16"/>
  <c r="B17" i="16"/>
  <c r="I115" i="16"/>
  <c r="B110" i="16"/>
  <c r="I94" i="16"/>
  <c r="B93" i="16"/>
  <c r="B88" i="16"/>
  <c r="I82" i="16"/>
  <c r="I77" i="16"/>
  <c r="B76" i="16"/>
  <c r="I69" i="16"/>
  <c r="B68" i="16"/>
  <c r="B61" i="16"/>
  <c r="I57" i="16"/>
  <c r="B56" i="16"/>
  <c r="I47" i="16"/>
  <c r="I42" i="16"/>
  <c r="B41" i="16"/>
  <c r="I37" i="16"/>
  <c r="B36" i="16"/>
  <c r="I29" i="16"/>
  <c r="B28" i="16"/>
  <c r="B23" i="16"/>
  <c r="I20" i="16"/>
  <c r="B19" i="16"/>
  <c r="I93" i="16"/>
  <c r="B55" i="16"/>
  <c r="B53" i="16"/>
  <c r="B35" i="16"/>
  <c r="I28" i="16"/>
  <c r="K3" i="16"/>
  <c r="B118" i="15"/>
  <c r="I103" i="15"/>
  <c r="I99" i="15"/>
  <c r="B98" i="15"/>
  <c r="I92" i="15"/>
  <c r="B91" i="15"/>
  <c r="I87" i="15"/>
  <c r="B86" i="15"/>
  <c r="B82" i="15"/>
  <c r="I75" i="15"/>
  <c r="B74" i="15"/>
  <c r="I67" i="15"/>
  <c r="I60" i="15"/>
  <c r="I55" i="15"/>
  <c r="B52" i="15"/>
  <c r="I40" i="15"/>
  <c r="B39" i="15"/>
  <c r="I35" i="15"/>
  <c r="B34" i="15"/>
  <c r="B29" i="15"/>
  <c r="I27" i="15"/>
  <c r="B26" i="15"/>
  <c r="I18" i="15"/>
  <c r="B17" i="15"/>
  <c r="B14" i="15"/>
  <c r="B5" i="15"/>
  <c r="I117" i="14"/>
  <c r="I103" i="14"/>
  <c r="I98" i="14"/>
  <c r="B95" i="14"/>
  <c r="I83" i="14"/>
  <c r="B75" i="16"/>
  <c r="I68" i="16"/>
  <c r="I119" i="15"/>
  <c r="I104" i="15"/>
  <c r="B103" i="15"/>
  <c r="B99" i="15"/>
  <c r="I93" i="15"/>
  <c r="B92" i="15"/>
  <c r="I88" i="15"/>
  <c r="B87" i="15"/>
  <c r="I76" i="15"/>
  <c r="B75" i="15"/>
  <c r="I68" i="15"/>
  <c r="B67" i="15"/>
  <c r="I63" i="15"/>
  <c r="I61" i="15"/>
  <c r="B60" i="15"/>
  <c r="I56" i="15"/>
  <c r="B55" i="15"/>
  <c r="B53" i="15"/>
  <c r="I46" i="15"/>
  <c r="I41" i="15"/>
  <c r="B40" i="15"/>
  <c r="I36" i="15"/>
  <c r="B35" i="15"/>
  <c r="I28" i="15"/>
  <c r="B27" i="15"/>
  <c r="I19" i="15"/>
  <c r="B18" i="15"/>
  <c r="M3" i="15"/>
  <c r="I118" i="14"/>
  <c r="B117" i="14"/>
  <c r="I106" i="14"/>
  <c r="I104" i="14"/>
  <c r="B103" i="14"/>
  <c r="I99" i="14"/>
  <c r="B98" i="14"/>
  <c r="B96" i="14"/>
  <c r="I89" i="14"/>
  <c r="I84" i="14"/>
  <c r="B83" i="14"/>
  <c r="I79" i="14"/>
  <c r="B78" i="14"/>
  <c r="B73" i="14"/>
  <c r="I71" i="14"/>
  <c r="B70" i="14"/>
  <c r="I105" i="16"/>
  <c r="B87" i="16"/>
  <c r="I56" i="16"/>
  <c r="I36" i="16"/>
  <c r="B104" i="15"/>
  <c r="I100" i="15"/>
  <c r="B97" i="15"/>
  <c r="I94" i="15"/>
  <c r="B93" i="15"/>
  <c r="B88" i="15"/>
  <c r="I82" i="15"/>
  <c r="I77" i="15"/>
  <c r="B76" i="15"/>
  <c r="I69" i="15"/>
  <c r="B68" i="15"/>
  <c r="B61" i="15"/>
  <c r="I57" i="15"/>
  <c r="B56" i="15"/>
  <c r="I47" i="15"/>
  <c r="I42" i="15"/>
  <c r="B41" i="15"/>
  <c r="I37" i="15"/>
  <c r="B36" i="15"/>
  <c r="I29" i="15"/>
  <c r="B28" i="15"/>
  <c r="B23" i="15"/>
  <c r="I20" i="15"/>
  <c r="B19" i="15"/>
  <c r="I9" i="15"/>
  <c r="K3" i="15"/>
  <c r="E1" i="15"/>
  <c r="I119" i="14"/>
  <c r="B118" i="14"/>
  <c r="B104" i="14"/>
  <c r="I100" i="14"/>
  <c r="B99" i="14"/>
  <c r="I90" i="14"/>
  <c r="I85" i="14"/>
  <c r="B84" i="14"/>
  <c r="I80" i="14"/>
  <c r="B79" i="14"/>
  <c r="B102" i="16"/>
  <c r="I76" i="16"/>
  <c r="E1" i="16"/>
  <c r="I95" i="15"/>
  <c r="B94" i="15"/>
  <c r="B89" i="15"/>
  <c r="I83" i="15"/>
  <c r="I78" i="15"/>
  <c r="B77" i="15"/>
  <c r="I70" i="15"/>
  <c r="B69" i="15"/>
  <c r="B64" i="15"/>
  <c r="B62" i="15"/>
  <c r="I58" i="15"/>
  <c r="B57" i="15"/>
  <c r="I53" i="15"/>
  <c r="I48" i="15"/>
  <c r="B47" i="15"/>
  <c r="I43" i="15"/>
  <c r="B42" i="15"/>
  <c r="B37" i="15"/>
  <c r="I30" i="15"/>
  <c r="I22" i="15"/>
  <c r="B20" i="15"/>
  <c r="I10" i="15"/>
  <c r="B9" i="15"/>
  <c r="M2" i="15"/>
  <c r="B119" i="14"/>
  <c r="B115" i="14"/>
  <c r="B107" i="14"/>
  <c r="B105" i="14"/>
  <c r="I101" i="14"/>
  <c r="B100" i="14"/>
  <c r="I96" i="14"/>
  <c r="I91" i="14"/>
  <c r="B90" i="14"/>
  <c r="I86" i="14"/>
  <c r="B85" i="14"/>
  <c r="I81" i="14"/>
  <c r="B80" i="14"/>
  <c r="I88" i="16"/>
  <c r="B40" i="16"/>
  <c r="B18" i="16"/>
  <c r="B14" i="16"/>
  <c r="I106" i="15"/>
  <c r="I97" i="15"/>
  <c r="B95" i="15"/>
  <c r="B83" i="15"/>
  <c r="I79" i="15"/>
  <c r="B78" i="15"/>
  <c r="B73" i="15"/>
  <c r="I71" i="15"/>
  <c r="B70" i="15"/>
  <c r="B58" i="15"/>
  <c r="I49" i="15"/>
  <c r="B48" i="15"/>
  <c r="I44" i="15"/>
  <c r="B43" i="15"/>
  <c r="B38" i="15"/>
  <c r="I31" i="15"/>
  <c r="B30" i="15"/>
  <c r="I23" i="15"/>
  <c r="B22" i="15"/>
  <c r="I11" i="15"/>
  <c r="B10" i="15"/>
  <c r="I8" i="15"/>
  <c r="K2" i="15"/>
  <c r="B121" i="14"/>
  <c r="B112" i="14"/>
  <c r="B101" i="14"/>
  <c r="I92" i="14"/>
  <c r="B91" i="14"/>
  <c r="I87" i="14"/>
  <c r="B86" i="14"/>
  <c r="B60" i="16"/>
  <c r="B96" i="15"/>
  <c r="I89" i="15"/>
  <c r="I84" i="15"/>
  <c r="I80" i="15"/>
  <c r="B79" i="15"/>
  <c r="I72" i="15"/>
  <c r="B71" i="15"/>
  <c r="B66" i="15"/>
  <c r="I64" i="15"/>
  <c r="I62" i="15"/>
  <c r="B59" i="15"/>
  <c r="B54" i="15"/>
  <c r="I50" i="15"/>
  <c r="B49" i="15"/>
  <c r="I45" i="15"/>
  <c r="B44" i="15"/>
  <c r="I32" i="15"/>
  <c r="B31" i="15"/>
  <c r="I24" i="15"/>
  <c r="I15" i="15"/>
  <c r="I12" i="15"/>
  <c r="B11" i="15"/>
  <c r="B8" i="15"/>
  <c r="J5" i="15"/>
  <c r="B111" i="14"/>
  <c r="I107" i="14"/>
  <c r="B111" i="16"/>
  <c r="B97" i="16"/>
  <c r="B92" i="16"/>
  <c r="I41" i="16"/>
  <c r="B27" i="16"/>
  <c r="I19" i="16"/>
  <c r="I9" i="16"/>
  <c r="B5" i="16"/>
  <c r="I117" i="15"/>
  <c r="I90" i="15"/>
  <c r="I85" i="15"/>
  <c r="I81" i="15"/>
  <c r="B80" i="15"/>
  <c r="I73" i="15"/>
  <c r="B72" i="15"/>
  <c r="I65" i="15"/>
  <c r="I51" i="15"/>
  <c r="B50" i="15"/>
  <c r="B45" i="15"/>
  <c r="I38" i="15"/>
  <c r="I33" i="15"/>
  <c r="B32" i="15"/>
  <c r="I25" i="15"/>
  <c r="B24" i="15"/>
  <c r="I16" i="15"/>
  <c r="B15" i="15"/>
  <c r="I13" i="15"/>
  <c r="B12" i="15"/>
  <c r="I5" i="15"/>
  <c r="I107" i="16"/>
  <c r="B67" i="16"/>
  <c r="I63" i="16"/>
  <c r="I61" i="16"/>
  <c r="I46" i="16"/>
  <c r="M3" i="16"/>
  <c r="I118" i="15"/>
  <c r="B117" i="15"/>
  <c r="I98" i="15"/>
  <c r="I91" i="15"/>
  <c r="B90" i="15"/>
  <c r="I86" i="15"/>
  <c r="B85" i="15"/>
  <c r="B81" i="15"/>
  <c r="I74" i="15"/>
  <c r="I66" i="15"/>
  <c r="B65" i="15"/>
  <c r="B63" i="15"/>
  <c r="I59" i="15"/>
  <c r="I54" i="15"/>
  <c r="I52" i="15"/>
  <c r="B51" i="15"/>
  <c r="B46" i="15"/>
  <c r="I39" i="15"/>
  <c r="I34" i="15"/>
  <c r="B33" i="15"/>
  <c r="C5" i="13"/>
  <c r="B11" i="13"/>
  <c r="B19" i="13"/>
  <c r="N23" i="16"/>
  <c r="K29" i="16"/>
  <c r="B34" i="13"/>
  <c r="B45" i="13"/>
  <c r="B48" i="13"/>
  <c r="E53" i="13"/>
  <c r="L59" i="15"/>
  <c r="B66" i="13"/>
  <c r="B69" i="13"/>
  <c r="M73" i="16"/>
  <c r="M73" i="15"/>
  <c r="B80" i="13"/>
  <c r="B83" i="13"/>
  <c r="K89" i="15"/>
  <c r="B94" i="13"/>
  <c r="B97" i="13"/>
  <c r="B100" i="13"/>
  <c r="B103" i="13"/>
  <c r="B106" i="13"/>
  <c r="B115" i="13"/>
  <c r="B121" i="13"/>
  <c r="J5" i="14"/>
  <c r="B8" i="14"/>
  <c r="B11" i="14"/>
  <c r="I12" i="14"/>
  <c r="I15" i="14"/>
  <c r="I24" i="14"/>
  <c r="N29" i="14"/>
  <c r="B31" i="14"/>
  <c r="I32" i="14"/>
  <c r="B44" i="14"/>
  <c r="I45" i="14"/>
  <c r="B49" i="14"/>
  <c r="I50" i="14"/>
  <c r="F53" i="14"/>
  <c r="B54" i="14"/>
  <c r="B59" i="14"/>
  <c r="I72" i="14"/>
  <c r="L73" i="14"/>
  <c r="B77" i="14"/>
  <c r="B89" i="14"/>
  <c r="B94" i="14"/>
  <c r="I97" i="14"/>
  <c r="I115" i="14"/>
  <c r="B12" i="13"/>
  <c r="B35" i="13"/>
  <c r="M59" i="15"/>
  <c r="B81" i="13"/>
  <c r="B104" i="13"/>
  <c r="B30" i="14"/>
  <c r="B38" i="14"/>
  <c r="B48" i="14"/>
  <c r="M59" i="14"/>
  <c r="C96" i="14"/>
  <c r="I77" i="14"/>
  <c r="I14" i="15"/>
  <c r="B9" i="8"/>
  <c r="AA6" i="13"/>
  <c r="AB6" i="13" s="1"/>
  <c r="AC6" i="13" s="1"/>
  <c r="B13" i="13"/>
  <c r="B22" i="13"/>
  <c r="B25" i="13"/>
  <c r="M29" i="16"/>
  <c r="M29" i="15"/>
  <c r="B36" i="13"/>
  <c r="B39" i="13"/>
  <c r="J46" i="16"/>
  <c r="B50" i="13"/>
  <c r="B56" i="13"/>
  <c r="K66" i="15"/>
  <c r="B71" i="13"/>
  <c r="B74" i="13"/>
  <c r="B82" i="13"/>
  <c r="B85" i="13"/>
  <c r="M89" i="16"/>
  <c r="B96" i="13"/>
  <c r="K97" i="16"/>
  <c r="K97" i="15"/>
  <c r="B102" i="13"/>
  <c r="B105" i="13"/>
  <c r="M2" i="14"/>
  <c r="B9" i="14"/>
  <c r="I10" i="14"/>
  <c r="B20" i="14"/>
  <c r="I22" i="14"/>
  <c r="I30" i="14"/>
  <c r="B37" i="14"/>
  <c r="B42" i="14"/>
  <c r="I43" i="14"/>
  <c r="B47" i="14"/>
  <c r="I48" i="14"/>
  <c r="I53" i="14"/>
  <c r="B57" i="14"/>
  <c r="I58" i="14"/>
  <c r="N59" i="14"/>
  <c r="B61" i="14"/>
  <c r="I65" i="14"/>
  <c r="K73" i="14"/>
  <c r="B75" i="14"/>
  <c r="I76" i="14"/>
  <c r="I88" i="14"/>
  <c r="I93" i="14"/>
  <c r="B97" i="14"/>
  <c r="K97" i="14"/>
  <c r="F105" i="14"/>
  <c r="E1" i="13"/>
  <c r="B20" i="13"/>
  <c r="B46" i="13"/>
  <c r="F62" i="13"/>
  <c r="B84" i="13"/>
  <c r="I63" i="14"/>
  <c r="B93" i="14"/>
  <c r="B10" i="8"/>
  <c r="D2" i="13"/>
  <c r="B14" i="13"/>
  <c r="B23" i="13"/>
  <c r="B26" i="13"/>
  <c r="N29" i="15"/>
  <c r="B37" i="13"/>
  <c r="B40" i="13"/>
  <c r="K46" i="16"/>
  <c r="K46" i="15"/>
  <c r="B51" i="13"/>
  <c r="B54" i="13"/>
  <c r="B57" i="13"/>
  <c r="B60" i="13"/>
  <c r="B63" i="13"/>
  <c r="L66" i="15"/>
  <c r="B72" i="13"/>
  <c r="B75" i="13"/>
  <c r="J82" i="16"/>
  <c r="B86" i="13"/>
  <c r="N89" i="16"/>
  <c r="N89" i="14"/>
  <c r="L97" i="16"/>
  <c r="L97" i="14"/>
  <c r="J102" i="15"/>
  <c r="E1" i="14"/>
  <c r="K3" i="14"/>
  <c r="I9" i="14"/>
  <c r="B19" i="14"/>
  <c r="I20" i="14"/>
  <c r="B23" i="14"/>
  <c r="K23" i="14"/>
  <c r="B28" i="14"/>
  <c r="I29" i="14"/>
  <c r="B36" i="14"/>
  <c r="I37" i="14"/>
  <c r="M38" i="14"/>
  <c r="B41" i="14"/>
  <c r="I42" i="14"/>
  <c r="I47" i="14"/>
  <c r="N54" i="14"/>
  <c r="B56" i="14"/>
  <c r="I57" i="14"/>
  <c r="L59" i="14"/>
  <c r="B60" i="14"/>
  <c r="I61" i="14"/>
  <c r="B66" i="14"/>
  <c r="K66" i="14"/>
  <c r="I70" i="14"/>
  <c r="B74" i="14"/>
  <c r="I75" i="14"/>
  <c r="I82" i="14"/>
  <c r="B87" i="14"/>
  <c r="B92" i="14"/>
  <c r="B13" i="15"/>
  <c r="I26" i="15"/>
  <c r="B8" i="8"/>
  <c r="L29" i="16"/>
  <c r="N73" i="16"/>
  <c r="I31" i="14"/>
  <c r="B71" i="14"/>
  <c r="B11" i="8"/>
  <c r="F2" i="13"/>
  <c r="B15" i="13"/>
  <c r="J23" i="15"/>
  <c r="B27" i="13"/>
  <c r="B30" i="13"/>
  <c r="B38" i="13"/>
  <c r="B41" i="13"/>
  <c r="L46" i="15"/>
  <c r="B52" i="13"/>
  <c r="J54" i="15"/>
  <c r="B58" i="13"/>
  <c r="B61" i="13"/>
  <c r="M66" i="15"/>
  <c r="B73" i="13"/>
  <c r="B76" i="13"/>
  <c r="K82" i="16"/>
  <c r="B87" i="13"/>
  <c r="B90" i="13"/>
  <c r="M97" i="16"/>
  <c r="M97" i="14"/>
  <c r="K102" i="15"/>
  <c r="K102" i="16"/>
  <c r="B109" i="13"/>
  <c r="M3" i="14"/>
  <c r="B18" i="14"/>
  <c r="I19" i="14"/>
  <c r="L23" i="14"/>
  <c r="B27" i="14"/>
  <c r="I28" i="14"/>
  <c r="J29" i="14"/>
  <c r="B35" i="14"/>
  <c r="I36" i="14"/>
  <c r="N38" i="14"/>
  <c r="B40" i="14"/>
  <c r="I41" i="14"/>
  <c r="I46" i="14"/>
  <c r="B53" i="14"/>
  <c r="B55" i="14"/>
  <c r="I56" i="14"/>
  <c r="I60" i="14"/>
  <c r="B63" i="14"/>
  <c r="I64" i="14"/>
  <c r="M66" i="14"/>
  <c r="B69" i="14"/>
  <c r="I74" i="14"/>
  <c r="J82" i="14"/>
  <c r="I105" i="14"/>
  <c r="B109" i="14"/>
  <c r="C5" i="15"/>
  <c r="L23" i="15"/>
  <c r="B64" i="13"/>
  <c r="J97" i="16"/>
  <c r="J97" i="15"/>
  <c r="B10" i="14"/>
  <c r="I49" i="14"/>
  <c r="B58" i="14"/>
  <c r="B62" i="14"/>
  <c r="I66" i="14"/>
  <c r="B12" i="8"/>
  <c r="B8" i="13"/>
  <c r="B28" i="13"/>
  <c r="B31" i="13"/>
  <c r="J38" i="16"/>
  <c r="J38" i="15"/>
  <c r="B42" i="13"/>
  <c r="M46" i="15"/>
  <c r="B53" i="13"/>
  <c r="K54" i="15"/>
  <c r="B59" i="13"/>
  <c r="B62" i="13"/>
  <c r="J73" i="15"/>
  <c r="B77" i="13"/>
  <c r="L82" i="16"/>
  <c r="L82" i="15"/>
  <c r="B88" i="13"/>
  <c r="B91" i="13"/>
  <c r="L102" i="16"/>
  <c r="L102" i="14"/>
  <c r="B110" i="13"/>
  <c r="B117" i="13"/>
  <c r="B5" i="14"/>
  <c r="B14" i="14"/>
  <c r="B17" i="14"/>
  <c r="I18" i="14"/>
  <c r="M23" i="14"/>
  <c r="B26" i="14"/>
  <c r="I27" i="14"/>
  <c r="B29" i="14"/>
  <c r="K29" i="14"/>
  <c r="B34" i="14"/>
  <c r="I35" i="14"/>
  <c r="B39" i="14"/>
  <c r="I40" i="14"/>
  <c r="J46" i="14"/>
  <c r="B52" i="14"/>
  <c r="C53" i="14"/>
  <c r="I55" i="14"/>
  <c r="N66" i="14"/>
  <c r="B68" i="14"/>
  <c r="I69" i="14"/>
  <c r="G96" i="14"/>
  <c r="B82" i="14"/>
  <c r="K82" i="14"/>
  <c r="D96" i="14"/>
  <c r="I102" i="14"/>
  <c r="B106" i="14"/>
  <c r="B110" i="14"/>
  <c r="I17" i="15"/>
  <c r="B25" i="15"/>
  <c r="N38" i="16"/>
  <c r="B55" i="13"/>
  <c r="B70" i="13"/>
  <c r="B95" i="13"/>
  <c r="B122" i="13"/>
  <c r="I8" i="14"/>
  <c r="I11" i="14"/>
  <c r="B22" i="14"/>
  <c r="I23" i="14"/>
  <c r="B43" i="14"/>
  <c r="B76" i="14"/>
  <c r="J89" i="14"/>
  <c r="B16" i="13"/>
  <c r="B5" i="8"/>
  <c r="B13" i="8"/>
  <c r="F3" i="13"/>
  <c r="B9" i="13"/>
  <c r="B17" i="13"/>
  <c r="L23" i="16"/>
  <c r="B29" i="13"/>
  <c r="B32" i="13"/>
  <c r="K38" i="15"/>
  <c r="B43" i="13"/>
  <c r="N46" i="15"/>
  <c r="L54" i="15"/>
  <c r="J59" i="15"/>
  <c r="B67" i="13"/>
  <c r="K73" i="15"/>
  <c r="B78" i="13"/>
  <c r="M82" i="14"/>
  <c r="M82" i="15"/>
  <c r="B89" i="13"/>
  <c r="B92" i="13"/>
  <c r="F96" i="13"/>
  <c r="B98" i="13"/>
  <c r="M102" i="16"/>
  <c r="M102" i="14"/>
  <c r="B107" i="13"/>
  <c r="B111" i="13"/>
  <c r="B118" i="13"/>
  <c r="C5" i="14"/>
  <c r="B13" i="14"/>
  <c r="I14" i="14"/>
  <c r="B16" i="14"/>
  <c r="I17" i="14"/>
  <c r="N23" i="14"/>
  <c r="B25" i="14"/>
  <c r="I26" i="14"/>
  <c r="L29" i="14"/>
  <c r="B33" i="14"/>
  <c r="I34" i="14"/>
  <c r="I39" i="14"/>
  <c r="B46" i="14"/>
  <c r="K46" i="14"/>
  <c r="B51" i="14"/>
  <c r="I52" i="14"/>
  <c r="D53" i="14"/>
  <c r="I54" i="14"/>
  <c r="I59" i="14"/>
  <c r="G62" i="14"/>
  <c r="B64" i="14"/>
  <c r="L66" i="14"/>
  <c r="B67" i="14"/>
  <c r="I68" i="14"/>
  <c r="I73" i="14"/>
  <c r="L82" i="14"/>
  <c r="K89" i="14"/>
  <c r="E96" i="14"/>
  <c r="J102" i="14"/>
  <c r="C53" i="15"/>
  <c r="J29" i="15"/>
  <c r="B24" i="13"/>
  <c r="B49" i="13"/>
  <c r="J66" i="15"/>
  <c r="L89" i="15"/>
  <c r="B101" i="13"/>
  <c r="K2" i="14"/>
  <c r="I44" i="14"/>
  <c r="B65" i="14"/>
  <c r="B88" i="14"/>
  <c r="I94" i="14"/>
  <c r="J97" i="14"/>
  <c r="B1" i="8"/>
  <c r="D3" i="13"/>
  <c r="B6" i="8"/>
  <c r="B15" i="8"/>
  <c r="B5" i="13"/>
  <c r="B10" i="13"/>
  <c r="B18" i="13"/>
  <c r="M23" i="16"/>
  <c r="J29" i="16"/>
  <c r="B33" i="13"/>
  <c r="L38" i="15"/>
  <c r="B44" i="13"/>
  <c r="B47" i="13"/>
  <c r="D53" i="13"/>
  <c r="M54" i="15"/>
  <c r="K59" i="15"/>
  <c r="B65" i="13"/>
  <c r="B68" i="13"/>
  <c r="L73" i="15"/>
  <c r="B79" i="13"/>
  <c r="N82" i="15"/>
  <c r="J89" i="15"/>
  <c r="B93" i="13"/>
  <c r="G96" i="13"/>
  <c r="B99" i="13"/>
  <c r="N102" i="15"/>
  <c r="B112" i="13"/>
  <c r="B119" i="13"/>
  <c r="I5" i="14"/>
  <c r="B12" i="14"/>
  <c r="I13" i="14"/>
  <c r="B15" i="14"/>
  <c r="I16" i="14"/>
  <c r="B24" i="14"/>
  <c r="I25" i="14"/>
  <c r="M29" i="14"/>
  <c r="B32" i="14"/>
  <c r="I33" i="14"/>
  <c r="I38" i="14"/>
  <c r="B45" i="14"/>
  <c r="L46" i="14"/>
  <c r="B50" i="14"/>
  <c r="I51" i="14"/>
  <c r="E53" i="14"/>
  <c r="N53" i="14"/>
  <c r="J54" i="14"/>
  <c r="J59" i="14"/>
  <c r="I62" i="14"/>
  <c r="I67" i="14"/>
  <c r="B72" i="14"/>
  <c r="J73" i="14"/>
  <c r="I78" i="14"/>
  <c r="B81" i="14"/>
  <c r="L89" i="14"/>
  <c r="I95" i="14"/>
  <c r="B102" i="14"/>
  <c r="K102" i="14"/>
  <c r="B16" i="15"/>
  <c r="N23" i="15"/>
  <c r="D53" i="15"/>
  <c r="L97" i="15"/>
  <c r="M59" i="16"/>
  <c r="E53" i="15"/>
  <c r="M97" i="15"/>
  <c r="F53" i="15"/>
  <c r="L102" i="15"/>
  <c r="L38" i="16"/>
  <c r="K89" i="16"/>
  <c r="G53" i="15"/>
  <c r="C96" i="15"/>
  <c r="M102" i="15"/>
  <c r="D96" i="15"/>
  <c r="J23" i="16"/>
  <c r="N82" i="14"/>
  <c r="N97" i="14"/>
  <c r="N102" i="14"/>
  <c r="K23" i="15"/>
  <c r="M38" i="15"/>
  <c r="N54" i="15"/>
  <c r="N59" i="15"/>
  <c r="N66" i="15"/>
  <c r="E96" i="15"/>
  <c r="M54" i="16"/>
  <c r="L73" i="16"/>
  <c r="E96" i="16"/>
  <c r="N38" i="15"/>
  <c r="N73" i="15"/>
  <c r="J82" i="15"/>
  <c r="M89" i="15"/>
  <c r="F96" i="15"/>
  <c r="N97" i="15"/>
  <c r="M66" i="16"/>
  <c r="M23" i="15"/>
  <c r="K29" i="15"/>
  <c r="J46" i="15"/>
  <c r="K82" i="15"/>
  <c r="N89" i="15"/>
  <c r="G96" i="15"/>
  <c r="F105" i="16"/>
  <c r="M96" i="16"/>
  <c r="K23" i="16"/>
  <c r="M38" i="16"/>
  <c r="J53" i="16"/>
  <c r="N54" i="16"/>
  <c r="N59" i="16"/>
  <c r="C62" i="16"/>
  <c r="N66" i="16"/>
  <c r="L89" i="16"/>
  <c r="N96" i="16"/>
  <c r="J102" i="16"/>
  <c r="G105" i="16"/>
  <c r="D53" i="16"/>
  <c r="L46" i="16"/>
  <c r="E53" i="16"/>
  <c r="J54" i="16"/>
  <c r="J59" i="16"/>
  <c r="J66" i="16"/>
  <c r="M82" i="16"/>
  <c r="N97" i="16"/>
  <c r="N102" i="16"/>
  <c r="N29" i="16"/>
  <c r="M46" i="16"/>
  <c r="F53" i="16"/>
  <c r="K54" i="16"/>
  <c r="K59" i="16"/>
  <c r="K66" i="16"/>
  <c r="J73" i="16"/>
  <c r="N82" i="16"/>
  <c r="K38" i="16"/>
  <c r="N46" i="16"/>
  <c r="G53" i="16"/>
  <c r="L54" i="16"/>
  <c r="L59" i="16"/>
  <c r="L66" i="16"/>
  <c r="K73" i="16"/>
  <c r="J89" i="16"/>
  <c r="C96" i="16"/>
  <c r="D96" i="16"/>
  <c r="C105" i="16" l="1"/>
  <c r="J96" i="16"/>
  <c r="G105" i="15"/>
  <c r="N96" i="15"/>
  <c r="G64" i="14"/>
  <c r="N62" i="14"/>
  <c r="G63" i="14"/>
  <c r="C107" i="13"/>
  <c r="C106" i="13"/>
  <c r="D62" i="15"/>
  <c r="K53" i="15"/>
  <c r="G106" i="16"/>
  <c r="G107" i="16"/>
  <c r="G62" i="15"/>
  <c r="N53" i="15"/>
  <c r="F106" i="14"/>
  <c r="F107" i="14"/>
  <c r="C105" i="14"/>
  <c r="J96" i="14"/>
  <c r="D106" i="13"/>
  <c r="D107" i="13"/>
  <c r="F62" i="15"/>
  <c r="M53" i="15"/>
  <c r="L53" i="14"/>
  <c r="E62" i="14"/>
  <c r="E105" i="15"/>
  <c r="L96" i="15"/>
  <c r="K53" i="14"/>
  <c r="D62" i="14"/>
  <c r="F105" i="13"/>
  <c r="M96" i="14"/>
  <c r="D105" i="14"/>
  <c r="K96" i="14"/>
  <c r="E62" i="15"/>
  <c r="L53" i="15"/>
  <c r="C62" i="15"/>
  <c r="J53" i="15"/>
  <c r="J53" i="14"/>
  <c r="C62" i="14"/>
  <c r="E107" i="13"/>
  <c r="E106" i="13"/>
  <c r="F105" i="15"/>
  <c r="M96" i="15"/>
  <c r="D62" i="13"/>
  <c r="B1" i="16"/>
  <c r="AU1" i="16"/>
  <c r="AN1" i="16"/>
  <c r="AC1" i="16"/>
  <c r="V1" i="15"/>
  <c r="V1" i="16"/>
  <c r="I1" i="15"/>
  <c r="I1" i="16"/>
  <c r="B1" i="15"/>
  <c r="AU1" i="15"/>
  <c r="AN1" i="15"/>
  <c r="AN1" i="14"/>
  <c r="AC1" i="14"/>
  <c r="V1" i="14"/>
  <c r="I1" i="14"/>
  <c r="AC1" i="15"/>
  <c r="B1" i="14"/>
  <c r="N1" i="13"/>
  <c r="AU1" i="14"/>
  <c r="B1" i="13"/>
  <c r="D62" i="16"/>
  <c r="K53" i="16"/>
  <c r="C105" i="15"/>
  <c r="J96" i="15"/>
  <c r="G62" i="16"/>
  <c r="N53" i="16"/>
  <c r="F62" i="16"/>
  <c r="M53" i="16"/>
  <c r="F107" i="16"/>
  <c r="M105" i="16"/>
  <c r="F106" i="16"/>
  <c r="E105" i="16"/>
  <c r="L96" i="16"/>
  <c r="D105" i="15"/>
  <c r="K96" i="15"/>
  <c r="G105" i="13"/>
  <c r="G105" i="14"/>
  <c r="N96" i="14"/>
  <c r="F63" i="13"/>
  <c r="F64" i="13"/>
  <c r="G64" i="13"/>
  <c r="G63" i="13"/>
  <c r="C63" i="13"/>
  <c r="C64" i="13"/>
  <c r="D105" i="16"/>
  <c r="K96" i="16"/>
  <c r="E62" i="16"/>
  <c r="L53" i="16"/>
  <c r="J62" i="16"/>
  <c r="C63" i="16"/>
  <c r="C64" i="16"/>
  <c r="E105" i="14"/>
  <c r="L96" i="14"/>
  <c r="M53" i="14"/>
  <c r="F62" i="14"/>
  <c r="E62" i="13"/>
  <c r="C64" i="15" l="1"/>
  <c r="J62" i="15"/>
  <c r="C63" i="15"/>
  <c r="N64" i="14"/>
  <c r="F106" i="13"/>
  <c r="F107" i="13"/>
  <c r="N62" i="15"/>
  <c r="G63" i="15"/>
  <c r="G64" i="15"/>
  <c r="G106" i="13"/>
  <c r="G107" i="13"/>
  <c r="E63" i="14"/>
  <c r="L62" i="14"/>
  <c r="E64" i="14"/>
  <c r="J63" i="16"/>
  <c r="K105" i="15"/>
  <c r="D106" i="15"/>
  <c r="D107" i="15"/>
  <c r="J105" i="15"/>
  <c r="C106" i="15"/>
  <c r="C107" i="15"/>
  <c r="E64" i="15"/>
  <c r="L62" i="15"/>
  <c r="E63" i="15"/>
  <c r="D63" i="14"/>
  <c r="D64" i="14"/>
  <c r="K62" i="14"/>
  <c r="C107" i="14"/>
  <c r="J105" i="14"/>
  <c r="C106" i="14"/>
  <c r="G107" i="15"/>
  <c r="G106" i="15"/>
  <c r="N105" i="15"/>
  <c r="D64" i="15"/>
  <c r="K62" i="15"/>
  <c r="D63" i="15"/>
  <c r="D107" i="16"/>
  <c r="K105" i="16"/>
  <c r="D106" i="16"/>
  <c r="F63" i="14"/>
  <c r="F64" i="14"/>
  <c r="M62" i="14"/>
  <c r="D63" i="13"/>
  <c r="D64" i="13"/>
  <c r="J62" i="14"/>
  <c r="C64" i="14"/>
  <c r="C63" i="14"/>
  <c r="J64" i="16"/>
  <c r="F63" i="16"/>
  <c r="F64" i="16"/>
  <c r="M62" i="16"/>
  <c r="M62" i="15"/>
  <c r="F63" i="15"/>
  <c r="F64" i="15"/>
  <c r="M107" i="14"/>
  <c r="E107" i="14"/>
  <c r="L105" i="14"/>
  <c r="E106" i="14"/>
  <c r="E107" i="16"/>
  <c r="L105" i="16"/>
  <c r="E106" i="16"/>
  <c r="K62" i="16"/>
  <c r="D63" i="16"/>
  <c r="D64" i="16"/>
  <c r="D107" i="14"/>
  <c r="K105" i="14"/>
  <c r="D106" i="14"/>
  <c r="N105" i="16"/>
  <c r="N63" i="14"/>
  <c r="C107" i="16"/>
  <c r="J105" i="16"/>
  <c r="C106" i="16"/>
  <c r="G64" i="16"/>
  <c r="N62" i="16"/>
  <c r="G63" i="16"/>
  <c r="E63" i="13"/>
  <c r="E64" i="13"/>
  <c r="N105" i="14"/>
  <c r="G106" i="14"/>
  <c r="G107" i="14"/>
  <c r="E63" i="16"/>
  <c r="E64" i="16"/>
  <c r="L62" i="16"/>
  <c r="F106" i="15"/>
  <c r="F107" i="15"/>
  <c r="M105" i="15"/>
  <c r="E106" i="15"/>
  <c r="E107" i="15"/>
  <c r="L105" i="15"/>
  <c r="M105" i="14"/>
  <c r="N64" i="16" l="1"/>
  <c r="K106" i="16"/>
  <c r="K107" i="16"/>
  <c r="M107" i="15"/>
  <c r="L106" i="14"/>
  <c r="M63" i="15"/>
  <c r="L106" i="16"/>
  <c r="K63" i="16"/>
  <c r="N106" i="15"/>
  <c r="J106" i="16"/>
  <c r="N107" i="15"/>
  <c r="K63" i="14"/>
  <c r="N63" i="15"/>
  <c r="J107" i="16"/>
  <c r="K63" i="15"/>
  <c r="J106" i="14"/>
  <c r="L63" i="15"/>
  <c r="K107" i="15"/>
  <c r="L63" i="14"/>
  <c r="J63" i="15"/>
  <c r="J107" i="15"/>
  <c r="M106" i="14"/>
  <c r="J106" i="15"/>
  <c r="L64" i="14"/>
  <c r="K106" i="14"/>
  <c r="L107" i="14"/>
  <c r="N107" i="16"/>
  <c r="L107" i="15"/>
  <c r="L64" i="16"/>
  <c r="L106" i="15"/>
  <c r="L63" i="16"/>
  <c r="K107" i="14"/>
  <c r="L107" i="16"/>
  <c r="N106" i="16"/>
  <c r="J63" i="14"/>
  <c r="M64" i="14"/>
  <c r="K106" i="15"/>
  <c r="M107" i="16"/>
  <c r="N106" i="14"/>
  <c r="M106" i="15"/>
  <c r="M64" i="15"/>
  <c r="K64" i="15"/>
  <c r="J64" i="15"/>
  <c r="K64" i="14"/>
  <c r="N64" i="15"/>
  <c r="N63" i="16"/>
  <c r="M64" i="16"/>
  <c r="J64" i="14"/>
  <c r="M63" i="14"/>
  <c r="J107" i="14"/>
  <c r="L64" i="15"/>
  <c r="N107" i="14"/>
  <c r="K64" i="16"/>
  <c r="M106" i="16"/>
  <c r="M63" i="16"/>
</calcChain>
</file>

<file path=xl/sharedStrings.xml><?xml version="1.0" encoding="utf-8"?>
<sst xmlns="http://schemas.openxmlformats.org/spreadsheetml/2006/main" count="2225" uniqueCount="337">
  <si>
    <t>Primes nettes</t>
  </si>
  <si>
    <t>Bilan</t>
  </si>
  <si>
    <t>État des résultats</t>
  </si>
  <si>
    <t>Marge requise</t>
  </si>
  <si>
    <t>Marge disponible</t>
  </si>
  <si>
    <t>Marge requise :</t>
  </si>
  <si>
    <t>Total - Actifs</t>
  </si>
  <si>
    <t>Total - Passifs</t>
  </si>
  <si>
    <t>Total - Capitaux propres (surplus)</t>
  </si>
  <si>
    <t>Total  - Revenus</t>
  </si>
  <si>
    <t>Total - Indemnités et dépenses</t>
  </si>
  <si>
    <t>Scénario de base</t>
  </si>
  <si>
    <t>Description du scénario défavorable #1 :</t>
  </si>
  <si>
    <t>Description du scénario défavorable #2 :</t>
  </si>
  <si>
    <t>Description du scénario défavorable #3 :</t>
  </si>
  <si>
    <t>Rapport sur l'EDSC - Instructions afin de compléter ce fichier Excel</t>
  </si>
  <si>
    <t>Si vous avez des commentaires, inscrivez-les ici :</t>
  </si>
  <si>
    <t>Actifs de réassurance</t>
  </si>
  <si>
    <t>Variation du passif net des contrats</t>
  </si>
  <si>
    <t>Projeté</t>
  </si>
  <si>
    <t>*** Entrez le nom de l'assureur ici***</t>
  </si>
  <si>
    <t>- Dividendes aux actionnaires</t>
  </si>
  <si>
    <t>- Injections de capitaux</t>
  </si>
  <si>
    <t>- Sorties de capitaux</t>
  </si>
  <si>
    <t>Résultat étendu</t>
  </si>
  <si>
    <t>Assurance de personnes - Assureurs à charte autre que du Québec</t>
  </si>
  <si>
    <t xml:space="preserve">     d'investissement/service avant réassurance.</t>
  </si>
  <si>
    <t>Scénario #1 moins scénario de base</t>
  </si>
  <si>
    <t>Autorité des marchés financiers - Direction principale de la surveillance des assureurs et du contrôle du droit d'exercice</t>
  </si>
  <si>
    <t>Capital disponible</t>
  </si>
  <si>
    <t>- Capital de catégorie 1</t>
  </si>
  <si>
    <t>- Capital de catégorie 2</t>
  </si>
  <si>
    <t>Dépôts admissibles</t>
  </si>
  <si>
    <t>Risque de crédit</t>
  </si>
  <si>
    <t>Risque de marché</t>
  </si>
  <si>
    <t>- Taux d’intérêt</t>
  </si>
  <si>
    <t>- Actions</t>
  </si>
  <si>
    <t>Risque d'assurance</t>
  </si>
  <si>
    <t>- Mortalité</t>
  </si>
  <si>
    <t>- Longévité</t>
  </si>
  <si>
    <t>- Morbidité</t>
  </si>
  <si>
    <t>- Déchéance</t>
  </si>
  <si>
    <t>- Dépenses</t>
  </si>
  <si>
    <t>Risque opérationnel</t>
  </si>
  <si>
    <t>Ratio total (%)</t>
  </si>
  <si>
    <t>Ratio du noyau de capital (%)</t>
  </si>
  <si>
    <t>Provision d'excédent</t>
  </si>
  <si>
    <t>Coussin de solvabilité de base :</t>
  </si>
  <si>
    <t>Coussin de solvabilité de base</t>
  </si>
  <si>
    <t>Autres actifs admissibles</t>
  </si>
  <si>
    <t>- Immobilier</t>
  </si>
  <si>
    <t>Exigences de capital : Avant crédits et risques non diversifiés</t>
  </si>
  <si>
    <t>- Crédit pour diversification</t>
  </si>
  <si>
    <t>- Crédit pour polices avec participation</t>
  </si>
  <si>
    <t>- Crédit pour polices ajustables</t>
  </si>
  <si>
    <t>- Crédits pour dépôts des souscripteurs et polices collectives</t>
  </si>
  <si>
    <t>Exigences de capital : Risques non diversifiés</t>
  </si>
  <si>
    <t>Total : actif disponible</t>
  </si>
  <si>
    <t>Actif requis</t>
  </si>
  <si>
    <t>Marge requise : avant crédits et risques non diversifiés</t>
  </si>
  <si>
    <t>Risque de garanties de fonds distincts</t>
  </si>
  <si>
    <t>Risque de garanties des fonds distincts</t>
  </si>
  <si>
    <t>Marge requise : Risques non diversifiés</t>
  </si>
  <si>
    <t>- Placements à court terme</t>
  </si>
  <si>
    <t>- Obligations</t>
  </si>
  <si>
    <t>- Titres adossés à des actifs</t>
  </si>
  <si>
    <t>- Contrats de location et autres prêts</t>
  </si>
  <si>
    <t>- Prêts hypothécaires</t>
  </si>
  <si>
    <t>- Comptes à recevoir, sommes à recouvrer et autres éléments d'actifs</t>
  </si>
  <si>
    <t>- Expositions hors bilan</t>
  </si>
  <si>
    <t>- Lettres de crédit et autres titres acceptables utilisés pour obtenir un crédit pour réassurance non agréée</t>
  </si>
  <si>
    <t>- Actions privilégiées</t>
  </si>
  <si>
    <t>- Produits indexés avec transfert de risque</t>
  </si>
  <si>
    <t>- Devise</t>
  </si>
  <si>
    <t>- Assurances multirisques (selon le TCM)</t>
  </si>
  <si>
    <t>Risque de crédit et de marché - assurances multirisques (selon le TCM)</t>
  </si>
  <si>
    <t>1- Ce fichier doit être complété pour le scénario de base et les trois scénarios les plus défavorables.</t>
  </si>
  <si>
    <t>2- Ne pas ajouter de lignes dans les feuilles Excel. Au besoin, contactez l'Autorité des marchés financiers.</t>
  </si>
  <si>
    <t>3- Les principales données financières présentées dans le présent fichier doivent être identiques à celles présentées dans le rapport (papier) sur l'EDSC. Par exemple, le paiement de dividendes et les injections (sorties) de capitaux doivent affecter les principales données financières présentées de la même façon que dans le rapport (papier) sur l'EDSC.</t>
  </si>
  <si>
    <t>4- Le scénario de base et les scénarios défavorables doivent considérer les injections (sorties) de capitaux ainsi que les paiements de dividendes aux actionnaires, tel que prévu dans le scénario de base (plan d'affaires) de l'assureur.</t>
  </si>
  <si>
    <t>5- Les scénarios défavorables doivent être présentés dans le présent fichier sans les effets des mesures correctrices prises par la direction de l'assureur afin de contrer l'effet des scénarios défavorables, dont les effets d'injections supplémentaires de capitaux et la réduction des dividendes par comparaison aux prévisions du scénario de base. Toutefois, une diminution des transferts (sorties) de capitaux vers la compagnie mère ou le siège social peut être considérée dans les scénarios défavorables uniquement lorsque le niveau de capitalisation de l'assureur est géré activement selon un plan de gestion du capital.</t>
  </si>
  <si>
    <t>010</t>
  </si>
  <si>
    <t>01</t>
  </si>
  <si>
    <t>Description du scénario :</t>
  </si>
  <si>
    <t>110</t>
  </si>
  <si>
    <t>150</t>
  </si>
  <si>
    <t>210</t>
  </si>
  <si>
    <t>250</t>
  </si>
  <si>
    <t>410</t>
  </si>
  <si>
    <t>420</t>
  </si>
  <si>
    <t>610</t>
  </si>
  <si>
    <t>21</t>
  </si>
  <si>
    <t>22</t>
  </si>
  <si>
    <t>23</t>
  </si>
  <si>
    <t>24</t>
  </si>
  <si>
    <t>25</t>
  </si>
  <si>
    <r>
      <t xml:space="preserve">Principaux résultats financiers et examen du capital
</t>
    </r>
    <r>
      <rPr>
        <sz val="8"/>
        <color theme="1"/>
        <rFont val="Arial"/>
        <family val="2"/>
      </rPr>
      <t>('000' $)</t>
    </r>
  </si>
  <si>
    <t>71</t>
  </si>
  <si>
    <t>72</t>
  </si>
  <si>
    <t>73</t>
  </si>
  <si>
    <t>74</t>
  </si>
  <si>
    <t>75</t>
  </si>
  <si>
    <t>51</t>
  </si>
  <si>
    <t>02</t>
  </si>
  <si>
    <t xml:space="preserve">SÉLECTIONNER LA LANGUE \ SELECT LANGUAGE :    </t>
  </si>
  <si>
    <t>Formulaire français</t>
  </si>
  <si>
    <t>005</t>
  </si>
  <si>
    <t>Ref</t>
  </si>
  <si>
    <t>English Forms</t>
  </si>
  <si>
    <t>129</t>
  </si>
  <si>
    <t>169</t>
  </si>
  <si>
    <t>189</t>
  </si>
  <si>
    <t>229</t>
  </si>
  <si>
    <t>269</t>
  </si>
  <si>
    <t>289</t>
  </si>
  <si>
    <t>295</t>
  </si>
  <si>
    <t>429</t>
  </si>
  <si>
    <t>433</t>
  </si>
  <si>
    <t>436</t>
  </si>
  <si>
    <t>449</t>
  </si>
  <si>
    <t>441</t>
  </si>
  <si>
    <t>442</t>
  </si>
  <si>
    <t>443</t>
  </si>
  <si>
    <t>444</t>
  </si>
  <si>
    <t>445</t>
  </si>
  <si>
    <t>446</t>
  </si>
  <si>
    <t>447</t>
  </si>
  <si>
    <t>448</t>
  </si>
  <si>
    <t>459</t>
  </si>
  <si>
    <t>451</t>
  </si>
  <si>
    <t>452</t>
  </si>
  <si>
    <t>453</t>
  </si>
  <si>
    <t>454</t>
  </si>
  <si>
    <t>455</t>
  </si>
  <si>
    <t>456</t>
  </si>
  <si>
    <t>469</t>
  </si>
  <si>
    <t>479</t>
  </si>
  <si>
    <t>471</t>
  </si>
  <si>
    <t>472</t>
  </si>
  <si>
    <t>473</t>
  </si>
  <si>
    <t>474</t>
  </si>
  <si>
    <t>475</t>
  </si>
  <si>
    <t>476</t>
  </si>
  <si>
    <t>489</t>
  </si>
  <si>
    <t>495</t>
  </si>
  <si>
    <t>499</t>
  </si>
  <si>
    <t>620</t>
  </si>
  <si>
    <t>629</t>
  </si>
  <si>
    <t>633</t>
  </si>
  <si>
    <t>636</t>
  </si>
  <si>
    <t>638</t>
  </si>
  <si>
    <t>649</t>
  </si>
  <si>
    <t>641</t>
  </si>
  <si>
    <t>642</t>
  </si>
  <si>
    <t>643</t>
  </si>
  <si>
    <t>644</t>
  </si>
  <si>
    <t>645</t>
  </si>
  <si>
    <t>646</t>
  </si>
  <si>
    <t>647</t>
  </si>
  <si>
    <t>648</t>
  </si>
  <si>
    <t>659</t>
  </si>
  <si>
    <t>651</t>
  </si>
  <si>
    <t>652</t>
  </si>
  <si>
    <t>653</t>
  </si>
  <si>
    <t>654</t>
  </si>
  <si>
    <t>655</t>
  </si>
  <si>
    <t>656</t>
  </si>
  <si>
    <t>679</t>
  </si>
  <si>
    <t>671</t>
  </si>
  <si>
    <t>672</t>
  </si>
  <si>
    <t>673</t>
  </si>
  <si>
    <t>674</t>
  </si>
  <si>
    <t>675</t>
  </si>
  <si>
    <t>676</t>
  </si>
  <si>
    <t>689</t>
  </si>
  <si>
    <t>695</t>
  </si>
  <si>
    <t>699</t>
  </si>
  <si>
    <t>820</t>
  </si>
  <si>
    <t>840</t>
  </si>
  <si>
    <t>860</t>
  </si>
  <si>
    <t>Crédits totaux</t>
  </si>
  <si>
    <t>*** Enter the insurer's name here***</t>
  </si>
  <si>
    <t>Autorité des marchés financiers - Senior Direction, Supervision of Insurers and Control of Right to Practise</t>
  </si>
  <si>
    <t>Insurance of Persons (Life &amp; Health) - Other than Quebec Chartered Insurers</t>
  </si>
  <si>
    <t>DCAT report - Instructions to complete this Excel spreadsheet</t>
  </si>
  <si>
    <t>1- This file must be completed for the base scenario and the three most adverse scenarios.</t>
  </si>
  <si>
    <t>2- Do not add lines to the Excel worksheets. If needed, please contact the Autorité des marchés financiers.</t>
  </si>
  <si>
    <t>3- The Key financial results presented in this Workbook must be identical to the ones presented in the hard copy of the DCAT report. For example, the dividend payments and the capital inflows (outflows) must affect the key financial results presented in the same matter as in the hard copy of the DCAT report.</t>
  </si>
  <si>
    <t>4- The base and adverse scenarios must consider the capital inflows (outflows) as well as the dividend payments to shareholders, as projected in the base scenario (business plan) of the insurer.</t>
  </si>
  <si>
    <t>5- The adverse scenarios must be presented in this Workbook without the corrective management actions taken by the insurer's management to mitigate the impact of the adverse scenarios, such as additionnal capital inflows and dividend reductions from what is expected in the base scenario. However, a lower level of capital outflows to the mother (parent) company or to the head office may be considered in the adverse scenarios only when the capitalization level of the insurer is actively managed under a capital management plan.</t>
  </si>
  <si>
    <t>If you have any comments, please provide them here :</t>
  </si>
  <si>
    <t>Scenario description :</t>
  </si>
  <si>
    <t>Base scenario</t>
  </si>
  <si>
    <t>Key financial and capital results
($'000)</t>
  </si>
  <si>
    <t>Forecast period</t>
  </si>
  <si>
    <t>Balance Sheet</t>
  </si>
  <si>
    <t>Reinsurance Assets</t>
  </si>
  <si>
    <t>Total Assets</t>
  </si>
  <si>
    <t>Total Liabilities</t>
  </si>
  <si>
    <t>Total Equity (Surplus)</t>
  </si>
  <si>
    <t>Statement of Income</t>
  </si>
  <si>
    <t>Net Premiums</t>
  </si>
  <si>
    <t>Total  - Revenue</t>
  </si>
  <si>
    <t>Net Changes to Contract Liabilities</t>
  </si>
  <si>
    <t>Total - Benefits and Expenses</t>
  </si>
  <si>
    <t>Comprehensive Income</t>
  </si>
  <si>
    <t>Available Capital</t>
  </si>
  <si>
    <t>- Tier 1 Capital</t>
  </si>
  <si>
    <t>- Tier 2 Capital</t>
  </si>
  <si>
    <t>Surplus Allowance</t>
  </si>
  <si>
    <t>Eligible Deposits</t>
  </si>
  <si>
    <t>Base Solvency Buffer:</t>
  </si>
  <si>
    <t>Credit Risk</t>
  </si>
  <si>
    <t>- Short Term Investments</t>
  </si>
  <si>
    <t>- Bonds</t>
  </si>
  <si>
    <t>- Asset Backed Securities</t>
  </si>
  <si>
    <t>- Leases and Other Loans</t>
  </si>
  <si>
    <t>- Mortgages</t>
  </si>
  <si>
    <t>- Receivables, Recoverables and Other Assets</t>
  </si>
  <si>
    <t>- Off-balance Sheet Exposures</t>
  </si>
  <si>
    <t>- Letters of credit and other acceptable collateral used to obtain capital credit for unregistered reinsurance</t>
  </si>
  <si>
    <t>Market Risk</t>
  </si>
  <si>
    <t>- Interest Rate</t>
  </si>
  <si>
    <t>- Equity</t>
  </si>
  <si>
    <t>- Preferred Shares</t>
  </si>
  <si>
    <t>- Real Estate</t>
  </si>
  <si>
    <t>- Index Linked RPT Products</t>
  </si>
  <si>
    <t>- Currency</t>
  </si>
  <si>
    <t>Credit and Market Risk for P&amp;C Insurance (per MCT)</t>
  </si>
  <si>
    <t>Insurance Risk</t>
  </si>
  <si>
    <t>- Mortality</t>
  </si>
  <si>
    <t>- Longevity</t>
  </si>
  <si>
    <t>- Morbidity</t>
  </si>
  <si>
    <t>- Lapse</t>
  </si>
  <si>
    <t>- Expense</t>
  </si>
  <si>
    <t>- P&amp;C Insurance (per MCT)</t>
  </si>
  <si>
    <t>Capital Requirements: Before Credits and Non-Diversified Risks</t>
  </si>
  <si>
    <t>- Diversification Credit</t>
  </si>
  <si>
    <t>- Par Credit</t>
  </si>
  <si>
    <t>- Adjustable Credit</t>
  </si>
  <si>
    <t>- Credits for Policyholder Deposits and Group Business</t>
  </si>
  <si>
    <t>Credits</t>
  </si>
  <si>
    <t>Segregated Fund Guarantees Risk</t>
  </si>
  <si>
    <t>Operational Risk</t>
  </si>
  <si>
    <t>Capital Requirements: Non-Diversified Risks</t>
  </si>
  <si>
    <t>Base Solvency Buffer</t>
  </si>
  <si>
    <t>LICAT Total Ratio (%)</t>
  </si>
  <si>
    <t>LICAT Core Ratio  (%)</t>
  </si>
  <si>
    <t>Assets Available</t>
  </si>
  <si>
    <t>Assets Required</t>
  </si>
  <si>
    <t>Available Margin</t>
  </si>
  <si>
    <t>Other Admitted Assets</t>
  </si>
  <si>
    <t>Required Margin:</t>
  </si>
  <si>
    <t>Required Margin: Before Credits and Non-Diversified Risks</t>
  </si>
  <si>
    <t>Required Margin: Non-Diversified Risks</t>
  </si>
  <si>
    <t>Required Margin</t>
  </si>
  <si>
    <t>LIMAT Total Ratio (%)</t>
  </si>
  <si>
    <t>LIMAT Core Ratio (%)</t>
  </si>
  <si>
    <t xml:space="preserve">    Liabilities before reinsurance.</t>
  </si>
  <si>
    <t>- Dividends to Shareholders</t>
  </si>
  <si>
    <t>- Capital Inflows</t>
  </si>
  <si>
    <t>- Capital Outflows</t>
  </si>
  <si>
    <t xml:space="preserve">    figure.</t>
  </si>
  <si>
    <t>Description of adverse scenario #1 :</t>
  </si>
  <si>
    <t>Scenario #1 minus base scenario</t>
  </si>
  <si>
    <t>Description of adverse scenario #2 :</t>
  </si>
  <si>
    <t>Scenario #2 minus base scenario</t>
  </si>
  <si>
    <t>Description of adverse scenario #3 :</t>
  </si>
  <si>
    <t>Scenario #3 minus base scenario</t>
  </si>
  <si>
    <r>
      <rPr>
        <vertAlign val="superscript"/>
        <sz val="11"/>
        <rFont val="Calibri"/>
        <family val="2"/>
      </rPr>
      <t>(*4)</t>
    </r>
    <r>
      <rPr>
        <sz val="11"/>
        <rFont val="Calibri"/>
        <family val="2"/>
        <scheme val="minor"/>
      </rPr>
      <t xml:space="preserve"> Ces montants sont déjà considérés dans les capitaux propres (surplus) et dans les ratios de solvabilité présentés.</t>
    </r>
  </si>
  <si>
    <r>
      <t xml:space="preserve">Mouvements de capitaux prévus </t>
    </r>
    <r>
      <rPr>
        <b/>
        <vertAlign val="superscript"/>
        <sz val="11"/>
        <color theme="1"/>
        <rFont val="Calibri"/>
        <family val="2"/>
        <scheme val="minor"/>
      </rPr>
      <t>(*4)</t>
    </r>
  </si>
  <si>
    <r>
      <rPr>
        <vertAlign val="superscript"/>
        <sz val="11"/>
        <color indexed="8"/>
        <rFont val="Calibri"/>
        <family val="2"/>
      </rPr>
      <t>(*3)</t>
    </r>
    <r>
      <rPr>
        <sz val="11"/>
        <color theme="1"/>
        <rFont val="Calibri"/>
        <family val="2"/>
        <scheme val="minor"/>
      </rPr>
      <t xml:space="preserve"> Complétez uniquement le formulaire correspondant à votre situation.</t>
    </r>
  </si>
  <si>
    <r>
      <rPr>
        <vertAlign val="superscript"/>
        <sz val="11"/>
        <rFont val="Calibri"/>
        <family val="2"/>
      </rPr>
      <t>(*2)</t>
    </r>
    <r>
      <rPr>
        <sz val="11"/>
        <rFont val="Calibri"/>
        <family val="2"/>
        <scheme val="minor"/>
      </rPr>
      <t xml:space="preserve"> Bénéfice net après impôts et excluant les autres éléments du résultat étendu.</t>
    </r>
  </si>
  <si>
    <r>
      <rPr>
        <vertAlign val="superscript"/>
        <sz val="11"/>
        <rFont val="Calibri"/>
        <family val="2"/>
      </rPr>
      <t>(*1)</t>
    </r>
    <r>
      <rPr>
        <sz val="11"/>
        <rFont val="Calibri"/>
        <family val="2"/>
        <scheme val="minor"/>
      </rPr>
      <t xml:space="preserve"> Le passif (brut) des contrats représente la somme du passif des contrats d'assurance et du passif des contrats </t>
    </r>
  </si>
  <si>
    <r>
      <t xml:space="preserve">TSMAV  </t>
    </r>
    <r>
      <rPr>
        <b/>
        <vertAlign val="superscript"/>
        <sz val="11"/>
        <color theme="1"/>
        <rFont val="Calibri"/>
        <family val="2"/>
        <scheme val="minor"/>
      </rPr>
      <t>(*3)</t>
    </r>
  </si>
  <si>
    <r>
      <t xml:space="preserve">TSAV </t>
    </r>
    <r>
      <rPr>
        <b/>
        <vertAlign val="superscript"/>
        <sz val="11"/>
        <color theme="1"/>
        <rFont val="Calibri"/>
        <family val="2"/>
        <scheme val="minor"/>
      </rPr>
      <t>(*3)</t>
    </r>
  </si>
  <si>
    <r>
      <t xml:space="preserve">Bénéfice net </t>
    </r>
    <r>
      <rPr>
        <b/>
        <vertAlign val="superscript"/>
        <sz val="11"/>
        <rFont val="Calibri"/>
        <family val="2"/>
        <scheme val="minor"/>
      </rPr>
      <t>(*2)</t>
    </r>
  </si>
  <si>
    <r>
      <t xml:space="preserve">Passif (brut) des contrats </t>
    </r>
    <r>
      <rPr>
        <vertAlign val="superscript"/>
        <sz val="11"/>
        <rFont val="Calibri"/>
        <family val="2"/>
      </rPr>
      <t>(*1)</t>
    </r>
  </si>
  <si>
    <r>
      <rPr>
        <vertAlign val="superscript"/>
        <sz val="11"/>
        <color theme="1"/>
        <rFont val="Calibri"/>
        <family val="2"/>
        <scheme val="minor"/>
      </rPr>
      <t>(*4)</t>
    </r>
    <r>
      <rPr>
        <sz val="11"/>
        <color theme="1"/>
        <rFont val="Calibri"/>
        <family val="2"/>
        <scheme val="minor"/>
      </rPr>
      <t xml:space="preserve"> These amounts are already considered in the Total Equity (Surplus) and in the Solvency Ratios presented in the preceding</t>
    </r>
  </si>
  <si>
    <r>
      <t xml:space="preserve">Projected Capital Mouvements </t>
    </r>
    <r>
      <rPr>
        <b/>
        <vertAlign val="superscript"/>
        <sz val="11"/>
        <color theme="1"/>
        <rFont val="Calibri"/>
        <family val="2"/>
        <scheme val="minor"/>
      </rPr>
      <t>(*4)</t>
    </r>
  </si>
  <si>
    <r>
      <rPr>
        <vertAlign val="superscript"/>
        <sz val="11"/>
        <color theme="1"/>
        <rFont val="Calibri"/>
        <family val="2"/>
        <scheme val="minor"/>
      </rPr>
      <t>(*3)</t>
    </r>
    <r>
      <rPr>
        <sz val="11"/>
        <color theme="1"/>
        <rFont val="Calibri"/>
        <family val="2"/>
        <scheme val="minor"/>
      </rPr>
      <t xml:space="preserve"> Complete only the statement which represents your situation.</t>
    </r>
  </si>
  <si>
    <r>
      <rPr>
        <vertAlign val="superscript"/>
        <sz val="11"/>
        <color theme="1"/>
        <rFont val="Calibri"/>
        <family val="2"/>
        <scheme val="minor"/>
      </rPr>
      <t>(*2)</t>
    </r>
    <r>
      <rPr>
        <sz val="11"/>
        <color theme="1"/>
        <rFont val="Calibri"/>
        <family val="2"/>
        <scheme val="minor"/>
      </rPr>
      <t xml:space="preserve"> Net Income after-tax and excluding Other Comprehensive Income</t>
    </r>
  </si>
  <si>
    <r>
      <rPr>
        <vertAlign val="superscript"/>
        <sz val="11"/>
        <color theme="1"/>
        <rFont val="Calibri"/>
        <family val="2"/>
        <scheme val="minor"/>
      </rPr>
      <t>(*1)</t>
    </r>
    <r>
      <rPr>
        <sz val="11"/>
        <color theme="1"/>
        <rFont val="Calibri"/>
        <family val="2"/>
        <scheme val="minor"/>
      </rPr>
      <t xml:space="preserve"> The (gross) Contract Liabilities represents the sum of Insurance Contract Liabilities and Investment/Service Contract</t>
    </r>
  </si>
  <si>
    <r>
      <t xml:space="preserve">LIMAT  </t>
    </r>
    <r>
      <rPr>
        <b/>
        <vertAlign val="superscript"/>
        <sz val="11"/>
        <color theme="1"/>
        <rFont val="Calibri"/>
        <family val="2"/>
        <scheme val="minor"/>
      </rPr>
      <t>(*3)</t>
    </r>
  </si>
  <si>
    <r>
      <t xml:space="preserve">LICAT </t>
    </r>
    <r>
      <rPr>
        <b/>
        <vertAlign val="superscript"/>
        <sz val="11"/>
        <color theme="1"/>
        <rFont val="Calibri"/>
        <family val="2"/>
        <scheme val="minor"/>
      </rPr>
      <t>(*3)</t>
    </r>
  </si>
  <si>
    <r>
      <t xml:space="preserve">Net Income </t>
    </r>
    <r>
      <rPr>
        <b/>
        <vertAlign val="superscript"/>
        <sz val="11"/>
        <color theme="1"/>
        <rFont val="Calibri"/>
        <family val="2"/>
        <scheme val="minor"/>
      </rPr>
      <t>(*2)</t>
    </r>
  </si>
  <si>
    <r>
      <t xml:space="preserve">(Gross) Contract Liabilities </t>
    </r>
    <r>
      <rPr>
        <vertAlign val="superscript"/>
        <sz val="11"/>
        <color theme="1"/>
        <rFont val="Calibri"/>
        <family val="2"/>
        <scheme val="minor"/>
      </rPr>
      <t>(*1)</t>
    </r>
  </si>
  <si>
    <t>Passif (brut) des contrats (*1)</t>
  </si>
  <si>
    <t xml:space="preserve">(*1) Le passif (brut) des contrats représente la somme du passif des contrats d'assurance et du passif des contrats </t>
  </si>
  <si>
    <t>(Gross) Contract Liabilities (*1)</t>
  </si>
  <si>
    <t>(*1) The (gross) Contract Liabilities represents the sum of Insurance Contract Liabilities and Investment/Service Contract</t>
  </si>
  <si>
    <t>(*2) Net Income after-tax and excluding Other Comprehensive Income</t>
  </si>
  <si>
    <t>Bénéfice net (*2)</t>
  </si>
  <si>
    <t>(*2) Bénéfice net après impôts et excluant les autres éléments du résultat étendu.</t>
  </si>
  <si>
    <t>Net Income (*2)</t>
  </si>
  <si>
    <t>(*3) Complétez uniquement le formulaire correspondant à votre situation.</t>
  </si>
  <si>
    <t>LICAT (*3)</t>
  </si>
  <si>
    <t>LIMAT (*3)</t>
  </si>
  <si>
    <t>(*3) Complete only the statement which represents your situation.</t>
  </si>
  <si>
    <t>TSAV (*3)</t>
  </si>
  <si>
    <t>TSMAV  (*3)</t>
  </si>
  <si>
    <t>Mouvements de capitaux prévus (*4)</t>
  </si>
  <si>
    <t>(*4) Ces montants sont déjà considérés dans les capitaux propres (surplus) et dans les ratios de solvabilité présentés.</t>
  </si>
  <si>
    <t>Projected Capital Mouvements (*4)</t>
  </si>
  <si>
    <t xml:space="preserve"> </t>
  </si>
  <si>
    <t>Crédit pour diversification</t>
  </si>
  <si>
    <t>Crédit pour polices avec participation</t>
  </si>
  <si>
    <t>Crédit pour polices ajustables</t>
  </si>
  <si>
    <t>Crédits pour dépôts des souscripteurs et polices collectives</t>
  </si>
  <si>
    <t>Diversification Credit</t>
  </si>
  <si>
    <t>Par Credit</t>
  </si>
  <si>
    <t>Adjustable Credit</t>
  </si>
  <si>
    <t>Credits for Policyholder Deposits and Group Business</t>
  </si>
  <si>
    <t>=SI(Lang;V84;AN84)</t>
  </si>
  <si>
    <t>(*4) These amounts are already considered in the Total Equity (Surplus) and in the Solvency Ratios presented in the preceding figure.</t>
  </si>
  <si>
    <t>491</t>
  </si>
  <si>
    <t>492</t>
  </si>
  <si>
    <t>493</t>
  </si>
  <si>
    <t>494</t>
  </si>
  <si>
    <t>496</t>
  </si>
  <si>
    <t>497</t>
  </si>
  <si>
    <t>595</t>
  </si>
  <si>
    <t>598</t>
  </si>
  <si>
    <t>599</t>
  </si>
  <si>
    <t>691</t>
  </si>
  <si>
    <t>692</t>
  </si>
  <si>
    <t>693</t>
  </si>
  <si>
    <t>694</t>
  </si>
  <si>
    <t>696</t>
  </si>
  <si>
    <t>697</t>
  </si>
  <si>
    <t>795</t>
  </si>
  <si>
    <t>798</t>
  </si>
  <si>
    <t>799</t>
  </si>
  <si>
    <t>Pourcentage</t>
  </si>
  <si>
    <t>Numerique</t>
  </si>
  <si>
    <t>Texte</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</si>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</sst>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_);[Red]\(#,##0\)"/>
    <numFmt numFmtId="165" formatCode="0.0%"/>
    <numFmt numFmtId="166" formatCode="General_)"/>
    <numFmt numFmtId="167" formatCode="#,##0_);[Red]\(#,##0\);"/>
  </numFmts>
  <fonts count="37" x14ac:knownFonts="1">
    <font>
      <sz val="11"/>
      <color theme="1"/>
      <name val="Calibri"/>
      <family val="2"/>
      <scheme val="minor"/>
    </font>
    <font>
      <sz val="10"/>
      <color theme="1"/>
      <name val="Arial"/>
      <family val="2"/>
    </font>
    <font>
      <vertAlign val="superscript"/>
      <sz val="11"/>
      <color indexed="8"/>
      <name val="Calibri"/>
      <family val="2"/>
    </font>
    <font>
      <b/>
      <sz val="11"/>
      <color theme="1"/>
      <name val="Calibri"/>
      <family val="2"/>
      <scheme val="minor"/>
    </font>
    <font>
      <b/>
      <sz val="11"/>
      <name val="Calibri"/>
      <family val="2"/>
      <scheme val="minor"/>
    </font>
    <font>
      <sz val="11"/>
      <name val="Calibri"/>
      <family val="2"/>
      <scheme val="minor"/>
    </font>
    <font>
      <vertAlign val="superscript"/>
      <sz val="11"/>
      <name val="Calibri"/>
      <family val="2"/>
    </font>
    <font>
      <b/>
      <vertAlign val="superscript"/>
      <sz val="11"/>
      <name val="Calibri"/>
      <family val="2"/>
      <scheme val="minor"/>
    </font>
    <font>
      <b/>
      <vertAlign val="superscript"/>
      <sz val="11"/>
      <color theme="1"/>
      <name val="Calibri"/>
      <family val="2"/>
      <scheme val="minor"/>
    </font>
    <font>
      <sz val="10"/>
      <color theme="1"/>
      <name val="Calibri"/>
      <family val="2"/>
      <scheme val="minor"/>
    </font>
    <font>
      <b/>
      <i/>
      <sz val="11"/>
      <color theme="1"/>
      <name val="Calibri"/>
      <family val="2"/>
      <scheme val="minor"/>
    </font>
    <font>
      <sz val="11"/>
      <color theme="1"/>
      <name val="Arial"/>
      <family val="2"/>
    </font>
    <font>
      <b/>
      <sz val="11"/>
      <color rgb="FF000000"/>
      <name val="Calibri"/>
      <family val="2"/>
    </font>
    <font>
      <sz val="11"/>
      <color theme="1"/>
      <name val="Calibri"/>
      <family val="2"/>
    </font>
    <font>
      <sz val="10"/>
      <name val="Helv"/>
      <family val="2"/>
    </font>
    <font>
      <sz val="7"/>
      <color theme="1" tint="0.49995422223578601"/>
      <name val="Arial"/>
      <family val="2"/>
    </font>
    <font>
      <b/>
      <sz val="14"/>
      <color rgb="FFFF0000"/>
      <name val="Calibri"/>
      <family val="2"/>
    </font>
    <font>
      <b/>
      <sz val="12"/>
      <color theme="1"/>
      <name val="Arial"/>
      <family val="2"/>
    </font>
    <font>
      <b/>
      <sz val="11"/>
      <color theme="1"/>
      <name val="Arial"/>
      <family val="2"/>
    </font>
    <font>
      <b/>
      <u/>
      <sz val="10"/>
      <color theme="1"/>
      <name val="Arial"/>
      <family val="2"/>
    </font>
    <font>
      <b/>
      <sz val="10"/>
      <color theme="1"/>
      <name val="Arial"/>
      <family val="2"/>
    </font>
    <font>
      <sz val="10"/>
      <name val="Arial"/>
      <family val="2"/>
    </font>
    <font>
      <sz val="7"/>
      <color theme="0" tint="-0.49995422223578601"/>
      <name val="Arial"/>
      <family val="2"/>
    </font>
    <font>
      <b/>
      <sz val="11"/>
      <name val="Arial"/>
      <family val="2"/>
    </font>
    <font>
      <b/>
      <sz val="9"/>
      <name val="Arial"/>
      <family val="2"/>
    </font>
    <font>
      <b/>
      <sz val="8"/>
      <name val="Arial"/>
      <family val="2"/>
    </font>
    <font>
      <sz val="8"/>
      <color theme="1"/>
      <name val="Arial"/>
      <family val="2"/>
    </font>
    <font>
      <b/>
      <sz val="10"/>
      <color theme="1"/>
      <name val="Calibri"/>
      <family val="2"/>
      <scheme val="minor"/>
    </font>
    <font>
      <b/>
      <sz val="11"/>
      <color rgb="FF0000FF"/>
      <name val="Calibri"/>
      <family val="2"/>
      <scheme val="minor"/>
    </font>
    <font>
      <b/>
      <sz val="11"/>
      <color rgb="FFFF0000"/>
      <name val="Arial"/>
      <family val="2"/>
    </font>
    <font>
      <b/>
      <sz val="12"/>
      <color theme="1"/>
      <name val="Calibri"/>
      <family val="2"/>
      <scheme val="minor"/>
    </font>
    <font>
      <vertAlign val="superscript"/>
      <sz val="11"/>
      <color theme="1"/>
      <name val="Calibri"/>
      <family val="2"/>
      <scheme val="minor"/>
    </font>
    <font>
      <sz val="10"/>
      <name val="Calibri"/>
      <family val="2"/>
      <scheme val="minor"/>
    </font>
    <font>
      <b/>
      <i/>
      <sz val="11"/>
      <color indexed="8"/>
      <name val="Calibri"/>
      <family val="2"/>
      <scheme val="minor"/>
    </font>
    <font>
      <b/>
      <sz val="14"/>
      <color theme="1"/>
      <name val="Calibri"/>
      <family val="2"/>
      <scheme val="minor"/>
    </font>
    <font>
      <sz val="10"/>
      <color indexed="8"/>
      <name val="Calibri"/>
      <family val="2"/>
      <scheme val="minor"/>
    </font>
    <font>
      <sz val="11"/>
      <color theme="1"/>
      <name val="Calibri"/>
      <family val="2"/>
      <scheme val="minor"/>
    </font>
  </fonts>
  <fills count="7">
    <fill>
      <patternFill patternType="none"/>
    </fill>
    <fill>
      <patternFill patternType="gray125"/>
    </fill>
    <fill>
      <patternFill patternType="solid">
        <fgColor theme="0" tint="-0.14996795556505021"/>
        <bgColor indexed="64"/>
      </patternFill>
    </fill>
    <fill>
      <patternFill patternType="solid">
        <fgColor rgb="FFC5D9F1"/>
        <bgColor indexed="64"/>
      </patternFill>
    </fill>
    <fill>
      <patternFill patternType="solid">
        <fgColor rgb="FFFFFF00"/>
        <bgColor indexed="64"/>
      </patternFill>
    </fill>
    <fill>
      <patternFill patternType="solid">
        <fgColor theme="4" tint="0.79995117038483843"/>
        <bgColor indexed="64"/>
      </patternFill>
    </fill>
    <fill>
      <patternFill patternType="solid">
        <fgColor theme="0" tint="-4.9958800012207406E-2"/>
        <bgColor indexed="64"/>
      </patternFill>
    </fill>
  </fills>
  <borders count="67">
    <border>
      <left/>
      <right/>
      <top/>
      <bottom/>
      <diagonal/>
    </border>
    <border>
      <left style="thin">
        <color theme="1" tint="0.49995422223578601"/>
      </left>
      <right style="thin">
        <color theme="1" tint="0.49995422223578601"/>
      </right>
      <top style="thin">
        <color theme="1" tint="0.49995422223578601"/>
      </top>
      <bottom style="thin">
        <color theme="1" tint="0.49995422223578601"/>
      </bottom>
      <diagonal/>
    </border>
    <border>
      <left style="thin">
        <color theme="1" tint="0.49995422223578601"/>
      </left>
      <right style="thin">
        <color theme="1" tint="0.49995422223578601"/>
      </right>
      <top style="thin">
        <color theme="1" tint="0.4999542222357860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medium">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medium">
        <color auto="1"/>
      </right>
      <top/>
      <bottom/>
      <diagonal/>
    </border>
    <border>
      <left style="medium">
        <color auto="1"/>
      </left>
      <right style="thin">
        <color auto="1"/>
      </right>
      <top style="medium">
        <color auto="1"/>
      </top>
      <bottom/>
      <diagonal/>
    </border>
    <border>
      <left style="double">
        <color rgb="FFFF0000"/>
      </left>
      <right style="double">
        <color rgb="FFFF0000"/>
      </right>
      <top style="double">
        <color rgb="FFFF0000"/>
      </top>
      <bottom style="double">
        <color rgb="FFFF0000"/>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style="thin">
        <color auto="1"/>
      </top>
      <bottom style="thin">
        <color theme="0" tint="-0.24994659260841701"/>
      </bottom>
      <diagonal/>
    </border>
    <border>
      <left style="medium">
        <color auto="1"/>
      </left>
      <right/>
      <top/>
      <bottom/>
      <diagonal/>
    </border>
    <border>
      <left style="medium">
        <color auto="1"/>
      </left>
      <right/>
      <top style="thin">
        <color auto="1"/>
      </top>
      <bottom style="medium">
        <color auto="1"/>
      </bottom>
      <diagonal/>
    </border>
    <border>
      <left style="medium">
        <color auto="1"/>
      </left>
      <right/>
      <top/>
      <bottom style="thin">
        <color auto="1"/>
      </bottom>
      <diagonal/>
    </border>
    <border>
      <left style="medium">
        <color auto="1"/>
      </left>
      <right/>
      <top style="thin">
        <color theme="0" tint="-0.24994659260841701"/>
      </top>
      <bottom style="thin">
        <color auto="1"/>
      </bottom>
      <diagonal/>
    </border>
    <border>
      <left style="medium">
        <color auto="1"/>
      </left>
      <right/>
      <top style="thin">
        <color auto="1"/>
      </top>
      <bottom style="thin">
        <color auto="1"/>
      </bottom>
      <diagonal/>
    </border>
    <border>
      <left style="medium">
        <color auto="1"/>
      </left>
      <right/>
      <top style="medium">
        <color auto="1"/>
      </top>
      <bottom style="thin">
        <color theme="0" tint="-0.24991607409894101"/>
      </bottom>
      <diagonal/>
    </border>
    <border>
      <left style="medium">
        <color auto="1"/>
      </left>
      <right/>
      <top style="thin">
        <color theme="0" tint="-0.24991607409894101"/>
      </top>
      <bottom style="thin">
        <color theme="0" tint="-0.24991607409894101"/>
      </bottom>
      <diagonal/>
    </border>
    <border>
      <left style="medium">
        <color auto="1"/>
      </left>
      <right/>
      <top style="thin">
        <color theme="0" tint="-0.2499160740989410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theme="0" tint="-0.24991607409894101"/>
      </bottom>
      <diagonal/>
    </border>
    <border>
      <left style="medium">
        <color auto="1"/>
      </left>
      <right/>
      <top style="thin">
        <color theme="0" tint="-0.24991607409894101"/>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top style="thin">
        <color theme="0" tint="-0.24991607409894101"/>
      </top>
      <bottom/>
      <diagonal/>
    </border>
    <border>
      <left style="medium">
        <color auto="1"/>
      </left>
      <right/>
      <top/>
      <bottom style="thin">
        <color theme="0" tint="-0.2499160740989410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top style="thin">
        <color theme="0" tint="-0.24994659260841701"/>
      </top>
      <bottom/>
      <diagonal/>
    </border>
    <border>
      <left style="thin">
        <color auto="1"/>
      </left>
      <right/>
      <top style="thin">
        <color theme="0" tint="-0.24994659260841701"/>
      </top>
      <bottom/>
      <diagonal/>
    </border>
    <border>
      <left style="thin">
        <color auto="1"/>
      </left>
      <right style="medium">
        <color auto="1"/>
      </right>
      <top style="thin">
        <color theme="0" tint="-0.24994659260841701"/>
      </top>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style="thin">
        <color auto="1"/>
      </left>
      <right/>
      <top style="medium">
        <color auto="1"/>
      </top>
      <bottom/>
      <diagonal/>
    </border>
    <border>
      <left style="thin">
        <color auto="1"/>
      </left>
      <right/>
      <top style="thin">
        <color theme="0" tint="-0.24991607409894101"/>
      </top>
      <bottom/>
      <diagonal/>
    </border>
    <border>
      <left style="thin">
        <color auto="1"/>
      </left>
      <right style="medium">
        <color auto="1"/>
      </right>
      <top style="thin">
        <color theme="0" tint="-0.24991607409894101"/>
      </top>
      <bottom/>
      <diagonal/>
    </border>
    <border>
      <left style="thin">
        <color auto="1"/>
      </left>
      <right/>
      <top style="thin">
        <color theme="0" tint="-0.24991607409894101"/>
      </top>
      <bottom style="medium">
        <color auto="1"/>
      </bottom>
      <diagonal/>
    </border>
    <border>
      <left style="thin">
        <color auto="1"/>
      </left>
      <right style="medium">
        <color auto="1"/>
      </right>
      <top style="thin">
        <color theme="0" tint="-0.24991607409894101"/>
      </top>
      <bottom style="medium">
        <color auto="1"/>
      </bottom>
      <diagonal/>
    </border>
    <border>
      <left style="thin">
        <color theme="1" tint="0.49995422223578601"/>
      </left>
      <right style="thin">
        <color theme="1" tint="0.49995422223578601"/>
      </right>
      <top/>
      <bottom/>
      <diagonal/>
    </border>
    <border>
      <left style="thin">
        <color theme="1" tint="0.49995422223578601"/>
      </left>
      <right style="thin">
        <color theme="1" tint="0.49995422223578601"/>
      </right>
      <top/>
      <bottom style="thin">
        <color theme="1" tint="0.49995422223578601"/>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style="medium">
        <color auto="1"/>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9">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36" fillId="0" borderId="0" applyFont="0" applyFill="0" applyBorder="0" applyAlignment="0" applyProtection="0"/>
    <xf numFmtId="166" fontId="14" fillId="0" borderId="0"/>
    <xf numFmtId="0" fontId="21" fillId="0" borderId="0"/>
  </cellStyleXfs>
  <cellXfs count="263">
    <xf numFmtId="0" fontId="0" fillId="0" borderId="0" xfId="0"/>
    <xf numFmtId="0" fontId="11" fillId="0" borderId="0" xfId="0" applyFont="1" applyBorder="1"/>
    <xf numFmtId="0" fontId="12" fillId="0" borderId="0" xfId="0" quotePrefix="1" applyFont="1" applyFill="1" applyBorder="1" applyAlignment="1"/>
    <xf numFmtId="0" fontId="13" fillId="0" borderId="0" xfId="0" applyFont="1" applyBorder="1"/>
    <xf numFmtId="166" fontId="15" fillId="0" borderId="1" xfId="7" applyFont="1" applyBorder="1" applyAlignment="1">
      <alignment horizontal="center"/>
    </xf>
    <xf numFmtId="0" fontId="13" fillId="0" borderId="0" xfId="0" applyFont="1" applyBorder="1" applyAlignment="1">
      <alignment vertical="center"/>
    </xf>
    <xf numFmtId="0" fontId="13" fillId="0" borderId="0" xfId="0" applyFont="1" applyBorder="1" applyAlignment="1">
      <alignment wrapText="1"/>
    </xf>
    <xf numFmtId="0" fontId="13" fillId="0" borderId="0" xfId="0" applyFont="1" applyFill="1" applyBorder="1" applyAlignment="1">
      <alignment horizontal="left" vertical="top" wrapText="1"/>
    </xf>
    <xf numFmtId="0" fontId="20" fillId="0" borderId="0" xfId="0" applyFont="1" applyBorder="1"/>
    <xf numFmtId="166" fontId="15" fillId="0" borderId="0" xfId="7" quotePrefix="1" applyFont="1" applyBorder="1" applyAlignment="1" applyProtection="1">
      <alignment horizontal="center" vertical="top"/>
    </xf>
    <xf numFmtId="166" fontId="22" fillId="0" borderId="2" xfId="7" applyFont="1" applyBorder="1" applyAlignment="1">
      <alignment horizontal="center" vertical="center"/>
    </xf>
    <xf numFmtId="0" fontId="11" fillId="0" borderId="0" xfId="0" applyFont="1" applyFill="1" applyBorder="1"/>
    <xf numFmtId="0" fontId="22" fillId="0" borderId="0" xfId="0" applyFont="1" applyBorder="1" applyAlignment="1">
      <alignment horizontal="center"/>
    </xf>
    <xf numFmtId="166" fontId="22" fillId="0" borderId="1" xfId="7" quotePrefix="1" applyFont="1" applyBorder="1" applyAlignment="1">
      <alignment horizontal="center" vertical="center"/>
    </xf>
    <xf numFmtId="0" fontId="18" fillId="0" borderId="0" xfId="0" applyFont="1" applyFill="1" applyBorder="1" applyAlignment="1">
      <alignment horizontal="right"/>
    </xf>
    <xf numFmtId="0" fontId="2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0" fillId="0" borderId="0" xfId="0" applyFill="1" applyBorder="1"/>
    <xf numFmtId="0" fontId="3" fillId="0" borderId="0" xfId="0" applyFont="1" applyFill="1" applyBorder="1" applyAlignment="1">
      <alignment horizontal="right"/>
    </xf>
    <xf numFmtId="0" fontId="25" fillId="2" borderId="3" xfId="0" applyFont="1" applyFill="1" applyBorder="1" applyAlignment="1">
      <alignment horizontal="center" vertical="center"/>
    </xf>
    <xf numFmtId="0" fontId="25" fillId="2" borderId="4" xfId="0" applyFont="1" applyFill="1" applyBorder="1" applyAlignment="1">
      <alignment horizontal="center" vertical="center"/>
    </xf>
    <xf numFmtId="0" fontId="25" fillId="2" borderId="5" xfId="0" applyFont="1" applyFill="1" applyBorder="1" applyAlignment="1">
      <alignment horizontal="center" vertical="center"/>
    </xf>
    <xf numFmtId="0" fontId="22" fillId="2" borderId="6" xfId="8" quotePrefix="1" applyFont="1" applyFill="1" applyBorder="1" applyAlignment="1">
      <alignment horizontal="center" vertical="center" wrapText="1"/>
    </xf>
    <xf numFmtId="0" fontId="22" fillId="2" borderId="7" xfId="8" quotePrefix="1" applyFont="1" applyFill="1" applyBorder="1" applyAlignment="1">
      <alignment horizontal="center" vertical="center" wrapText="1"/>
    </xf>
    <xf numFmtId="0" fontId="22" fillId="2" borderId="8" xfId="8" quotePrefix="1" applyFont="1" applyFill="1" applyBorder="1" applyAlignment="1">
      <alignment horizontal="center" vertical="center" wrapText="1"/>
    </xf>
    <xf numFmtId="0" fontId="22" fillId="0" borderId="0" xfId="8" quotePrefix="1" applyFont="1" applyFill="1" applyBorder="1" applyAlignment="1">
      <alignment horizontal="center" vertical="center" wrapText="1"/>
    </xf>
    <xf numFmtId="0" fontId="11" fillId="0" borderId="0" xfId="0" applyFont="1" applyBorder="1" applyAlignment="1"/>
    <xf numFmtId="166" fontId="15" fillId="0" borderId="0" xfId="7" quotePrefix="1" applyFont="1" applyBorder="1" applyAlignment="1" applyProtection="1">
      <alignment vertical="top"/>
    </xf>
    <xf numFmtId="166" fontId="22" fillId="0" borderId="2" xfId="7" applyFont="1" applyBorder="1" applyAlignment="1" applyProtection="1">
      <alignment horizontal="center" vertical="center"/>
      <protection hidden="1"/>
    </xf>
    <xf numFmtId="0" fontId="29" fillId="0" borderId="0" xfId="0" applyFont="1" applyBorder="1" applyAlignment="1" applyProtection="1">
      <alignment horizontal="right" vertical="center"/>
      <protection hidden="1"/>
    </xf>
    <xf numFmtId="166" fontId="22" fillId="0" borderId="9" xfId="7" quotePrefix="1" applyFont="1" applyBorder="1" applyAlignment="1">
      <alignment horizontal="center" vertical="center"/>
    </xf>
    <xf numFmtId="0" fontId="11" fillId="0" borderId="0" xfId="0" applyFont="1" applyBorder="1" applyProtection="1">
      <protection hidden="1"/>
    </xf>
    <xf numFmtId="164" fontId="3" fillId="2" borderId="10" xfId="0" applyNumberFormat="1" applyFont="1" applyFill="1" applyBorder="1"/>
    <xf numFmtId="164" fontId="3" fillId="2" borderId="4" xfId="0" applyNumberFormat="1" applyFont="1" applyFill="1" applyBorder="1"/>
    <xf numFmtId="164" fontId="3" fillId="2" borderId="5" xfId="0" applyNumberFormat="1" applyFont="1" applyFill="1" applyBorder="1"/>
    <xf numFmtId="0" fontId="3" fillId="2" borderId="11" xfId="0" applyFont="1" applyFill="1" applyBorder="1" applyAlignment="1">
      <alignment horizontal="center"/>
    </xf>
    <xf numFmtId="0" fontId="27" fillId="0" borderId="0" xfId="0" applyFont="1" applyBorder="1"/>
    <xf numFmtId="0" fontId="0" fillId="0" borderId="0" xfId="0" applyBorder="1"/>
    <xf numFmtId="0" fontId="3" fillId="0" borderId="0" xfId="0" applyFont="1" applyBorder="1"/>
    <xf numFmtId="164" fontId="26" fillId="2" borderId="12" xfId="0" applyNumberFormat="1" applyFont="1" applyFill="1" applyBorder="1"/>
    <xf numFmtId="164" fontId="26" fillId="2" borderId="13" xfId="0" applyNumberFormat="1" applyFont="1" applyFill="1" applyBorder="1"/>
    <xf numFmtId="164" fontId="26" fillId="2" borderId="14" xfId="0" applyNumberFormat="1" applyFont="1" applyFill="1" applyBorder="1"/>
    <xf numFmtId="0" fontId="4" fillId="2" borderId="3" xfId="0" applyFont="1" applyFill="1" applyBorder="1" applyAlignment="1">
      <alignment vertical="center"/>
    </xf>
    <xf numFmtId="0" fontId="4" fillId="2" borderId="10" xfId="0" applyFont="1" applyFill="1" applyBorder="1" applyAlignment="1">
      <alignment vertical="center"/>
    </xf>
    <xf numFmtId="0" fontId="4" fillId="2" borderId="15" xfId="0" applyFont="1" applyFill="1" applyBorder="1" applyAlignment="1">
      <alignment vertical="center"/>
    </xf>
    <xf numFmtId="164" fontId="0" fillId="2" borderId="3" xfId="0" applyNumberFormat="1" applyFill="1" applyBorder="1"/>
    <xf numFmtId="164" fontId="0" fillId="2" borderId="4" xfId="0" applyNumberFormat="1" applyFill="1" applyBorder="1"/>
    <xf numFmtId="164" fontId="0" fillId="2" borderId="5" xfId="0" applyNumberFormat="1" applyFill="1" applyBorder="1"/>
    <xf numFmtId="0" fontId="4" fillId="2" borderId="16" xfId="0" applyFont="1" applyFill="1" applyBorder="1" applyAlignment="1">
      <alignment horizontal="center" vertical="center"/>
    </xf>
    <xf numFmtId="0" fontId="3" fillId="2" borderId="12" xfId="0" applyFont="1" applyFill="1" applyBorder="1" applyAlignment="1">
      <alignment horizontal="center"/>
    </xf>
    <xf numFmtId="49" fontId="30" fillId="3" borderId="17" xfId="0" applyNumberFormat="1" applyFont="1" applyFill="1" applyBorder="1" applyAlignment="1" applyProtection="1">
      <alignment horizontal="center" vertical="center"/>
      <protection locked="0" hidden="1"/>
    </xf>
    <xf numFmtId="0" fontId="12" fillId="0" borderId="0" xfId="0" quotePrefix="1" applyFont="1" applyFill="1" applyBorder="1" applyAlignment="1" applyProtection="1"/>
    <xf numFmtId="0" fontId="13" fillId="0" borderId="0" xfId="0" applyFont="1" applyFill="1" applyBorder="1" applyAlignment="1" applyProtection="1">
      <alignment horizontal="left" vertical="top" wrapText="1"/>
    </xf>
    <xf numFmtId="0" fontId="11" fillId="0" borderId="0" xfId="0" applyFont="1" applyFill="1" applyBorder="1" applyProtection="1"/>
    <xf numFmtId="0" fontId="11" fillId="0" borderId="0" xfId="0" applyFont="1" applyFill="1" applyBorder="1" applyAlignment="1" applyProtection="1"/>
    <xf numFmtId="166" fontId="15" fillId="0" borderId="0" xfId="7" quotePrefix="1" applyFont="1" applyFill="1" applyBorder="1" applyAlignment="1" applyProtection="1">
      <alignment horizontal="center" vertical="top"/>
    </xf>
    <xf numFmtId="166" fontId="15" fillId="0" borderId="0" xfId="7" quotePrefix="1" applyFont="1" applyFill="1" applyBorder="1" applyAlignment="1" applyProtection="1">
      <alignment vertical="top"/>
    </xf>
    <xf numFmtId="0" fontId="13" fillId="0" borderId="0" xfId="0" applyFont="1" applyFill="1" applyBorder="1" applyAlignment="1" applyProtection="1">
      <alignment vertical="center"/>
    </xf>
    <xf numFmtId="0" fontId="13" fillId="0" borderId="0" xfId="0" applyFont="1" applyFill="1" applyBorder="1" applyProtection="1"/>
    <xf numFmtId="0" fontId="20" fillId="0" borderId="0" xfId="0" applyFont="1" applyFill="1" applyBorder="1" applyProtection="1"/>
    <xf numFmtId="0" fontId="13" fillId="0" borderId="0" xfId="0" applyFont="1" applyFill="1" applyBorder="1" applyAlignment="1" applyProtection="1">
      <alignment wrapText="1"/>
    </xf>
    <xf numFmtId="0" fontId="0" fillId="0" borderId="0" xfId="0" applyFill="1" applyBorder="1" applyProtection="1"/>
    <xf numFmtId="0" fontId="22" fillId="0" borderId="0" xfId="8" quotePrefix="1" applyFont="1" applyFill="1" applyBorder="1" applyAlignment="1" applyProtection="1">
      <alignment horizontal="center" vertical="center" wrapText="1"/>
    </xf>
    <xf numFmtId="0" fontId="27" fillId="0" borderId="0" xfId="0" applyFont="1" applyFill="1" applyBorder="1" applyProtection="1"/>
    <xf numFmtId="0" fontId="18" fillId="0" borderId="0" xfId="0" applyFont="1" applyFill="1" applyBorder="1" applyAlignment="1" applyProtection="1">
      <alignment horizontal="right"/>
    </xf>
    <xf numFmtId="0" fontId="23" fillId="0" borderId="0" xfId="0" applyFont="1" applyFill="1" applyBorder="1" applyAlignment="1" applyProtection="1">
      <alignment horizontal="left" vertical="center" wrapText="1"/>
    </xf>
    <xf numFmtId="0" fontId="25" fillId="0" borderId="0" xfId="0" applyFont="1" applyFill="1" applyBorder="1" applyAlignment="1" applyProtection="1">
      <alignment horizontal="center" vertical="center"/>
    </xf>
    <xf numFmtId="0" fontId="22" fillId="0" borderId="0" xfId="0" quotePrefix="1"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164" fontId="26" fillId="0" borderId="0" xfId="0" applyNumberFormat="1" applyFont="1" applyFill="1" applyBorder="1" applyProtection="1"/>
    <xf numFmtId="0" fontId="5" fillId="0" borderId="0" xfId="0" applyFont="1" applyFill="1" applyBorder="1" applyAlignment="1" applyProtection="1">
      <alignment horizontal="left" indent="1"/>
    </xf>
    <xf numFmtId="167" fontId="0" fillId="0" borderId="0" xfId="0" applyNumberFormat="1" applyFill="1" applyBorder="1" applyProtection="1"/>
    <xf numFmtId="0" fontId="3" fillId="0" borderId="0" xfId="0" applyFont="1" applyFill="1" applyBorder="1" applyAlignment="1" applyProtection="1">
      <alignment horizontal="left"/>
    </xf>
    <xf numFmtId="167" fontId="3" fillId="0" borderId="0" xfId="0" applyNumberFormat="1" applyFont="1" applyFill="1" applyBorder="1" applyProtection="1"/>
    <xf numFmtId="0" fontId="3" fillId="0" borderId="0" xfId="0" applyFont="1" applyFill="1" applyBorder="1" applyProtection="1"/>
    <xf numFmtId="164" fontId="3" fillId="0" borderId="0" xfId="0" applyNumberFormat="1" applyFont="1" applyFill="1" applyBorder="1" applyProtection="1"/>
    <xf numFmtId="0" fontId="3" fillId="0" borderId="0" xfId="0" applyFont="1" applyFill="1" applyBorder="1" applyAlignment="1" applyProtection="1">
      <alignment horizontal="center"/>
    </xf>
    <xf numFmtId="49" fontId="0" fillId="0" borderId="0" xfId="0" applyNumberFormat="1" applyFont="1" applyFill="1" applyBorder="1" applyAlignment="1" applyProtection="1">
      <alignment horizontal="left" indent="1"/>
    </xf>
    <xf numFmtId="49" fontId="3" fillId="0" borderId="0" xfId="0" applyNumberFormat="1" applyFont="1" applyFill="1" applyBorder="1" applyProtection="1"/>
    <xf numFmtId="49" fontId="5" fillId="0" borderId="0" xfId="0" applyNumberFormat="1" applyFont="1" applyFill="1" applyBorder="1" applyAlignment="1" applyProtection="1">
      <alignment horizontal="left" indent="1"/>
    </xf>
    <xf numFmtId="49" fontId="4" fillId="0" borderId="0" xfId="0" applyNumberFormat="1" applyFont="1" applyFill="1" applyBorder="1" applyProtection="1"/>
    <xf numFmtId="0" fontId="4" fillId="0" borderId="0" xfId="0" applyFont="1" applyFill="1" applyBorder="1" applyAlignment="1" applyProtection="1">
      <alignment vertical="center"/>
    </xf>
    <xf numFmtId="49" fontId="3" fillId="0" borderId="0" xfId="0" applyNumberFormat="1" applyFont="1" applyFill="1" applyBorder="1" applyAlignment="1" applyProtection="1">
      <alignment horizontal="center"/>
    </xf>
    <xf numFmtId="49" fontId="9" fillId="0" borderId="0" xfId="0" applyNumberFormat="1" applyFont="1" applyFill="1" applyBorder="1" applyAlignment="1" applyProtection="1">
      <alignment horizontal="left" indent="1"/>
    </xf>
    <xf numFmtId="167" fontId="0" fillId="0" borderId="0" xfId="0" applyNumberFormat="1" applyFont="1" applyFill="1" applyBorder="1" applyProtection="1"/>
    <xf numFmtId="164" fontId="0" fillId="0" borderId="0" xfId="0" applyNumberFormat="1" applyFill="1" applyBorder="1" applyProtection="1"/>
    <xf numFmtId="0" fontId="3" fillId="0" borderId="0" xfId="0" applyFont="1" applyFill="1" applyBorder="1" applyAlignment="1" applyProtection="1">
      <alignment horizontal="left" indent="1"/>
    </xf>
    <xf numFmtId="49" fontId="9" fillId="0" borderId="0" xfId="0" applyNumberFormat="1" applyFont="1" applyFill="1" applyBorder="1" applyAlignment="1" applyProtection="1">
      <alignment horizontal="left" indent="2"/>
    </xf>
    <xf numFmtId="49" fontId="9" fillId="0" borderId="0" xfId="0" applyNumberFormat="1" applyFont="1" applyFill="1" applyBorder="1" applyAlignment="1" applyProtection="1">
      <alignment horizontal="left" wrapText="1" indent="2"/>
    </xf>
    <xf numFmtId="0" fontId="3" fillId="0" borderId="0" xfId="0" applyFont="1" applyFill="1" applyBorder="1" applyAlignment="1" applyProtection="1">
      <alignment horizontal="left" wrapText="1" indent="1"/>
    </xf>
    <xf numFmtId="0" fontId="10" fillId="0" borderId="0" xfId="0" applyFont="1" applyFill="1" applyBorder="1" applyAlignment="1" applyProtection="1">
      <alignment horizontal="left" wrapText="1"/>
    </xf>
    <xf numFmtId="164" fontId="10" fillId="0" borderId="0" xfId="0" applyNumberFormat="1" applyFont="1" applyFill="1" applyBorder="1" applyProtection="1"/>
    <xf numFmtId="0" fontId="10" fillId="0" borderId="0" xfId="0" applyFont="1" applyFill="1" applyBorder="1" applyAlignment="1" applyProtection="1">
      <alignment horizontal="left" indent="1"/>
    </xf>
    <xf numFmtId="0" fontId="0" fillId="0" borderId="0" xfId="0" applyFont="1" applyFill="1" applyBorder="1" applyAlignment="1" applyProtection="1">
      <alignment horizontal="left" indent="2"/>
    </xf>
    <xf numFmtId="165" fontId="3" fillId="0" borderId="0" xfId="6" applyNumberFormat="1" applyFont="1" applyFill="1" applyBorder="1" applyProtection="1"/>
    <xf numFmtId="0" fontId="3" fillId="0" borderId="0" xfId="0" applyFont="1" applyFill="1" applyBorder="1" applyAlignment="1" applyProtection="1">
      <alignment horizontal="center" vertical="center"/>
    </xf>
    <xf numFmtId="0" fontId="10" fillId="0" borderId="0" xfId="0" applyFont="1" applyFill="1" applyBorder="1" applyAlignment="1" applyProtection="1">
      <alignment horizontal="left" wrapText="1" indent="1"/>
    </xf>
    <xf numFmtId="0" fontId="3" fillId="0" borderId="0" xfId="0" applyFont="1" applyFill="1" applyBorder="1" applyAlignment="1" applyProtection="1">
      <alignment horizontal="left" indent="2"/>
    </xf>
    <xf numFmtId="0" fontId="5" fillId="0" borderId="0" xfId="0" applyFont="1" applyFill="1" applyBorder="1" applyProtection="1"/>
    <xf numFmtId="0" fontId="4" fillId="0" borderId="0" xfId="0" applyFont="1" applyFill="1" applyBorder="1" applyAlignment="1" applyProtection="1">
      <alignment horizontal="center" vertical="center"/>
    </xf>
    <xf numFmtId="0" fontId="0" fillId="0" borderId="0" xfId="0" quotePrefix="1" applyFill="1" applyBorder="1" applyProtection="1"/>
    <xf numFmtId="0" fontId="0" fillId="4" borderId="0" xfId="0" applyFill="1" applyBorder="1" applyProtection="1"/>
    <xf numFmtId="0" fontId="29" fillId="0" borderId="0" xfId="0" applyFont="1" applyFill="1" applyBorder="1" applyAlignment="1" applyProtection="1">
      <alignment horizontal="right" vertical="center"/>
    </xf>
    <xf numFmtId="49" fontId="30" fillId="0" borderId="0" xfId="0" applyNumberFormat="1" applyFont="1" applyFill="1" applyBorder="1" applyAlignment="1" applyProtection="1">
      <alignment horizontal="center" vertical="center"/>
    </xf>
    <xf numFmtId="0" fontId="19" fillId="0" borderId="0" xfId="0" applyFont="1" applyFill="1" applyBorder="1" applyAlignment="1" applyProtection="1">
      <alignment vertical="center"/>
    </xf>
    <xf numFmtId="0" fontId="3" fillId="0" borderId="0" xfId="0" applyFont="1" applyFill="1" applyBorder="1" applyAlignment="1" applyProtection="1">
      <alignment horizontal="right"/>
    </xf>
    <xf numFmtId="0" fontId="4" fillId="0" borderId="0" xfId="0" applyFont="1" applyFill="1" applyBorder="1" applyAlignment="1" applyProtection="1">
      <alignment horizontal="left" vertical="center" wrapText="1"/>
    </xf>
    <xf numFmtId="0" fontId="0" fillId="0" borderId="0" xfId="0" applyFont="1" applyFill="1" applyBorder="1" applyProtection="1"/>
    <xf numFmtId="0" fontId="11" fillId="0" borderId="0" xfId="0" applyNumberFormat="1" applyFont="1" applyFill="1" applyBorder="1" applyAlignment="1">
      <alignment horizontal="left"/>
    </xf>
    <xf numFmtId="0" fontId="0" fillId="0" borderId="0" xfId="0" applyNumberFormat="1" applyBorder="1"/>
    <xf numFmtId="0" fontId="22" fillId="2" borderId="18" xfId="0" quotePrefix="1" applyNumberFormat="1" applyFont="1" applyFill="1" applyBorder="1" applyAlignment="1">
      <alignment horizontal="center" vertical="center" wrapText="1"/>
    </xf>
    <xf numFmtId="0" fontId="3" fillId="2" borderId="19" xfId="0" applyNumberFormat="1" applyFont="1" applyFill="1" applyBorder="1" applyAlignment="1">
      <alignment horizontal="center" vertical="center" wrapText="1"/>
    </xf>
    <xf numFmtId="0" fontId="32" fillId="2" borderId="20" xfId="0" applyNumberFormat="1" applyFont="1" applyFill="1" applyBorder="1" applyAlignment="1">
      <alignment horizontal="left" indent="1"/>
    </xf>
    <xf numFmtId="0" fontId="3" fillId="2" borderId="21" xfId="0" applyNumberFormat="1" applyFont="1" applyFill="1" applyBorder="1" applyAlignment="1">
      <alignment horizontal="left"/>
    </xf>
    <xf numFmtId="0" fontId="3" fillId="2" borderId="21" xfId="0" applyNumberFormat="1" applyFont="1" applyFill="1" applyBorder="1"/>
    <xf numFmtId="0" fontId="3" fillId="2" borderId="22" xfId="0" applyNumberFormat="1" applyFont="1" applyFill="1" applyBorder="1"/>
    <xf numFmtId="0" fontId="3" fillId="2" borderId="21" xfId="0" applyNumberFormat="1" applyFont="1" applyFill="1" applyBorder="1" applyAlignment="1">
      <alignment horizontal="center"/>
    </xf>
    <xf numFmtId="0" fontId="9" fillId="2" borderId="20" xfId="0" applyNumberFormat="1" applyFont="1" applyFill="1" applyBorder="1" applyAlignment="1">
      <alignment horizontal="left" indent="1"/>
    </xf>
    <xf numFmtId="0" fontId="3" fillId="2" borderId="23" xfId="0" applyNumberFormat="1" applyFont="1" applyFill="1" applyBorder="1"/>
    <xf numFmtId="0" fontId="3" fillId="2" borderId="24" xfId="0" applyNumberFormat="1" applyFont="1" applyFill="1" applyBorder="1"/>
    <xf numFmtId="0" fontId="4" fillId="2" borderId="25" xfId="0" applyNumberFormat="1" applyFont="1" applyFill="1" applyBorder="1"/>
    <xf numFmtId="0" fontId="4" fillId="2" borderId="22" xfId="0" applyNumberFormat="1" applyFont="1" applyFill="1" applyBorder="1"/>
    <xf numFmtId="0" fontId="3" fillId="2" borderId="21" xfId="0" applyNumberFormat="1" applyFont="1" applyFill="1" applyBorder="1" applyAlignment="1">
      <alignment horizontal="center" vertical="center" wrapText="1"/>
    </xf>
    <xf numFmtId="0" fontId="3" fillId="2" borderId="26" xfId="0" applyNumberFormat="1" applyFont="1" applyFill="1" applyBorder="1"/>
    <xf numFmtId="0" fontId="9" fillId="2" borderId="27" xfId="0" applyNumberFormat="1" applyFont="1" applyFill="1" applyBorder="1" applyAlignment="1">
      <alignment horizontal="left" indent="1"/>
    </xf>
    <xf numFmtId="0" fontId="9" fillId="2" borderId="28" xfId="0" applyNumberFormat="1" applyFont="1" applyFill="1" applyBorder="1" applyAlignment="1">
      <alignment horizontal="left" indent="1"/>
    </xf>
    <xf numFmtId="0" fontId="3" fillId="2" borderId="25" xfId="0" applyNumberFormat="1" applyFont="1" applyFill="1" applyBorder="1"/>
    <xf numFmtId="0" fontId="3" fillId="2" borderId="29" xfId="0" applyNumberFormat="1" applyFont="1" applyFill="1" applyBorder="1"/>
    <xf numFmtId="0" fontId="3" fillId="2" borderId="30" xfId="0" applyNumberFormat="1" applyFont="1" applyFill="1" applyBorder="1" applyAlignment="1">
      <alignment horizontal="left" indent="1"/>
    </xf>
    <xf numFmtId="0" fontId="9" fillId="2" borderId="27" xfId="0" applyNumberFormat="1" applyFont="1" applyFill="1" applyBorder="1" applyAlignment="1">
      <alignment horizontal="left" indent="2"/>
    </xf>
    <xf numFmtId="0" fontId="9" fillId="2" borderId="27" xfId="0" applyNumberFormat="1" applyFont="1" applyFill="1" applyBorder="1" applyAlignment="1">
      <alignment horizontal="left" wrapText="1" indent="2"/>
    </xf>
    <xf numFmtId="0" fontId="9" fillId="2" borderId="28" xfId="0" applyNumberFormat="1" applyFont="1" applyFill="1" applyBorder="1" applyAlignment="1">
      <alignment horizontal="left" wrapText="1" indent="2"/>
    </xf>
    <xf numFmtId="0" fontId="9" fillId="2" borderId="28" xfId="0" applyNumberFormat="1" applyFont="1" applyFill="1" applyBorder="1" applyAlignment="1">
      <alignment horizontal="left" indent="2"/>
    </xf>
    <xf numFmtId="0" fontId="3" fillId="2" borderId="25" xfId="0" applyNumberFormat="1" applyFont="1" applyFill="1" applyBorder="1" applyAlignment="1">
      <alignment horizontal="left" wrapText="1" indent="1"/>
    </xf>
    <xf numFmtId="0" fontId="3" fillId="2" borderId="31" xfId="0" applyNumberFormat="1" applyFont="1" applyFill="1" applyBorder="1"/>
    <xf numFmtId="0" fontId="3" fillId="2" borderId="30" xfId="0" applyNumberFormat="1" applyFont="1" applyFill="1" applyBorder="1"/>
    <xf numFmtId="0" fontId="3" fillId="2" borderId="27" xfId="0" applyNumberFormat="1" applyFont="1" applyFill="1" applyBorder="1"/>
    <xf numFmtId="0" fontId="5" fillId="0" borderId="0" xfId="0" applyNumberFormat="1" applyFont="1" applyBorder="1"/>
    <xf numFmtId="0" fontId="3" fillId="2" borderId="32" xfId="0" applyNumberFormat="1" applyFont="1" applyFill="1" applyBorder="1"/>
    <xf numFmtId="0" fontId="0" fillId="2" borderId="26" xfId="0" quotePrefix="1" applyNumberFormat="1" applyFill="1" applyBorder="1"/>
    <xf numFmtId="0" fontId="0" fillId="2" borderId="27" xfId="0" quotePrefix="1" applyNumberFormat="1" applyFill="1" applyBorder="1"/>
    <xf numFmtId="0" fontId="0" fillId="2" borderId="31" xfId="0" quotePrefix="1" applyNumberFormat="1" applyFill="1" applyBorder="1"/>
    <xf numFmtId="0" fontId="3" fillId="2" borderId="19" xfId="0" applyNumberFormat="1" applyFont="1" applyFill="1" applyBorder="1" applyAlignment="1">
      <alignment horizontal="center"/>
    </xf>
    <xf numFmtId="0" fontId="3" fillId="2" borderId="33" xfId="0" applyNumberFormat="1" applyFont="1" applyFill="1" applyBorder="1"/>
    <xf numFmtId="0" fontId="10" fillId="2" borderId="25" xfId="0" applyNumberFormat="1" applyFont="1" applyFill="1" applyBorder="1" applyAlignment="1">
      <alignment horizontal="left" wrapText="1"/>
    </xf>
    <xf numFmtId="0" fontId="3" fillId="2" borderId="30" xfId="0" applyNumberFormat="1" applyFont="1" applyFill="1" applyBorder="1" applyAlignment="1">
      <alignment horizontal="left"/>
    </xf>
    <xf numFmtId="0" fontId="3" fillId="2" borderId="34" xfId="0" applyNumberFormat="1" applyFont="1" applyFill="1" applyBorder="1"/>
    <xf numFmtId="0" fontId="3" fillId="2" borderId="35" xfId="0" applyNumberFormat="1" applyFont="1" applyFill="1" applyBorder="1" applyAlignment="1">
      <alignment horizontal="left"/>
    </xf>
    <xf numFmtId="0" fontId="34" fillId="2" borderId="36" xfId="0" applyNumberFormat="1" applyFont="1" applyFill="1" applyBorder="1" applyAlignment="1">
      <alignment horizontal="center"/>
    </xf>
    <xf numFmtId="0" fontId="34" fillId="2" borderId="19" xfId="0" applyNumberFormat="1" applyFont="1" applyFill="1" applyBorder="1" applyAlignment="1">
      <alignment horizontal="center"/>
    </xf>
    <xf numFmtId="0" fontId="34" fillId="2" borderId="21" xfId="0" applyNumberFormat="1" applyFont="1" applyFill="1" applyBorder="1" applyAlignment="1">
      <alignment horizontal="center"/>
    </xf>
    <xf numFmtId="0" fontId="34" fillId="2" borderId="37" xfId="0" applyNumberFormat="1" applyFont="1" applyFill="1" applyBorder="1" applyAlignment="1">
      <alignment horizontal="center"/>
    </xf>
    <xf numFmtId="0" fontId="9" fillId="2" borderId="27" xfId="0" applyNumberFormat="1" applyFont="1" applyFill="1" applyBorder="1" applyAlignment="1">
      <alignment horizontal="left" wrapText="1" indent="1"/>
    </xf>
    <xf numFmtId="0" fontId="10" fillId="2" borderId="30" xfId="0" applyNumberFormat="1" applyFont="1" applyFill="1" applyBorder="1" applyAlignment="1">
      <alignment horizontal="left"/>
    </xf>
    <xf numFmtId="0" fontId="33" fillId="2" borderId="30" xfId="0" applyNumberFormat="1" applyFont="1" applyFill="1" applyBorder="1" applyAlignment="1">
      <alignment horizontal="left"/>
    </xf>
    <xf numFmtId="0" fontId="35" fillId="2" borderId="27" xfId="0" applyNumberFormat="1" applyFont="1" applyFill="1" applyBorder="1" applyAlignment="1">
      <alignment horizontal="left" indent="1"/>
    </xf>
    <xf numFmtId="0" fontId="9" fillId="2" borderId="35" xfId="0" applyNumberFormat="1" applyFont="1" applyFill="1" applyBorder="1" applyAlignment="1">
      <alignment horizontal="left" indent="1"/>
    </xf>
    <xf numFmtId="0" fontId="10" fillId="2" borderId="20" xfId="0" applyNumberFormat="1" applyFont="1" applyFill="1" applyBorder="1" applyAlignment="1">
      <alignment horizontal="left"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22" fillId="2" borderId="10" xfId="8" quotePrefix="1" applyFont="1" applyFill="1" applyBorder="1" applyAlignment="1">
      <alignment horizontal="center" vertical="center" wrapText="1"/>
    </xf>
    <xf numFmtId="0" fontId="22" fillId="2" borderId="4" xfId="8" quotePrefix="1" applyFont="1" applyFill="1" applyBorder="1" applyAlignment="1">
      <alignment horizontal="center" vertical="center" wrapText="1"/>
    </xf>
    <xf numFmtId="0" fontId="22" fillId="2" borderId="5" xfId="8" quotePrefix="1" applyFont="1" applyFill="1" applyBorder="1" applyAlignment="1">
      <alignment horizontal="center" vertical="center" wrapText="1"/>
    </xf>
    <xf numFmtId="0" fontId="11" fillId="0" borderId="0" xfId="0" applyFont="1" applyFill="1" applyBorder="1" applyAlignment="1" applyProtection="1">
      <alignment horizontal="left"/>
    </xf>
    <xf numFmtId="0" fontId="19" fillId="4" borderId="0" xfId="0" applyFont="1" applyFill="1" applyBorder="1" applyAlignment="1" applyProtection="1">
      <alignment vertical="center"/>
    </xf>
    <xf numFmtId="167" fontId="0" fillId="0" borderId="38" xfId="0" applyNumberFormat="1" applyBorder="1" applyProtection="1">
      <protection locked="0"/>
    </xf>
    <xf numFmtId="167" fontId="0" fillId="0" borderId="39" xfId="0" applyNumberFormat="1" applyBorder="1" applyProtection="1">
      <protection locked="0"/>
    </xf>
    <xf numFmtId="167" fontId="0" fillId="0" borderId="40" xfId="0" applyNumberFormat="1" applyBorder="1" applyProtection="1">
      <protection locked="0"/>
    </xf>
    <xf numFmtId="167" fontId="3" fillId="0" borderId="41" xfId="0" applyNumberFormat="1" applyFont="1" applyBorder="1" applyProtection="1">
      <protection locked="0"/>
    </xf>
    <xf numFmtId="167" fontId="3" fillId="0" borderId="42" xfId="0" applyNumberFormat="1" applyFont="1" applyBorder="1" applyProtection="1">
      <protection locked="0"/>
    </xf>
    <xf numFmtId="167" fontId="3" fillId="0" borderId="43" xfId="0" applyNumberFormat="1" applyFont="1" applyBorder="1" applyProtection="1">
      <protection locked="0"/>
    </xf>
    <xf numFmtId="164" fontId="3" fillId="0" borderId="22" xfId="0" applyNumberFormat="1" applyFont="1" applyBorder="1" applyProtection="1">
      <protection locked="0"/>
    </xf>
    <xf numFmtId="164" fontId="3" fillId="0" borderId="44" xfId="0" applyNumberFormat="1" applyFont="1" applyBorder="1" applyProtection="1">
      <protection locked="0"/>
    </xf>
    <xf numFmtId="164" fontId="3" fillId="0" borderId="45" xfId="0" applyNumberFormat="1" applyFont="1" applyBorder="1" applyProtection="1">
      <protection locked="0"/>
    </xf>
    <xf numFmtId="164" fontId="3" fillId="0" borderId="38" xfId="0" applyNumberFormat="1" applyFont="1" applyBorder="1" applyProtection="1">
      <protection locked="0"/>
    </xf>
    <xf numFmtId="164" fontId="3" fillId="0" borderId="39" xfId="0" applyNumberFormat="1" applyFont="1" applyBorder="1" applyProtection="1">
      <protection locked="0"/>
    </xf>
    <xf numFmtId="164" fontId="3" fillId="0" borderId="40" xfId="0" applyNumberFormat="1" applyFont="1" applyBorder="1" applyProtection="1">
      <protection locked="0"/>
    </xf>
    <xf numFmtId="164" fontId="3" fillId="0" borderId="46" xfId="0" applyNumberFormat="1" applyFont="1" applyBorder="1" applyProtection="1">
      <protection locked="0"/>
    </xf>
    <xf numFmtId="164" fontId="3" fillId="0" borderId="47" xfId="0" applyNumberFormat="1" applyFont="1" applyBorder="1" applyProtection="1">
      <protection locked="0"/>
    </xf>
    <xf numFmtId="164" fontId="3" fillId="0" borderId="14" xfId="0" applyNumberFormat="1" applyFont="1" applyBorder="1" applyProtection="1">
      <protection locked="0"/>
    </xf>
    <xf numFmtId="167" fontId="0" fillId="0" borderId="34" xfId="0" applyNumberFormat="1" applyFont="1" applyBorder="1" applyProtection="1">
      <protection locked="0"/>
    </xf>
    <xf numFmtId="167" fontId="0" fillId="0" borderId="48" xfId="0" applyNumberFormat="1" applyFont="1" applyBorder="1" applyProtection="1">
      <protection locked="0"/>
    </xf>
    <xf numFmtId="167" fontId="0" fillId="0" borderId="49" xfId="0" applyNumberFormat="1" applyFont="1" applyBorder="1" applyProtection="1">
      <protection locked="0"/>
    </xf>
    <xf numFmtId="167" fontId="0" fillId="0" borderId="22" xfId="0" applyNumberFormat="1" applyFont="1" applyBorder="1" applyProtection="1">
      <protection locked="0"/>
    </xf>
    <xf numFmtId="167" fontId="0" fillId="0" borderId="44" xfId="0" applyNumberFormat="1" applyFont="1" applyBorder="1" applyProtection="1">
      <protection locked="0"/>
    </xf>
    <xf numFmtId="167" fontId="0" fillId="0" borderId="45" xfId="0" applyNumberFormat="1" applyFont="1" applyBorder="1" applyProtection="1">
      <protection locked="0"/>
    </xf>
    <xf numFmtId="164" fontId="3" fillId="0" borderId="38" xfId="0" applyNumberFormat="1" applyFont="1" applyFill="1" applyBorder="1" applyProtection="1">
      <protection locked="0"/>
    </xf>
    <xf numFmtId="164" fontId="3" fillId="0" borderId="39" xfId="0" applyNumberFormat="1" applyFont="1" applyFill="1" applyBorder="1" applyProtection="1">
      <protection locked="0"/>
    </xf>
    <xf numFmtId="164" fontId="3" fillId="0" borderId="40" xfId="0" applyNumberFormat="1" applyFont="1" applyFill="1" applyBorder="1" applyProtection="1">
      <protection locked="0"/>
    </xf>
    <xf numFmtId="167" fontId="0" fillId="0" borderId="34" xfId="0" applyNumberFormat="1" applyFill="1" applyBorder="1" applyProtection="1">
      <protection locked="0"/>
    </xf>
    <xf numFmtId="167" fontId="0" fillId="0" borderId="48" xfId="0" applyNumberFormat="1" applyFill="1" applyBorder="1" applyProtection="1">
      <protection locked="0"/>
    </xf>
    <xf numFmtId="167" fontId="0" fillId="0" borderId="49" xfId="0" applyNumberFormat="1" applyFill="1" applyBorder="1" applyProtection="1">
      <protection locked="0"/>
    </xf>
    <xf numFmtId="167" fontId="0" fillId="0" borderId="34" xfId="0" applyNumberFormat="1" applyFont="1" applyFill="1" applyBorder="1" applyProtection="1">
      <protection locked="0"/>
    </xf>
    <xf numFmtId="167" fontId="0" fillId="0" borderId="48" xfId="0" applyNumberFormat="1" applyFont="1" applyFill="1" applyBorder="1" applyProtection="1">
      <protection locked="0"/>
    </xf>
    <xf numFmtId="167" fontId="0" fillId="0" borderId="49" xfId="0" applyNumberFormat="1" applyFont="1" applyFill="1" applyBorder="1" applyProtection="1">
      <protection locked="0"/>
    </xf>
    <xf numFmtId="164" fontId="10" fillId="0" borderId="38" xfId="0" applyNumberFormat="1" applyFont="1" applyFill="1" applyBorder="1" applyProtection="1">
      <protection locked="0"/>
    </xf>
    <xf numFmtId="164" fontId="10" fillId="0" borderId="39" xfId="0" applyNumberFormat="1" applyFont="1" applyFill="1" applyBorder="1" applyProtection="1">
      <protection locked="0"/>
    </xf>
    <xf numFmtId="164" fontId="10" fillId="0" borderId="40" xfId="0" applyNumberFormat="1" applyFont="1" applyFill="1" applyBorder="1" applyProtection="1">
      <protection locked="0"/>
    </xf>
    <xf numFmtId="165" fontId="3" fillId="0" borderId="46" xfId="6" applyNumberFormat="1" applyFont="1" applyBorder="1" applyProtection="1">
      <protection locked="0"/>
    </xf>
    <xf numFmtId="165" fontId="3" fillId="0" borderId="47" xfId="6" applyNumberFormat="1" applyFont="1" applyBorder="1" applyProtection="1">
      <protection locked="0"/>
    </xf>
    <xf numFmtId="165" fontId="3" fillId="0" borderId="14" xfId="6" applyNumberFormat="1" applyFont="1" applyBorder="1" applyProtection="1">
      <protection locked="0"/>
    </xf>
    <xf numFmtId="165" fontId="3" fillId="0" borderId="31" xfId="6" applyNumberFormat="1" applyFont="1" applyBorder="1" applyProtection="1">
      <protection locked="0"/>
    </xf>
    <xf numFmtId="165" fontId="3" fillId="0" borderId="50" xfId="6" applyNumberFormat="1" applyFont="1" applyBorder="1" applyProtection="1">
      <protection locked="0"/>
    </xf>
    <xf numFmtId="165" fontId="3" fillId="0" borderId="51" xfId="6" applyNumberFormat="1" applyFont="1" applyBorder="1" applyProtection="1">
      <protection locked="0"/>
    </xf>
    <xf numFmtId="167" fontId="0" fillId="0" borderId="34" xfId="0" applyNumberFormat="1" applyBorder="1" applyProtection="1">
      <protection locked="0"/>
    </xf>
    <xf numFmtId="167" fontId="0" fillId="0" borderId="48" xfId="0" applyNumberFormat="1" applyBorder="1" applyProtection="1">
      <protection locked="0"/>
    </xf>
    <xf numFmtId="167" fontId="0" fillId="0" borderId="49" xfId="0" applyNumberFormat="1" applyBorder="1" applyProtection="1">
      <protection locked="0"/>
    </xf>
    <xf numFmtId="167" fontId="0" fillId="0" borderId="31" xfId="0" applyNumberFormat="1" applyBorder="1" applyProtection="1">
      <protection locked="0"/>
    </xf>
    <xf numFmtId="167" fontId="0" fillId="0" borderId="50" xfId="0" applyNumberFormat="1" applyBorder="1" applyProtection="1">
      <protection locked="0"/>
    </xf>
    <xf numFmtId="167" fontId="0" fillId="0" borderId="51" xfId="0" applyNumberFormat="1" applyBorder="1" applyProtection="1">
      <protection locked="0"/>
    </xf>
    <xf numFmtId="0" fontId="3" fillId="0" borderId="0" xfId="0" applyFont="1" applyFill="1" applyBorder="1" applyAlignment="1" applyProtection="1">
      <alignment horizontal="center"/>
      <protection hidden="1"/>
    </xf>
    <xf numFmtId="167" fontId="0" fillId="0" borderId="46" xfId="0" applyNumberFormat="1" applyBorder="1" applyProtection="1">
      <protection locked="0"/>
    </xf>
    <xf numFmtId="167" fontId="0" fillId="0" borderId="47" xfId="0" applyNumberFormat="1" applyBorder="1" applyProtection="1">
      <protection locked="0"/>
    </xf>
    <xf numFmtId="167" fontId="0" fillId="0" borderId="14" xfId="0" applyNumberFormat="1" applyBorder="1" applyProtection="1">
      <protection locked="0"/>
    </xf>
    <xf numFmtId="166" fontId="15" fillId="0" borderId="2" xfId="7" quotePrefix="1" applyFont="1" applyBorder="1" applyAlignment="1">
      <alignment horizontal="center" vertical="top"/>
    </xf>
    <xf numFmtId="166" fontId="15" fillId="0" borderId="52" xfId="7" quotePrefix="1" applyFont="1" applyBorder="1" applyAlignment="1">
      <alignment horizontal="center" vertical="top"/>
    </xf>
    <xf numFmtId="166" fontId="15" fillId="0" borderId="53" xfId="7" quotePrefix="1" applyFont="1" applyBorder="1" applyAlignment="1">
      <alignment horizontal="center" vertical="top"/>
    </xf>
    <xf numFmtId="0" fontId="17" fillId="0" borderId="0" xfId="0" applyFont="1" applyBorder="1" applyAlignment="1">
      <alignment horizontal="left"/>
    </xf>
    <xf numFmtId="0" fontId="18" fillId="0" borderId="0" xfId="0" applyFont="1" applyBorder="1" applyAlignment="1">
      <alignment horizontal="left"/>
    </xf>
    <xf numFmtId="0" fontId="19" fillId="0" borderId="0" xfId="0" applyFont="1" applyBorder="1" applyAlignment="1" applyProtection="1">
      <alignment horizontal="left" vertical="center"/>
      <protection hidden="1"/>
    </xf>
    <xf numFmtId="0" fontId="13" fillId="0" borderId="0" xfId="0" quotePrefix="1" applyFont="1" applyFill="1" applyBorder="1" applyAlignment="1">
      <alignment horizontal="left" vertical="top" wrapText="1"/>
    </xf>
    <xf numFmtId="0" fontId="1" fillId="0" borderId="39" xfId="0" applyFont="1" applyBorder="1" applyAlignment="1" applyProtection="1">
      <alignment horizontal="left" vertical="top" wrapText="1"/>
      <protection locked="0"/>
    </xf>
    <xf numFmtId="0" fontId="1" fillId="0" borderId="54" xfId="0" applyFont="1" applyBorder="1" applyAlignment="1" applyProtection="1">
      <alignment horizontal="left" vertical="top" wrapText="1"/>
      <protection locked="0"/>
    </xf>
    <xf numFmtId="0" fontId="1" fillId="0" borderId="55"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56" xfId="0" applyFont="1" applyBorder="1" applyAlignment="1" applyProtection="1">
      <alignment horizontal="left" vertical="top" wrapText="1"/>
      <protection locked="0"/>
    </xf>
    <xf numFmtId="0" fontId="1" fillId="0" borderId="57" xfId="0" applyFont="1" applyBorder="1" applyAlignment="1" applyProtection="1">
      <alignment horizontal="left" vertical="top" wrapText="1"/>
      <protection locked="0"/>
    </xf>
    <xf numFmtId="0" fontId="13" fillId="0" borderId="0" xfId="0" quotePrefix="1" applyFont="1" applyFill="1" applyBorder="1" applyAlignment="1" applyProtection="1">
      <alignment horizontal="left" vertical="top" wrapText="1"/>
    </xf>
    <xf numFmtId="0" fontId="16" fillId="5" borderId="37" xfId="0" applyFont="1" applyFill="1" applyBorder="1" applyAlignment="1">
      <alignment horizontal="left" vertical="center" wrapText="1"/>
    </xf>
    <xf numFmtId="0" fontId="16" fillId="5" borderId="58" xfId="0" applyFont="1" applyFill="1" applyBorder="1" applyAlignment="1">
      <alignment horizontal="left" vertical="center" wrapText="1"/>
    </xf>
    <xf numFmtId="0" fontId="11" fillId="0" borderId="0" xfId="0" applyFont="1" applyBorder="1" applyAlignment="1" applyProtection="1">
      <alignment horizontal="left"/>
      <protection hidden="1"/>
    </xf>
    <xf numFmtId="0" fontId="11" fillId="0" borderId="0" xfId="0" applyFont="1" applyFill="1" applyBorder="1" applyAlignment="1" applyProtection="1">
      <alignment horizontal="left"/>
    </xf>
    <xf numFmtId="0" fontId="17" fillId="0" borderId="0" xfId="0" applyFont="1" applyFill="1" applyBorder="1" applyAlignment="1" applyProtection="1">
      <alignment horizontal="left"/>
    </xf>
    <xf numFmtId="0" fontId="1" fillId="0" borderId="0" xfId="0" applyFont="1" applyFill="1" applyBorder="1" applyAlignment="1" applyProtection="1">
      <alignment horizontal="left" vertical="top" wrapText="1"/>
    </xf>
    <xf numFmtId="0" fontId="16" fillId="0" borderId="0" xfId="0" applyFont="1" applyFill="1" applyBorder="1" applyAlignment="1" applyProtection="1">
      <alignment horizontal="left" vertical="center" wrapText="1"/>
    </xf>
    <xf numFmtId="0" fontId="18" fillId="0" borderId="0" xfId="0" applyFont="1" applyFill="1" applyBorder="1" applyAlignment="1" applyProtection="1">
      <alignment horizontal="left"/>
    </xf>
    <xf numFmtId="0" fontId="19" fillId="0" borderId="0" xfId="0" applyFont="1" applyFill="1" applyBorder="1" applyAlignment="1" applyProtection="1">
      <alignment horizontal="left"/>
    </xf>
    <xf numFmtId="0" fontId="23"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18" fillId="2" borderId="32" xfId="0" applyNumberFormat="1" applyFont="1" applyFill="1" applyBorder="1" applyAlignment="1">
      <alignment horizontal="center" vertical="center" wrapText="1"/>
    </xf>
    <xf numFmtId="0" fontId="18" fillId="2" borderId="19" xfId="0" applyNumberFormat="1" applyFont="1" applyFill="1" applyBorder="1" applyAlignment="1">
      <alignment horizontal="center" vertical="center" wrapText="1"/>
    </xf>
    <xf numFmtId="0" fontId="24" fillId="2" borderId="29" xfId="0" applyFont="1" applyFill="1" applyBorder="1" applyAlignment="1">
      <alignment horizontal="center" vertical="center" wrapText="1"/>
    </xf>
    <xf numFmtId="0" fontId="24" fillId="2" borderId="59" xfId="0" applyFont="1" applyFill="1" applyBorder="1" applyAlignment="1">
      <alignment horizontal="center" vertical="center" wrapText="1"/>
    </xf>
    <xf numFmtId="0" fontId="24" fillId="2" borderId="60" xfId="0" applyFont="1" applyFill="1" applyBorder="1" applyAlignment="1">
      <alignment horizontal="center" vertical="center" wrapText="1"/>
    </xf>
    <xf numFmtId="166" fontId="22" fillId="0" borderId="61" xfId="7" quotePrefix="1" applyFont="1" applyBorder="1" applyAlignment="1">
      <alignment horizontal="center" vertical="center"/>
    </xf>
    <xf numFmtId="166" fontId="22" fillId="0" borderId="62" xfId="7" quotePrefix="1" applyFont="1" applyBorder="1" applyAlignment="1">
      <alignment horizontal="center" vertical="center"/>
    </xf>
    <xf numFmtId="0" fontId="23" fillId="2" borderId="46" xfId="0" applyFont="1" applyFill="1" applyBorder="1" applyAlignment="1" applyProtection="1">
      <alignment horizontal="center" vertical="center" wrapText="1"/>
      <protection locked="0"/>
    </xf>
    <xf numFmtId="0" fontId="23" fillId="2" borderId="63" xfId="0" applyFont="1" applyFill="1" applyBorder="1" applyAlignment="1" applyProtection="1">
      <alignment horizontal="center" vertical="center" wrapText="1"/>
      <protection locked="0"/>
    </xf>
    <xf numFmtId="0" fontId="23" fillId="2" borderId="11" xfId="0" applyFont="1" applyFill="1" applyBorder="1" applyAlignment="1" applyProtection="1">
      <alignment horizontal="center" vertical="center" wrapText="1"/>
      <protection locked="0"/>
    </xf>
    <xf numFmtId="0" fontId="23" fillId="2" borderId="64" xfId="0" applyFont="1" applyFill="1" applyBorder="1" applyAlignment="1" applyProtection="1">
      <alignment horizontal="center" vertical="center" wrapText="1"/>
      <protection locked="0"/>
    </xf>
    <xf numFmtId="0" fontId="23" fillId="2" borderId="65" xfId="0" applyFont="1" applyFill="1" applyBorder="1" applyAlignment="1" applyProtection="1">
      <alignment horizontal="center" vertical="center" wrapText="1"/>
      <protection locked="0"/>
    </xf>
    <xf numFmtId="0" fontId="23" fillId="2" borderId="66" xfId="0" applyFont="1" applyFill="1" applyBorder="1" applyAlignment="1" applyProtection="1">
      <alignment horizontal="center" vertical="center" wrapText="1"/>
      <protection locked="0"/>
    </xf>
    <xf numFmtId="0" fontId="5" fillId="0" borderId="0" xfId="0" applyNumberFormat="1" applyFont="1" applyBorder="1" applyAlignment="1">
      <alignment horizontal="left" vertical="top" wrapText="1"/>
    </xf>
    <xf numFmtId="0" fontId="28"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28" fillId="6" borderId="46" xfId="0" applyFont="1" applyFill="1" applyBorder="1" applyAlignment="1" applyProtection="1">
      <alignment horizontal="center" vertical="center" wrapText="1"/>
      <protection locked="0"/>
    </xf>
    <xf numFmtId="0" fontId="28" fillId="6" borderId="63" xfId="0" applyFont="1" applyFill="1" applyBorder="1" applyAlignment="1" applyProtection="1">
      <alignment horizontal="center" vertical="center" wrapText="1"/>
      <protection locked="0"/>
    </xf>
    <xf numFmtId="0" fontId="28" fillId="6" borderId="11" xfId="0" applyFont="1" applyFill="1" applyBorder="1" applyAlignment="1" applyProtection="1">
      <alignment horizontal="center" vertical="center" wrapText="1"/>
      <protection locked="0"/>
    </xf>
    <xf numFmtId="0" fontId="28" fillId="6" borderId="64" xfId="0" applyFont="1" applyFill="1" applyBorder="1" applyAlignment="1" applyProtection="1">
      <alignment horizontal="center" vertical="center" wrapText="1"/>
      <protection locked="0"/>
    </xf>
    <xf numFmtId="0" fontId="28" fillId="6" borderId="65" xfId="0" applyFont="1" applyFill="1" applyBorder="1" applyAlignment="1" applyProtection="1">
      <alignment horizontal="center" vertical="center" wrapText="1"/>
      <protection locked="0"/>
    </xf>
    <xf numFmtId="0" fontId="28" fillId="6" borderId="66" xfId="0" applyFont="1" applyFill="1" applyBorder="1" applyAlignment="1" applyProtection="1">
      <alignment horizontal="center" vertical="center" wrapText="1"/>
      <protection locked="0"/>
    </xf>
  </cellXfs>
  <cellStyles count="9">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Normal_ActLiabIL" xfId="8" xr:uid="{00000000-0005-0000-0000-000008000000}"/>
    <cellStyle name="Normal_FCPAGE5" xfId="7" xr:uid="{00000000-0005-0000-0000-000007000000}"/>
    <cellStyle name="Percent" xfId="1" xr:uid="{00000000-0005-0000-0000-000001000000}"/>
    <cellStyle name="Pourcentage"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R38"/>
  <sheetViews>
    <sheetView tabSelected="1" zoomScale="80" zoomScaleNormal="80" workbookViewId="0">
      <selection activeCell="C3" sqref="C3"/>
    </sheetView>
  </sheetViews>
  <sheetFormatPr baseColWidth="10" defaultColWidth="11.42578125" defaultRowHeight="15" x14ac:dyDescent="0.25"/>
  <cols>
    <col min="1" max="1" width="3.140625" style="6" customWidth="1"/>
    <col min="2" max="2" width="112" style="3" customWidth="1"/>
    <col min="3" max="3" width="25.7109375" style="1" customWidth="1"/>
    <col min="4" max="4" width="3.7109375" style="1" customWidth="1"/>
    <col min="5" max="5" width="3.140625" style="3" bestFit="1" customWidth="1"/>
    <col min="6" max="6" width="11.42578125" style="3"/>
    <col min="7" max="7" width="3.140625" style="60" hidden="1" customWidth="1"/>
    <col min="8" max="8" width="112" style="58" hidden="1" customWidth="1"/>
    <col min="9" max="9" width="25.7109375" style="53" hidden="1" customWidth="1"/>
    <col min="10" max="10" width="3.7109375" style="53" hidden="1" customWidth="1"/>
    <col min="11" max="11" width="3.140625" style="60" hidden="1" customWidth="1"/>
    <col min="12" max="12" width="112" style="58" hidden="1" customWidth="1"/>
    <col min="13" max="13" width="25.7109375" style="53" hidden="1" customWidth="1"/>
    <col min="14" max="15" width="0" style="58" hidden="1" customWidth="1"/>
    <col min="16" max="16" width="27" style="58" hidden="1" customWidth="1"/>
    <col min="17" max="18" width="0" style="58" hidden="1" customWidth="1"/>
    <col min="19" max="56" width="0" style="3" hidden="1" customWidth="1"/>
    <col min="57" max="16384" width="11.42578125" style="3"/>
  </cols>
  <sheetData>
    <row r="1" spans="1:18" s="1" customFormat="1" ht="48" customHeight="1" thickBot="1" x14ac:dyDescent="0.25">
      <c r="B1" s="229" t="str">
        <f>IF(Lang,H1,L1)</f>
        <v>*** Enter the insurer's name here***</v>
      </c>
      <c r="C1" s="230"/>
      <c r="G1" s="53"/>
      <c r="H1" s="1" t="s">
        <v>20</v>
      </c>
      <c r="J1" s="53"/>
      <c r="K1" s="53"/>
      <c r="L1" s="235" t="s">
        <v>181</v>
      </c>
      <c r="M1" s="235"/>
      <c r="N1" s="53"/>
      <c r="O1" s="53"/>
      <c r="R1" s="53"/>
    </row>
    <row r="2" spans="1:18" s="1" customFormat="1" ht="9.75" customHeight="1" thickBot="1" x14ac:dyDescent="0.25">
      <c r="B2" s="26"/>
      <c r="C2" s="9" t="s">
        <v>103</v>
      </c>
      <c r="D2" s="27"/>
      <c r="E2" s="28" t="s">
        <v>107</v>
      </c>
      <c r="F2" s="31"/>
      <c r="G2" s="53"/>
      <c r="J2" s="56"/>
      <c r="K2" s="53"/>
      <c r="L2" s="54"/>
      <c r="M2" s="55" t="s">
        <v>103</v>
      </c>
      <c r="N2" s="53"/>
      <c r="O2" s="53"/>
      <c r="R2" s="53"/>
    </row>
    <row r="3" spans="1:18" s="1" customFormat="1" ht="18.75" customHeight="1" thickTop="1" thickBot="1" x14ac:dyDescent="0.25">
      <c r="B3" s="29" t="s">
        <v>104</v>
      </c>
      <c r="C3" s="50" t="s">
        <v>108</v>
      </c>
      <c r="E3" s="30" t="s">
        <v>106</v>
      </c>
      <c r="F3" s="31"/>
      <c r="G3" s="53"/>
      <c r="J3" s="53"/>
      <c r="K3" s="53"/>
      <c r="L3" s="102" t="s">
        <v>104</v>
      </c>
      <c r="M3" s="103" t="s">
        <v>105</v>
      </c>
      <c r="N3" s="53"/>
      <c r="O3" s="53"/>
      <c r="R3" s="104"/>
    </row>
    <row r="4" spans="1:18" s="1" customFormat="1" ht="9" customHeight="1" thickTop="1" x14ac:dyDescent="0.25">
      <c r="B4" s="231"/>
      <c r="C4" s="231"/>
      <c r="F4" s="31"/>
      <c r="G4" s="53"/>
      <c r="H4" s="232"/>
      <c r="I4" s="232"/>
      <c r="J4" s="53"/>
      <c r="K4" s="53"/>
      <c r="L4" s="232"/>
      <c r="M4" s="232"/>
      <c r="N4" s="53"/>
      <c r="O4" s="53"/>
      <c r="P4" s="53"/>
      <c r="Q4" s="61"/>
      <c r="R4" s="53"/>
    </row>
    <row r="5" spans="1:18" s="1" customFormat="1" ht="15.75" x14ac:dyDescent="0.25">
      <c r="B5" s="218" t="str">
        <f>IF(Lang,H5,L5)</f>
        <v>Autorité des marchés financiers - Senior Direction, Supervision of Insurers and Control of Right to Practise</v>
      </c>
      <c r="C5" s="218"/>
      <c r="G5" s="53"/>
      <c r="H5" s="233" t="s">
        <v>28</v>
      </c>
      <c r="I5" s="233"/>
      <c r="J5" s="53"/>
      <c r="K5" s="53"/>
      <c r="L5" s="233" t="s">
        <v>182</v>
      </c>
      <c r="M5" s="233"/>
      <c r="N5" s="53"/>
      <c r="O5" s="53"/>
      <c r="P5" s="101" t="s">
        <v>104</v>
      </c>
      <c r="Q5" s="53"/>
      <c r="R5" s="53"/>
    </row>
    <row r="6" spans="1:18" s="1" customFormat="1" x14ac:dyDescent="0.25">
      <c r="B6" s="219" t="str">
        <f>IF(Lang,H6,L6)</f>
        <v>Insurance of Persons (Life &amp; Health) - Other than Quebec Chartered Insurers</v>
      </c>
      <c r="C6" s="219"/>
      <c r="G6" s="53"/>
      <c r="H6" s="236" t="s">
        <v>25</v>
      </c>
      <c r="I6" s="236"/>
      <c r="J6" s="53"/>
      <c r="K6" s="53"/>
      <c r="L6" s="236" t="s">
        <v>183</v>
      </c>
      <c r="M6" s="236"/>
      <c r="N6" s="53"/>
      <c r="O6" s="53"/>
      <c r="P6" s="101" t="s">
        <v>105</v>
      </c>
      <c r="Q6" s="165">
        <f>IF(Form="Formulaire français",1,0)</f>
        <v>0</v>
      </c>
      <c r="R6" s="53"/>
    </row>
    <row r="7" spans="1:18" s="5" customFormat="1" x14ac:dyDescent="0.25">
      <c r="C7" s="1"/>
      <c r="D7" s="1"/>
      <c r="G7" s="57"/>
      <c r="H7" s="57"/>
      <c r="I7" s="53"/>
      <c r="J7" s="53"/>
      <c r="K7" s="57"/>
      <c r="L7" s="57"/>
      <c r="M7" s="53"/>
      <c r="N7" s="57"/>
      <c r="O7" s="57"/>
      <c r="P7" s="101" t="s">
        <v>108</v>
      </c>
      <c r="Q7" s="53"/>
      <c r="R7" s="57"/>
    </row>
    <row r="8" spans="1:18" s="2" customFormat="1" x14ac:dyDescent="0.25">
      <c r="B8" s="220" t="str">
        <f t="shared" ref="B8:B13" si="0">IF(Lang,H8,L8)</f>
        <v>DCAT report - Instructions to complete this Excel spreadsheet</v>
      </c>
      <c r="C8" s="220"/>
      <c r="D8" s="1"/>
      <c r="G8" s="51"/>
      <c r="H8" s="237" t="s">
        <v>15</v>
      </c>
      <c r="I8" s="237"/>
      <c r="J8" s="53"/>
      <c r="K8" s="51"/>
      <c r="L8" s="237" t="s">
        <v>184</v>
      </c>
      <c r="M8" s="237"/>
      <c r="N8" s="51"/>
      <c r="O8" s="51"/>
      <c r="P8" s="51"/>
      <c r="Q8" s="51"/>
      <c r="R8" s="51"/>
    </row>
    <row r="9" spans="1:18" s="2" customFormat="1" ht="18" customHeight="1" x14ac:dyDescent="0.25">
      <c r="A9" s="7"/>
      <c r="B9" s="221" t="str">
        <f t="shared" si="0"/>
        <v>1- This file must be completed for the base scenario and the three most adverse scenarios.</v>
      </c>
      <c r="C9" s="221"/>
      <c r="D9" s="1"/>
      <c r="G9" s="52"/>
      <c r="H9" s="228" t="s">
        <v>76</v>
      </c>
      <c r="I9" s="228"/>
      <c r="J9" s="53"/>
      <c r="K9" s="52"/>
      <c r="L9" s="228" t="s">
        <v>185</v>
      </c>
      <c r="M9" s="228"/>
      <c r="N9" s="51"/>
      <c r="O9" s="51"/>
      <c r="P9" s="51"/>
      <c r="Q9" s="51"/>
      <c r="R9" s="51"/>
    </row>
    <row r="10" spans="1:18" s="2" customFormat="1" ht="19.5" customHeight="1" x14ac:dyDescent="0.25">
      <c r="A10" s="7"/>
      <c r="B10" s="221" t="str">
        <f t="shared" si="0"/>
        <v>2- Do not add lines to the Excel worksheets. If needed, please contact the Autorité des marchés financiers.</v>
      </c>
      <c r="C10" s="221"/>
      <c r="D10" s="1"/>
      <c r="G10" s="52"/>
      <c r="H10" s="228" t="s">
        <v>77</v>
      </c>
      <c r="I10" s="228"/>
      <c r="J10" s="53"/>
      <c r="K10" s="52"/>
      <c r="L10" s="228" t="s">
        <v>186</v>
      </c>
      <c r="M10" s="228"/>
      <c r="N10" s="51"/>
      <c r="O10" s="51"/>
      <c r="P10" s="51"/>
      <c r="Q10" s="51"/>
      <c r="R10" s="51"/>
    </row>
    <row r="11" spans="1:18" s="2" customFormat="1" ht="48.75" customHeight="1" x14ac:dyDescent="0.25">
      <c r="A11" s="7"/>
      <c r="B11" s="221" t="str">
        <f t="shared" si="0"/>
        <v>3- The Key financial results presented in this Workbook must be identical to the ones presented in the hard copy of the DCAT report. For example, the dividend payments and the capital inflows (outflows) must affect the key financial results presented in the same matter as in the hard copy of the DCAT report.</v>
      </c>
      <c r="C11" s="221"/>
      <c r="D11" s="1"/>
      <c r="G11" s="52"/>
      <c r="H11" s="228" t="s">
        <v>78</v>
      </c>
      <c r="I11" s="228"/>
      <c r="J11" s="53"/>
      <c r="K11" s="52"/>
      <c r="L11" s="228" t="s">
        <v>187</v>
      </c>
      <c r="M11" s="228"/>
      <c r="N11" s="51"/>
      <c r="O11" s="51"/>
      <c r="P11" s="51"/>
      <c r="Q11" s="51"/>
      <c r="R11" s="51"/>
    </row>
    <row r="12" spans="1:18" s="2" customFormat="1" ht="34.5" customHeight="1" x14ac:dyDescent="0.25">
      <c r="A12" s="7"/>
      <c r="B12" s="221" t="str">
        <f t="shared" si="0"/>
        <v>4- The base and adverse scenarios must consider the capital inflows (outflows) as well as the dividend payments to shareholders, as projected in the base scenario (business plan) of the insurer.</v>
      </c>
      <c r="C12" s="221"/>
      <c r="G12" s="52"/>
      <c r="H12" s="228" t="s">
        <v>79</v>
      </c>
      <c r="I12" s="228"/>
      <c r="J12" s="51"/>
      <c r="K12" s="52"/>
      <c r="L12" s="228" t="s">
        <v>188</v>
      </c>
      <c r="M12" s="228"/>
      <c r="N12" s="51"/>
      <c r="O12" s="51"/>
      <c r="P12" s="51"/>
      <c r="Q12" s="51"/>
      <c r="R12" s="51"/>
    </row>
    <row r="13" spans="1:18" s="2" customFormat="1" ht="78" customHeight="1" x14ac:dyDescent="0.25">
      <c r="A13" s="7"/>
      <c r="B13" s="221" t="str">
        <f t="shared" si="0"/>
        <v>5- The adverse scenarios must be presented in this Workbook without the corrective management actions taken by the insurer's management to mitigate the impact of the adverse scenarios, such as additionnal capital inflows and dividend reductions from what is expected in the base scenario. However, a lower level of capital outflows to the mother (parent) company or to the head office may be considered in the adverse scenarios only when the capitalization level of the insurer is actively managed under a capital management plan.</v>
      </c>
      <c r="C13" s="221"/>
      <c r="G13" s="52"/>
      <c r="H13" s="228" t="s">
        <v>80</v>
      </c>
      <c r="I13" s="228"/>
      <c r="J13" s="51"/>
      <c r="K13" s="52"/>
      <c r="L13" s="228" t="s">
        <v>189</v>
      </c>
      <c r="M13" s="228"/>
      <c r="N13" s="51"/>
      <c r="O13" s="51"/>
      <c r="P13" s="51"/>
      <c r="Q13" s="51"/>
      <c r="R13" s="51"/>
    </row>
    <row r="14" spans="1:18" s="2" customFormat="1" x14ac:dyDescent="0.25">
      <c r="A14" s="7"/>
      <c r="B14" s="7"/>
      <c r="C14" s="1"/>
      <c r="G14" s="52"/>
      <c r="H14" s="52"/>
      <c r="I14" s="53"/>
      <c r="J14" s="51"/>
      <c r="K14" s="52"/>
      <c r="L14" s="52"/>
      <c r="M14" s="53"/>
      <c r="N14" s="51"/>
      <c r="O14" s="51"/>
      <c r="P14" s="51"/>
      <c r="Q14" s="51"/>
      <c r="R14" s="51"/>
    </row>
    <row r="15" spans="1:18" ht="15" customHeight="1" x14ac:dyDescent="0.25">
      <c r="A15" s="3"/>
      <c r="B15" s="8" t="str">
        <f>IF(Lang,H15,L15)</f>
        <v>If you have any comments, please provide them here :</v>
      </c>
      <c r="D15" s="3"/>
      <c r="G15" s="58"/>
      <c r="H15" s="59" t="s">
        <v>16</v>
      </c>
      <c r="J15" s="58"/>
      <c r="K15" s="58"/>
      <c r="L15" s="59" t="s">
        <v>190</v>
      </c>
    </row>
    <row r="16" spans="1:18" ht="9.75" customHeight="1" x14ac:dyDescent="0.25">
      <c r="A16" s="3"/>
      <c r="B16" s="9" t="s">
        <v>82</v>
      </c>
      <c r="D16" s="3"/>
      <c r="E16" s="4" t="s">
        <v>107</v>
      </c>
      <c r="G16" s="58"/>
      <c r="H16" s="55" t="s">
        <v>82</v>
      </c>
      <c r="J16" s="58"/>
      <c r="K16" s="58"/>
      <c r="L16" s="55" t="s">
        <v>82</v>
      </c>
    </row>
    <row r="17" spans="1:13" x14ac:dyDescent="0.25">
      <c r="A17" s="3"/>
      <c r="B17" s="222"/>
      <c r="C17" s="223"/>
      <c r="D17" s="3"/>
      <c r="E17" s="215" t="s">
        <v>81</v>
      </c>
      <c r="G17" s="58"/>
      <c r="H17" s="234"/>
      <c r="I17" s="234"/>
      <c r="J17" s="58"/>
      <c r="K17" s="58"/>
      <c r="L17" s="234"/>
      <c r="M17" s="234"/>
    </row>
    <row r="18" spans="1:13" x14ac:dyDescent="0.25">
      <c r="A18" s="3"/>
      <c r="B18" s="224"/>
      <c r="C18" s="225"/>
      <c r="D18" s="3"/>
      <c r="E18" s="216"/>
      <c r="G18" s="58"/>
      <c r="H18" s="234"/>
      <c r="I18" s="234"/>
      <c r="J18" s="58"/>
      <c r="K18" s="58"/>
      <c r="L18" s="234"/>
      <c r="M18" s="234"/>
    </row>
    <row r="19" spans="1:13" x14ac:dyDescent="0.25">
      <c r="A19" s="3"/>
      <c r="B19" s="224"/>
      <c r="C19" s="225"/>
      <c r="D19" s="3"/>
      <c r="E19" s="216"/>
      <c r="G19" s="58"/>
      <c r="H19" s="234"/>
      <c r="I19" s="234"/>
      <c r="J19" s="58"/>
      <c r="K19" s="58"/>
      <c r="L19" s="234"/>
      <c r="M19" s="234"/>
    </row>
    <row r="20" spans="1:13" x14ac:dyDescent="0.25">
      <c r="A20" s="3"/>
      <c r="B20" s="224"/>
      <c r="C20" s="225"/>
      <c r="D20" s="3"/>
      <c r="E20" s="216"/>
      <c r="G20" s="58"/>
      <c r="H20" s="234"/>
      <c r="I20" s="234"/>
      <c r="J20" s="58"/>
      <c r="K20" s="58"/>
      <c r="L20" s="234"/>
      <c r="M20" s="234"/>
    </row>
    <row r="21" spans="1:13" x14ac:dyDescent="0.25">
      <c r="A21" s="3"/>
      <c r="B21" s="224"/>
      <c r="C21" s="225"/>
      <c r="D21" s="3"/>
      <c r="E21" s="216"/>
      <c r="G21" s="58"/>
      <c r="H21" s="234"/>
      <c r="I21" s="234"/>
      <c r="J21" s="58"/>
      <c r="K21" s="58"/>
      <c r="L21" s="234"/>
      <c r="M21" s="234"/>
    </row>
    <row r="22" spans="1:13" x14ac:dyDescent="0.25">
      <c r="A22" s="3"/>
      <c r="B22" s="224"/>
      <c r="C22" s="225"/>
      <c r="D22" s="3"/>
      <c r="E22" s="216"/>
      <c r="G22" s="58"/>
      <c r="H22" s="234"/>
      <c r="I22" s="234"/>
      <c r="J22" s="58"/>
      <c r="K22" s="58"/>
      <c r="L22" s="234"/>
      <c r="M22" s="234"/>
    </row>
    <row r="23" spans="1:13" x14ac:dyDescent="0.25">
      <c r="A23" s="3"/>
      <c r="B23" s="224"/>
      <c r="C23" s="225"/>
      <c r="D23" s="3"/>
      <c r="E23" s="216"/>
      <c r="G23" s="58"/>
      <c r="H23" s="234"/>
      <c r="I23" s="234"/>
      <c r="J23" s="58"/>
      <c r="K23" s="58"/>
      <c r="L23" s="234"/>
      <c r="M23" s="234"/>
    </row>
    <row r="24" spans="1:13" x14ac:dyDescent="0.25">
      <c r="A24" s="3"/>
      <c r="B24" s="224"/>
      <c r="C24" s="225"/>
      <c r="D24" s="3"/>
      <c r="E24" s="216"/>
      <c r="G24" s="58"/>
      <c r="H24" s="234"/>
      <c r="I24" s="234"/>
      <c r="J24" s="58"/>
      <c r="K24" s="58"/>
      <c r="L24" s="234"/>
      <c r="M24" s="234"/>
    </row>
    <row r="25" spans="1:13" x14ac:dyDescent="0.25">
      <c r="A25" s="3"/>
      <c r="B25" s="224"/>
      <c r="C25" s="225"/>
      <c r="D25" s="3"/>
      <c r="E25" s="216"/>
      <c r="G25" s="58"/>
      <c r="H25" s="234"/>
      <c r="I25" s="234"/>
      <c r="J25" s="58"/>
      <c r="K25" s="58"/>
      <c r="L25" s="234"/>
      <c r="M25" s="234"/>
    </row>
    <row r="26" spans="1:13" x14ac:dyDescent="0.25">
      <c r="A26" s="3"/>
      <c r="B26" s="224"/>
      <c r="C26" s="225"/>
      <c r="D26" s="3"/>
      <c r="E26" s="216"/>
      <c r="G26" s="58"/>
      <c r="H26" s="234"/>
      <c r="I26" s="234"/>
      <c r="J26" s="58"/>
      <c r="K26" s="58"/>
      <c r="L26" s="234"/>
      <c r="M26" s="234"/>
    </row>
    <row r="27" spans="1:13" x14ac:dyDescent="0.25">
      <c r="A27" s="3"/>
      <c r="B27" s="224"/>
      <c r="C27" s="225"/>
      <c r="D27" s="3"/>
      <c r="E27" s="216"/>
      <c r="G27" s="58"/>
      <c r="H27" s="234"/>
      <c r="I27" s="234"/>
      <c r="J27" s="58"/>
      <c r="K27" s="58"/>
      <c r="L27" s="234"/>
      <c r="M27" s="234"/>
    </row>
    <row r="28" spans="1:13" x14ac:dyDescent="0.25">
      <c r="A28" s="3"/>
      <c r="B28" s="224"/>
      <c r="C28" s="225"/>
      <c r="D28" s="3"/>
      <c r="E28" s="216"/>
      <c r="G28" s="58"/>
      <c r="H28" s="234"/>
      <c r="I28" s="234"/>
      <c r="J28" s="58"/>
      <c r="K28" s="58"/>
      <c r="L28" s="234"/>
      <c r="M28" s="234"/>
    </row>
    <row r="29" spans="1:13" x14ac:dyDescent="0.25">
      <c r="A29" s="3"/>
      <c r="B29" s="224"/>
      <c r="C29" s="225"/>
      <c r="D29" s="3"/>
      <c r="E29" s="216"/>
      <c r="G29" s="58"/>
      <c r="H29" s="234"/>
      <c r="I29" s="234"/>
      <c r="J29" s="58"/>
      <c r="K29" s="58"/>
      <c r="L29" s="234"/>
      <c r="M29" s="234"/>
    </row>
    <row r="30" spans="1:13" x14ac:dyDescent="0.25">
      <c r="A30" s="3"/>
      <c r="B30" s="224"/>
      <c r="C30" s="225"/>
      <c r="D30" s="3"/>
      <c r="E30" s="216"/>
      <c r="G30" s="58"/>
      <c r="H30" s="234"/>
      <c r="I30" s="234"/>
      <c r="J30" s="58"/>
      <c r="K30" s="58"/>
      <c r="L30" s="234"/>
      <c r="M30" s="234"/>
    </row>
    <row r="31" spans="1:13" x14ac:dyDescent="0.25">
      <c r="A31" s="3"/>
      <c r="B31" s="224"/>
      <c r="C31" s="225"/>
      <c r="D31" s="3"/>
      <c r="E31" s="216"/>
      <c r="G31" s="58"/>
      <c r="H31" s="234"/>
      <c r="I31" s="234"/>
      <c r="J31" s="58"/>
      <c r="K31" s="58"/>
      <c r="L31" s="234"/>
      <c r="M31" s="234"/>
    </row>
    <row r="32" spans="1:13" x14ac:dyDescent="0.25">
      <c r="A32" s="3"/>
      <c r="B32" s="224"/>
      <c r="C32" s="225"/>
      <c r="D32" s="3"/>
      <c r="E32" s="216"/>
      <c r="G32" s="58"/>
      <c r="H32" s="234"/>
      <c r="I32" s="234"/>
      <c r="J32" s="58"/>
      <c r="K32" s="58"/>
      <c r="L32" s="234"/>
      <c r="M32" s="234"/>
    </row>
    <row r="33" spans="1:13" x14ac:dyDescent="0.25">
      <c r="A33" s="3"/>
      <c r="B33" s="224"/>
      <c r="C33" s="225"/>
      <c r="D33" s="3"/>
      <c r="E33" s="216"/>
      <c r="G33" s="58"/>
      <c r="H33" s="234"/>
      <c r="I33" s="234"/>
      <c r="J33" s="58"/>
      <c r="K33" s="58"/>
      <c r="L33" s="234"/>
      <c r="M33" s="234"/>
    </row>
    <row r="34" spans="1:13" x14ac:dyDescent="0.25">
      <c r="A34" s="3"/>
      <c r="B34" s="224"/>
      <c r="C34" s="225"/>
      <c r="D34" s="3"/>
      <c r="E34" s="216"/>
      <c r="G34" s="58"/>
      <c r="H34" s="234"/>
      <c r="I34" s="234"/>
      <c r="J34" s="58"/>
      <c r="K34" s="58"/>
      <c r="L34" s="234"/>
      <c r="M34" s="234"/>
    </row>
    <row r="35" spans="1:13" x14ac:dyDescent="0.25">
      <c r="A35" s="3"/>
      <c r="B35" s="224"/>
      <c r="C35" s="225"/>
      <c r="D35" s="3"/>
      <c r="E35" s="216"/>
      <c r="G35" s="58"/>
      <c r="H35" s="234"/>
      <c r="I35" s="234"/>
      <c r="J35" s="58"/>
      <c r="K35" s="58"/>
      <c r="L35" s="234"/>
      <c r="M35" s="234"/>
    </row>
    <row r="36" spans="1:13" x14ac:dyDescent="0.25">
      <c r="A36" s="3"/>
      <c r="B36" s="226"/>
      <c r="C36" s="227"/>
      <c r="D36" s="3"/>
      <c r="E36" s="217"/>
      <c r="G36" s="58"/>
      <c r="H36" s="234"/>
      <c r="I36" s="234"/>
      <c r="J36" s="58"/>
      <c r="K36" s="58"/>
      <c r="L36" s="234"/>
      <c r="M36" s="234"/>
    </row>
    <row r="37" spans="1:13" x14ac:dyDescent="0.25">
      <c r="B37" s="6"/>
      <c r="H37" s="60"/>
      <c r="L37" s="60"/>
    </row>
    <row r="38" spans="1:13" x14ac:dyDescent="0.25">
      <c r="B38" s="6"/>
      <c r="H38" s="60"/>
      <c r="L38" s="60"/>
    </row>
  </sheetData>
  <sheetProtection sheet="1" objects="1" scenarios="1" formatColumns="0" formatRows="0"/>
  <mergeCells count="33">
    <mergeCell ref="H12:I12"/>
    <mergeCell ref="H13:I13"/>
    <mergeCell ref="H17:I36"/>
    <mergeCell ref="L1:M1"/>
    <mergeCell ref="L4:M4"/>
    <mergeCell ref="L5:M5"/>
    <mergeCell ref="L6:M6"/>
    <mergeCell ref="L8:M8"/>
    <mergeCell ref="L9:M9"/>
    <mergeCell ref="L10:M10"/>
    <mergeCell ref="L11:M11"/>
    <mergeCell ref="L12:M12"/>
    <mergeCell ref="L13:M13"/>
    <mergeCell ref="L17:M36"/>
    <mergeCell ref="H6:I6"/>
    <mergeCell ref="H8:I8"/>
    <mergeCell ref="H9:I9"/>
    <mergeCell ref="H10:I10"/>
    <mergeCell ref="H11:I11"/>
    <mergeCell ref="B1:C1"/>
    <mergeCell ref="B4:C4"/>
    <mergeCell ref="H4:I4"/>
    <mergeCell ref="H5:I5"/>
    <mergeCell ref="E17:E36"/>
    <mergeCell ref="B5:C5"/>
    <mergeCell ref="B6:C6"/>
    <mergeCell ref="B8:C8"/>
    <mergeCell ref="B9:C9"/>
    <mergeCell ref="B10:C10"/>
    <mergeCell ref="B11:C11"/>
    <mergeCell ref="B12:C12"/>
    <mergeCell ref="B13:C13"/>
    <mergeCell ref="B17:C36"/>
  </mergeCells>
  <dataValidations count="2">
    <dataValidation type="list" showInputMessage="1" showErrorMessage="1" error="Sélectionner la langue à l'aide de la flèche à droite / Click the drop-down arrow to choose the language" prompt="Sélectionner la langue à l'aide de la flèche à droite_x000a__x000a_Click the drop-down arrow to choose the language" sqref="M3" xr:uid="{00000000-0002-0000-0000-000000000000}">
      <formula1>#REF!</formula1>
    </dataValidation>
    <dataValidation type="list" showInputMessage="1" showErrorMessage="1" error="Sélectionner la langue à l'aide de la flèche à droite / Click the drop-down arrow to choose the language" prompt="Sélectionner la langue à l'aide de la flèche à droite_x000a__x000a_Click the drop-down arrow to choose the language" sqref="C3" xr:uid="{00000000-0002-0000-0000-000001000000}">
      <formula1>$P$6:$P$7</formula1>
    </dataValidation>
  </dataValidations>
  <pageMargins left="0.196850393700787" right="0.196850393700787" top="0.43307086614173201" bottom="0.31496062992126" header="0.31496062992126" footer="0.15748031496063"/>
  <pageSetup scale="73" orientation="portrait" r:id="rId1"/>
  <colBreaks count="1" manualBreakCount="1">
    <brk id="1" max="3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1:AE122"/>
  <sheetViews>
    <sheetView zoomScale="80" zoomScaleNormal="80" workbookViewId="0"/>
  </sheetViews>
  <sheetFormatPr baseColWidth="10" defaultColWidth="11.42578125" defaultRowHeight="15" x14ac:dyDescent="0.25"/>
  <cols>
    <col min="1" max="1" width="2.7109375" style="37" customWidth="1"/>
    <col min="2" max="2" width="66" style="109" customWidth="1"/>
    <col min="3" max="7" width="11.42578125" style="37"/>
    <col min="8" max="8" width="2.140625" style="1" customWidth="1"/>
    <col min="9" max="9" width="3.7109375" style="12" customWidth="1"/>
    <col min="10" max="10" width="11.42578125" style="37"/>
    <col min="11" max="12" width="11.42578125" style="37" hidden="1" customWidth="1"/>
    <col min="13" max="13" width="2.7109375" style="61" hidden="1" customWidth="1"/>
    <col min="14" max="14" width="66" style="61" hidden="1" customWidth="1"/>
    <col min="15" max="19" width="11.42578125" style="61" hidden="1" customWidth="1"/>
    <col min="20" max="20" width="2.140625" style="53" hidden="1" customWidth="1"/>
    <col min="21" max="22" width="11.42578125" style="37" hidden="1" customWidth="1"/>
    <col min="23" max="23" width="2.7109375" style="61" hidden="1" customWidth="1"/>
    <col min="24" max="24" width="66" style="61" hidden="1" customWidth="1"/>
    <col min="25" max="29" width="11.42578125" style="61" hidden="1" customWidth="1"/>
    <col min="30" max="30" width="2.140625" style="53" hidden="1" customWidth="1"/>
    <col min="31" max="31" width="11.42578125" style="37" hidden="1" customWidth="1"/>
    <col min="32" max="56" width="11.42578125" style="37" customWidth="1"/>
    <col min="57" max="16384" width="11.42578125" style="37"/>
  </cols>
  <sheetData>
    <row r="1" spans="2:29" ht="15" customHeight="1" thickBot="1" x14ac:dyDescent="0.3">
      <c r="B1" s="108" t="str">
        <f>IF(+LEFT(Instructions!$B$1,3)="***","",Instructions!$B$1)</f>
        <v/>
      </c>
      <c r="C1" s="1"/>
      <c r="D1" s="25" t="s">
        <v>82</v>
      </c>
      <c r="E1" s="36" t="str">
        <f>IF(Lang,Q1,AA1)</f>
        <v>Scenario description :</v>
      </c>
      <c r="F1" s="36"/>
      <c r="G1" s="36"/>
      <c r="I1" s="10" t="s">
        <v>107</v>
      </c>
      <c r="N1" s="164" t="str">
        <f>IF(+LEFT(Instructions!$B$1,3)="***","",Instructions!$B$1)</f>
        <v/>
      </c>
      <c r="O1" s="53"/>
      <c r="P1" s="62" t="s">
        <v>82</v>
      </c>
      <c r="Q1" s="63" t="s">
        <v>83</v>
      </c>
      <c r="R1" s="53"/>
      <c r="S1" s="53"/>
      <c r="X1" s="164"/>
      <c r="Y1" s="53"/>
      <c r="Z1" s="62" t="s">
        <v>82</v>
      </c>
      <c r="AA1" s="63" t="s">
        <v>191</v>
      </c>
      <c r="AB1" s="53"/>
      <c r="AC1" s="53"/>
    </row>
    <row r="2" spans="2:29" ht="15" customHeight="1" x14ac:dyDescent="0.25">
      <c r="D2" s="248" t="str">
        <f>IF(Lang,P2,Z2)</f>
        <v>Base scenario</v>
      </c>
      <c r="E2" s="249"/>
      <c r="F2" s="249">
        <f>IF(Lang,R2,AB2)</f>
        <v>0</v>
      </c>
      <c r="G2" s="250"/>
      <c r="I2" s="246" t="s">
        <v>81</v>
      </c>
      <c r="P2" s="238" t="s">
        <v>11</v>
      </c>
      <c r="Q2" s="238"/>
      <c r="R2" s="238"/>
      <c r="S2" s="238"/>
      <c r="Z2" s="238" t="s">
        <v>192</v>
      </c>
      <c r="AA2" s="238"/>
      <c r="AB2" s="238"/>
      <c r="AC2" s="238"/>
    </row>
    <row r="3" spans="2:29" ht="15" customHeight="1" thickBot="1" x14ac:dyDescent="0.3">
      <c r="D3" s="251">
        <f>IF(Lang,P3,Z3)</f>
        <v>0</v>
      </c>
      <c r="E3" s="252"/>
      <c r="F3" s="252">
        <f>IF(Lang,R3,AB3)</f>
        <v>0</v>
      </c>
      <c r="G3" s="253"/>
      <c r="I3" s="247"/>
      <c r="P3" s="238"/>
      <c r="Q3" s="238"/>
      <c r="R3" s="238"/>
      <c r="S3" s="238"/>
      <c r="Z3" s="238"/>
      <c r="AA3" s="238"/>
      <c r="AB3" s="238"/>
      <c r="AC3" s="238"/>
    </row>
    <row r="4" spans="2:29" ht="15" customHeight="1" thickBot="1" x14ac:dyDescent="0.3">
      <c r="D4" s="14"/>
      <c r="E4" s="15"/>
      <c r="F4" s="15"/>
      <c r="G4" s="15"/>
      <c r="I4" s="11"/>
      <c r="P4" s="64"/>
      <c r="Q4" s="65"/>
      <c r="R4" s="65"/>
      <c r="S4" s="65"/>
      <c r="Z4" s="64"/>
      <c r="AA4" s="65"/>
      <c r="AB4" s="65"/>
      <c r="AC4" s="65"/>
    </row>
    <row r="5" spans="2:29" ht="27" customHeight="1" x14ac:dyDescent="0.25">
      <c r="B5" s="241" t="str">
        <f>IF(Lang,N5,X5)</f>
        <v>Key financial and capital results
($'000)</v>
      </c>
      <c r="C5" s="243" t="str">
        <f>IF(Lang,O5,Y5)</f>
        <v>Forecast period</v>
      </c>
      <c r="D5" s="244"/>
      <c r="E5" s="244"/>
      <c r="F5" s="244"/>
      <c r="G5" s="245"/>
      <c r="N5" s="239" t="s">
        <v>96</v>
      </c>
      <c r="O5" s="240" t="s">
        <v>19</v>
      </c>
      <c r="P5" s="240"/>
      <c r="Q5" s="240"/>
      <c r="R5" s="240"/>
      <c r="S5" s="240"/>
      <c r="X5" s="239" t="s">
        <v>193</v>
      </c>
      <c r="Y5" s="240" t="s">
        <v>194</v>
      </c>
      <c r="Z5" s="240"/>
      <c r="AA5" s="240"/>
      <c r="AB5" s="240"/>
      <c r="AC5" s="240"/>
    </row>
    <row r="6" spans="2:29" ht="12" customHeight="1" x14ac:dyDescent="0.25">
      <c r="B6" s="242"/>
      <c r="C6" s="19">
        <v>2019</v>
      </c>
      <c r="D6" s="20">
        <f>C6+1</f>
        <v>2020</v>
      </c>
      <c r="E6" s="20">
        <f t="shared" ref="E6:G6" si="0">D6+1</f>
        <v>2021</v>
      </c>
      <c r="F6" s="20">
        <f t="shared" si="0"/>
        <v>2022</v>
      </c>
      <c r="G6" s="21">
        <f t="shared" si="0"/>
        <v>2023</v>
      </c>
      <c r="N6" s="239"/>
      <c r="O6" s="66">
        <v>2018</v>
      </c>
      <c r="P6" s="66">
        <f>O6+1</f>
        <v>2019</v>
      </c>
      <c r="Q6" s="66">
        <f t="shared" ref="Q6" si="1">P6+1</f>
        <v>2020</v>
      </c>
      <c r="R6" s="66">
        <f t="shared" ref="R6" si="2">Q6+1</f>
        <v>2021</v>
      </c>
      <c r="S6" s="66">
        <f t="shared" ref="S6" si="3">R6+1</f>
        <v>2022</v>
      </c>
      <c r="X6" s="239"/>
      <c r="Y6" s="66">
        <v>2018</v>
      </c>
      <c r="Z6" s="66">
        <f>Y6+1</f>
        <v>2019</v>
      </c>
      <c r="AA6" s="66">
        <f>Z6+1</f>
        <v>2020</v>
      </c>
      <c r="AB6" s="66">
        <f>AA6+1</f>
        <v>2021</v>
      </c>
      <c r="AC6" s="66">
        <f>AB6+1</f>
        <v>2022</v>
      </c>
    </row>
    <row r="7" spans="2:29" ht="9" customHeight="1" thickBot="1" x14ac:dyDescent="0.3">
      <c r="B7" s="110"/>
      <c r="C7" s="22" t="s">
        <v>91</v>
      </c>
      <c r="D7" s="23" t="s">
        <v>92</v>
      </c>
      <c r="E7" s="23" t="s">
        <v>93</v>
      </c>
      <c r="F7" s="23" t="s">
        <v>94</v>
      </c>
      <c r="G7" s="24" t="s">
        <v>95</v>
      </c>
      <c r="N7" s="67"/>
      <c r="O7" s="62" t="s">
        <v>91</v>
      </c>
      <c r="P7" s="62" t="s">
        <v>92</v>
      </c>
      <c r="Q7" s="62" t="s">
        <v>93</v>
      </c>
      <c r="R7" s="62" t="s">
        <v>94</v>
      </c>
      <c r="S7" s="62" t="s">
        <v>95</v>
      </c>
      <c r="X7" s="67"/>
      <c r="Y7" s="62" t="s">
        <v>91</v>
      </c>
      <c r="Z7" s="62" t="s">
        <v>92</v>
      </c>
      <c r="AA7" s="62" t="s">
        <v>93</v>
      </c>
      <c r="AB7" s="62" t="s">
        <v>94</v>
      </c>
      <c r="AC7" s="62" t="s">
        <v>95</v>
      </c>
    </row>
    <row r="8" spans="2:29" x14ac:dyDescent="0.25">
      <c r="B8" s="111" t="str">
        <f t="shared" ref="B8:B20" si="4">IF(Lang,N8,X8)</f>
        <v>Balance Sheet</v>
      </c>
      <c r="C8" s="39"/>
      <c r="D8" s="40"/>
      <c r="E8" s="40"/>
      <c r="F8" s="40"/>
      <c r="G8" s="41"/>
      <c r="N8" s="68" t="s">
        <v>1</v>
      </c>
      <c r="O8" s="69"/>
      <c r="P8" s="69"/>
      <c r="Q8" s="69"/>
      <c r="R8" s="69"/>
      <c r="S8" s="69"/>
      <c r="X8" s="68" t="s">
        <v>195</v>
      </c>
      <c r="Y8" s="69"/>
      <c r="Z8" s="69"/>
      <c r="AA8" s="69"/>
      <c r="AB8" s="69"/>
      <c r="AC8" s="69"/>
    </row>
    <row r="9" spans="2:29" x14ac:dyDescent="0.25">
      <c r="B9" s="112" t="str">
        <f t="shared" si="4"/>
        <v>Reinsurance Assets</v>
      </c>
      <c r="C9" s="166"/>
      <c r="D9" s="167"/>
      <c r="E9" s="167"/>
      <c r="F9" s="167"/>
      <c r="G9" s="168"/>
      <c r="I9" s="13" t="s">
        <v>84</v>
      </c>
      <c r="N9" s="70" t="s">
        <v>17</v>
      </c>
      <c r="O9" s="71"/>
      <c r="P9" s="71"/>
      <c r="Q9" s="71"/>
      <c r="R9" s="71"/>
      <c r="S9" s="71"/>
      <c r="X9" s="70" t="s">
        <v>196</v>
      </c>
      <c r="Y9" s="71"/>
      <c r="Z9" s="71"/>
      <c r="AA9" s="71"/>
      <c r="AB9" s="71"/>
      <c r="AC9" s="71"/>
    </row>
    <row r="10" spans="2:29" x14ac:dyDescent="0.25">
      <c r="B10" s="113" t="str">
        <f t="shared" si="4"/>
        <v>Total Assets</v>
      </c>
      <c r="C10" s="169"/>
      <c r="D10" s="170"/>
      <c r="E10" s="170"/>
      <c r="F10" s="170"/>
      <c r="G10" s="171"/>
      <c r="I10" s="13" t="s">
        <v>109</v>
      </c>
      <c r="N10" s="72" t="s">
        <v>6</v>
      </c>
      <c r="O10" s="73"/>
      <c r="P10" s="73"/>
      <c r="Q10" s="73"/>
      <c r="R10" s="73"/>
      <c r="S10" s="73"/>
      <c r="X10" s="72" t="s">
        <v>197</v>
      </c>
      <c r="Y10" s="73"/>
      <c r="Z10" s="73"/>
      <c r="AA10" s="73"/>
      <c r="AB10" s="73"/>
      <c r="AC10" s="73"/>
    </row>
    <row r="11" spans="2:29" ht="17.25" x14ac:dyDescent="0.25">
      <c r="B11" s="112" t="str">
        <f t="shared" si="4"/>
        <v>(Gross) Contract Liabilities (*1)</v>
      </c>
      <c r="C11" s="166"/>
      <c r="D11" s="167"/>
      <c r="E11" s="167"/>
      <c r="F11" s="167"/>
      <c r="G11" s="168"/>
      <c r="I11" s="13" t="s">
        <v>85</v>
      </c>
      <c r="N11" s="70" t="s">
        <v>277</v>
      </c>
      <c r="O11" s="71"/>
      <c r="P11" s="71"/>
      <c r="Q11" s="71"/>
      <c r="R11" s="71"/>
      <c r="S11" s="71"/>
      <c r="X11" s="70" t="s">
        <v>286</v>
      </c>
      <c r="Y11" s="71"/>
      <c r="Z11" s="71"/>
      <c r="AA11" s="71"/>
      <c r="AB11" s="71"/>
      <c r="AC11" s="71"/>
    </row>
    <row r="12" spans="2:29" x14ac:dyDescent="0.25">
      <c r="B12" s="114" t="str">
        <f t="shared" si="4"/>
        <v>Total Liabilities</v>
      </c>
      <c r="C12" s="169"/>
      <c r="D12" s="170"/>
      <c r="E12" s="170"/>
      <c r="F12" s="170"/>
      <c r="G12" s="171"/>
      <c r="I12" s="13" t="s">
        <v>110</v>
      </c>
      <c r="N12" s="74" t="s">
        <v>7</v>
      </c>
      <c r="O12" s="73"/>
      <c r="P12" s="73"/>
      <c r="Q12" s="73"/>
      <c r="R12" s="73"/>
      <c r="S12" s="73"/>
      <c r="X12" s="74" t="s">
        <v>198</v>
      </c>
      <c r="Y12" s="73"/>
      <c r="Z12" s="73"/>
      <c r="AA12" s="73"/>
      <c r="AB12" s="73"/>
      <c r="AC12" s="73"/>
    </row>
    <row r="13" spans="2:29" ht="15.75" thickBot="1" x14ac:dyDescent="0.3">
      <c r="B13" s="115" t="str">
        <f t="shared" si="4"/>
        <v>Total Equity (Surplus)</v>
      </c>
      <c r="C13" s="172"/>
      <c r="D13" s="173"/>
      <c r="E13" s="173"/>
      <c r="F13" s="173"/>
      <c r="G13" s="174"/>
      <c r="I13" s="13" t="s">
        <v>111</v>
      </c>
      <c r="N13" s="74" t="s">
        <v>8</v>
      </c>
      <c r="O13" s="75"/>
      <c r="P13" s="75"/>
      <c r="Q13" s="75"/>
      <c r="R13" s="75"/>
      <c r="S13" s="75"/>
      <c r="X13" s="74" t="s">
        <v>199</v>
      </c>
      <c r="Y13" s="75"/>
      <c r="Z13" s="75"/>
      <c r="AA13" s="75"/>
      <c r="AB13" s="75"/>
      <c r="AC13" s="75"/>
    </row>
    <row r="14" spans="2:29" x14ac:dyDescent="0.25">
      <c r="B14" s="116" t="str">
        <f t="shared" si="4"/>
        <v>Statement of Income</v>
      </c>
      <c r="C14" s="32"/>
      <c r="D14" s="33"/>
      <c r="E14" s="33"/>
      <c r="F14" s="33"/>
      <c r="G14" s="34"/>
      <c r="I14" s="37"/>
      <c r="N14" s="76" t="s">
        <v>2</v>
      </c>
      <c r="O14" s="75"/>
      <c r="P14" s="75"/>
      <c r="Q14" s="75"/>
      <c r="R14" s="75"/>
      <c r="S14" s="75"/>
      <c r="X14" s="76" t="s">
        <v>200</v>
      </c>
      <c r="Y14" s="75"/>
      <c r="Z14" s="75"/>
      <c r="AA14" s="75"/>
      <c r="AB14" s="75"/>
      <c r="AC14" s="75"/>
    </row>
    <row r="15" spans="2:29" x14ac:dyDescent="0.25">
      <c r="B15" s="117" t="str">
        <f t="shared" si="4"/>
        <v>Net Premiums</v>
      </c>
      <c r="C15" s="166"/>
      <c r="D15" s="167"/>
      <c r="E15" s="167"/>
      <c r="F15" s="167"/>
      <c r="G15" s="168"/>
      <c r="I15" s="13" t="s">
        <v>86</v>
      </c>
      <c r="N15" s="77" t="s">
        <v>0</v>
      </c>
      <c r="O15" s="71"/>
      <c r="P15" s="71"/>
      <c r="Q15" s="71"/>
      <c r="R15" s="71"/>
      <c r="S15" s="71"/>
      <c r="X15" s="77" t="s">
        <v>201</v>
      </c>
      <c r="Y15" s="71"/>
      <c r="Z15" s="71"/>
      <c r="AA15" s="71"/>
      <c r="AB15" s="71"/>
      <c r="AC15" s="71"/>
    </row>
    <row r="16" spans="2:29" x14ac:dyDescent="0.25">
      <c r="B16" s="118" t="str">
        <f t="shared" si="4"/>
        <v>Total  - Revenue</v>
      </c>
      <c r="C16" s="169"/>
      <c r="D16" s="170"/>
      <c r="E16" s="170"/>
      <c r="F16" s="170"/>
      <c r="G16" s="171"/>
      <c r="I16" s="13" t="s">
        <v>112</v>
      </c>
      <c r="N16" s="78" t="s">
        <v>9</v>
      </c>
      <c r="O16" s="73"/>
      <c r="P16" s="73"/>
      <c r="Q16" s="73"/>
      <c r="R16" s="73"/>
      <c r="S16" s="73"/>
      <c r="X16" s="78" t="s">
        <v>202</v>
      </c>
      <c r="Y16" s="73"/>
      <c r="Z16" s="73"/>
      <c r="AA16" s="73"/>
      <c r="AB16" s="73"/>
      <c r="AC16" s="73"/>
    </row>
    <row r="17" spans="2:29" x14ac:dyDescent="0.25">
      <c r="B17" s="112" t="str">
        <f t="shared" si="4"/>
        <v>Net Changes to Contract Liabilities</v>
      </c>
      <c r="C17" s="166"/>
      <c r="D17" s="167"/>
      <c r="E17" s="167"/>
      <c r="F17" s="167"/>
      <c r="G17" s="168"/>
      <c r="I17" s="13" t="s">
        <v>87</v>
      </c>
      <c r="N17" s="79" t="s">
        <v>18</v>
      </c>
      <c r="O17" s="71"/>
      <c r="P17" s="71"/>
      <c r="Q17" s="71"/>
      <c r="R17" s="71"/>
      <c r="S17" s="71"/>
      <c r="X17" s="79" t="s">
        <v>203</v>
      </c>
      <c r="Y17" s="71"/>
      <c r="Z17" s="71"/>
      <c r="AA17" s="71"/>
      <c r="AB17" s="71"/>
      <c r="AC17" s="71"/>
    </row>
    <row r="18" spans="2:29" x14ac:dyDescent="0.25">
      <c r="B18" s="119" t="str">
        <f t="shared" si="4"/>
        <v>Total - Benefits and Expenses</v>
      </c>
      <c r="C18" s="169"/>
      <c r="D18" s="170"/>
      <c r="E18" s="170"/>
      <c r="F18" s="170"/>
      <c r="G18" s="171"/>
      <c r="I18" s="13" t="s">
        <v>113</v>
      </c>
      <c r="N18" s="78" t="s">
        <v>10</v>
      </c>
      <c r="O18" s="73"/>
      <c r="P18" s="73"/>
      <c r="Q18" s="73"/>
      <c r="R18" s="73"/>
      <c r="S18" s="73"/>
      <c r="X18" s="78" t="s">
        <v>204</v>
      </c>
      <c r="Y18" s="73"/>
      <c r="Z18" s="73"/>
      <c r="AA18" s="73"/>
      <c r="AB18" s="73"/>
      <c r="AC18" s="73"/>
    </row>
    <row r="19" spans="2:29" ht="17.25" x14ac:dyDescent="0.25">
      <c r="B19" s="120" t="str">
        <f t="shared" si="4"/>
        <v>Net Income (*2)</v>
      </c>
      <c r="C19" s="175"/>
      <c r="D19" s="176"/>
      <c r="E19" s="176"/>
      <c r="F19" s="176"/>
      <c r="G19" s="177"/>
      <c r="I19" s="13" t="s">
        <v>114</v>
      </c>
      <c r="N19" s="80" t="s">
        <v>276</v>
      </c>
      <c r="O19" s="75"/>
      <c r="P19" s="75"/>
      <c r="Q19" s="75"/>
      <c r="R19" s="75"/>
      <c r="S19" s="75"/>
      <c r="X19" s="80" t="s">
        <v>285</v>
      </c>
      <c r="Y19" s="75"/>
      <c r="Z19" s="75"/>
      <c r="AA19" s="75"/>
      <c r="AB19" s="75"/>
      <c r="AC19" s="75"/>
    </row>
    <row r="20" spans="2:29" ht="15.75" thickBot="1" x14ac:dyDescent="0.3">
      <c r="B20" s="121" t="str">
        <f t="shared" si="4"/>
        <v>Comprehensive Income</v>
      </c>
      <c r="C20" s="172"/>
      <c r="D20" s="173"/>
      <c r="E20" s="173"/>
      <c r="F20" s="173"/>
      <c r="G20" s="174"/>
      <c r="I20" s="13" t="s">
        <v>115</v>
      </c>
      <c r="N20" s="80" t="s">
        <v>24</v>
      </c>
      <c r="O20" s="75"/>
      <c r="P20" s="75"/>
      <c r="Q20" s="75"/>
      <c r="R20" s="75"/>
      <c r="S20" s="75"/>
      <c r="X20" s="80" t="s">
        <v>205</v>
      </c>
      <c r="Y20" s="75"/>
      <c r="Z20" s="75"/>
      <c r="AA20" s="75"/>
      <c r="AB20" s="75"/>
      <c r="AC20" s="75"/>
    </row>
    <row r="21" spans="2:29" x14ac:dyDescent="0.25">
      <c r="B21" s="122"/>
      <c r="C21" s="42"/>
      <c r="D21" s="43"/>
      <c r="E21" s="43"/>
      <c r="F21" s="43"/>
      <c r="G21" s="44"/>
      <c r="I21" s="37"/>
      <c r="N21" s="68"/>
      <c r="O21" s="81"/>
      <c r="P21" s="81"/>
      <c r="Q21" s="81"/>
      <c r="R21" s="81"/>
      <c r="S21" s="81"/>
      <c r="X21" s="68"/>
      <c r="Y21" s="81"/>
      <c r="Z21" s="81"/>
      <c r="AA21" s="81"/>
      <c r="AB21" s="81"/>
      <c r="AC21" s="81"/>
    </row>
    <row r="22" spans="2:29" ht="19.5" thickBot="1" x14ac:dyDescent="0.35">
      <c r="B22" s="150" t="str">
        <f t="shared" ref="B22:B53" si="5">IF(Lang,N22,X22)</f>
        <v>LICAT (*3)</v>
      </c>
      <c r="C22" s="42"/>
      <c r="D22" s="43"/>
      <c r="E22" s="43"/>
      <c r="F22" s="43"/>
      <c r="G22" s="44"/>
      <c r="I22" s="37"/>
      <c r="N22" s="82" t="s">
        <v>275</v>
      </c>
      <c r="O22" s="81"/>
      <c r="P22" s="81"/>
      <c r="Q22" s="81"/>
      <c r="R22" s="81"/>
      <c r="S22" s="81"/>
      <c r="X22" s="82" t="s">
        <v>284</v>
      </c>
      <c r="Y22" s="81"/>
      <c r="Z22" s="81"/>
      <c r="AA22" s="81"/>
      <c r="AB22" s="81"/>
      <c r="AC22" s="81"/>
    </row>
    <row r="23" spans="2:29" x14ac:dyDescent="0.25">
      <c r="B23" s="123" t="str">
        <f t="shared" si="5"/>
        <v>Available Capital</v>
      </c>
      <c r="C23" s="178">
        <f>C24+C25</f>
        <v>0</v>
      </c>
      <c r="D23" s="179">
        <f t="shared" ref="D23:G23" si="6">D24+D25</f>
        <v>0</v>
      </c>
      <c r="E23" s="179">
        <f t="shared" si="6"/>
        <v>0</v>
      </c>
      <c r="F23" s="179">
        <f t="shared" si="6"/>
        <v>0</v>
      </c>
      <c r="G23" s="180">
        <f t="shared" si="6"/>
        <v>0</v>
      </c>
      <c r="I23" s="13" t="s">
        <v>116</v>
      </c>
      <c r="N23" s="74" t="s">
        <v>29</v>
      </c>
      <c r="O23" s="75"/>
      <c r="P23" s="75"/>
      <c r="Q23" s="75"/>
      <c r="R23" s="75"/>
      <c r="S23" s="75"/>
      <c r="X23" s="74" t="s">
        <v>206</v>
      </c>
      <c r="Y23" s="75"/>
      <c r="Z23" s="75"/>
      <c r="AA23" s="75"/>
      <c r="AB23" s="75"/>
      <c r="AC23" s="75"/>
    </row>
    <row r="24" spans="2:29" x14ac:dyDescent="0.25">
      <c r="B24" s="124" t="str">
        <f t="shared" si="5"/>
        <v>- Tier 1 Capital</v>
      </c>
      <c r="C24" s="181"/>
      <c r="D24" s="182"/>
      <c r="E24" s="182"/>
      <c r="F24" s="182"/>
      <c r="G24" s="183"/>
      <c r="I24" s="13" t="s">
        <v>88</v>
      </c>
      <c r="N24" s="83" t="s">
        <v>30</v>
      </c>
      <c r="O24" s="84"/>
      <c r="P24" s="84"/>
      <c r="Q24" s="84"/>
      <c r="R24" s="84"/>
      <c r="S24" s="84"/>
      <c r="X24" s="83" t="s">
        <v>207</v>
      </c>
      <c r="Y24" s="84"/>
      <c r="Z24" s="84"/>
      <c r="AA24" s="84"/>
      <c r="AB24" s="84"/>
      <c r="AC24" s="84"/>
    </row>
    <row r="25" spans="2:29" x14ac:dyDescent="0.25">
      <c r="B25" s="125" t="str">
        <f t="shared" si="5"/>
        <v>- Tier 2 Capital</v>
      </c>
      <c r="C25" s="181"/>
      <c r="D25" s="182"/>
      <c r="E25" s="182"/>
      <c r="F25" s="182"/>
      <c r="G25" s="183"/>
      <c r="I25" s="13" t="s">
        <v>89</v>
      </c>
      <c r="N25" s="83" t="s">
        <v>31</v>
      </c>
      <c r="O25" s="84"/>
      <c r="P25" s="84"/>
      <c r="Q25" s="84"/>
      <c r="R25" s="84"/>
      <c r="S25" s="84"/>
      <c r="X25" s="83" t="s">
        <v>208</v>
      </c>
      <c r="Y25" s="84"/>
      <c r="Z25" s="84"/>
      <c r="AA25" s="84"/>
      <c r="AB25" s="84"/>
      <c r="AC25" s="84"/>
    </row>
    <row r="26" spans="2:29" x14ac:dyDescent="0.25">
      <c r="B26" s="126" t="str">
        <f t="shared" si="5"/>
        <v>Surplus Allowance</v>
      </c>
      <c r="C26" s="166"/>
      <c r="D26" s="167"/>
      <c r="E26" s="167"/>
      <c r="F26" s="167"/>
      <c r="G26" s="168"/>
      <c r="I26" s="13" t="s">
        <v>117</v>
      </c>
      <c r="N26" s="74" t="s">
        <v>46</v>
      </c>
      <c r="O26" s="71"/>
      <c r="P26" s="71"/>
      <c r="Q26" s="71"/>
      <c r="R26" s="71"/>
      <c r="S26" s="71"/>
      <c r="X26" s="74" t="s">
        <v>209</v>
      </c>
      <c r="Y26" s="71"/>
      <c r="Z26" s="71"/>
      <c r="AA26" s="71"/>
      <c r="AB26" s="71"/>
      <c r="AC26" s="71"/>
    </row>
    <row r="27" spans="2:29" ht="15.75" thickBot="1" x14ac:dyDescent="0.3">
      <c r="B27" s="115" t="str">
        <f t="shared" si="5"/>
        <v>Eligible Deposits</v>
      </c>
      <c r="C27" s="184"/>
      <c r="D27" s="185"/>
      <c r="E27" s="185"/>
      <c r="F27" s="185"/>
      <c r="G27" s="186"/>
      <c r="I27" s="13" t="s">
        <v>118</v>
      </c>
      <c r="N27" s="74" t="s">
        <v>32</v>
      </c>
      <c r="O27" s="84"/>
      <c r="P27" s="84"/>
      <c r="Q27" s="84"/>
      <c r="R27" s="84"/>
      <c r="S27" s="84"/>
      <c r="X27" s="74" t="s">
        <v>210</v>
      </c>
      <c r="Y27" s="84"/>
      <c r="Z27" s="84"/>
      <c r="AA27" s="84"/>
      <c r="AB27" s="84"/>
      <c r="AC27" s="84"/>
    </row>
    <row r="28" spans="2:29" x14ac:dyDescent="0.25">
      <c r="B28" s="127" t="str">
        <f t="shared" si="5"/>
        <v>Base Solvency Buffer:</v>
      </c>
      <c r="C28" s="45"/>
      <c r="D28" s="46"/>
      <c r="E28" s="46"/>
      <c r="F28" s="46"/>
      <c r="G28" s="47"/>
      <c r="I28" s="37"/>
      <c r="N28" s="78" t="s">
        <v>47</v>
      </c>
      <c r="O28" s="85"/>
      <c r="P28" s="85"/>
      <c r="Q28" s="85"/>
      <c r="R28" s="85"/>
      <c r="S28" s="85"/>
      <c r="X28" s="78" t="s">
        <v>211</v>
      </c>
      <c r="Y28" s="85"/>
      <c r="Z28" s="85"/>
      <c r="AA28" s="85"/>
      <c r="AB28" s="85"/>
      <c r="AC28" s="85"/>
    </row>
    <row r="29" spans="2:29" x14ac:dyDescent="0.25">
      <c r="B29" s="128" t="str">
        <f t="shared" si="5"/>
        <v>Credit Risk</v>
      </c>
      <c r="C29" s="187">
        <f>SUM(C30:C37)</f>
        <v>0</v>
      </c>
      <c r="D29" s="188">
        <f t="shared" ref="D29:G29" si="7">SUM(D30:D37)</f>
        <v>0</v>
      </c>
      <c r="E29" s="188">
        <f t="shared" si="7"/>
        <v>0</v>
      </c>
      <c r="F29" s="188">
        <f t="shared" si="7"/>
        <v>0</v>
      </c>
      <c r="G29" s="189">
        <f t="shared" si="7"/>
        <v>0</v>
      </c>
      <c r="I29" s="13" t="s">
        <v>119</v>
      </c>
      <c r="N29" s="86" t="s">
        <v>33</v>
      </c>
      <c r="O29" s="75"/>
      <c r="P29" s="75"/>
      <c r="Q29" s="75"/>
      <c r="R29" s="75"/>
      <c r="S29" s="75"/>
      <c r="X29" s="86" t="s">
        <v>212</v>
      </c>
      <c r="Y29" s="75"/>
      <c r="Z29" s="75"/>
      <c r="AA29" s="75"/>
      <c r="AB29" s="75"/>
      <c r="AC29" s="75"/>
    </row>
    <row r="30" spans="2:29" x14ac:dyDescent="0.25">
      <c r="B30" s="129" t="str">
        <f t="shared" si="5"/>
        <v>- Short Term Investments</v>
      </c>
      <c r="C30" s="190"/>
      <c r="D30" s="191"/>
      <c r="E30" s="191"/>
      <c r="F30" s="191"/>
      <c r="G30" s="192"/>
      <c r="I30" s="13" t="s">
        <v>120</v>
      </c>
      <c r="N30" s="87" t="s">
        <v>63</v>
      </c>
      <c r="O30" s="71"/>
      <c r="P30" s="71"/>
      <c r="Q30" s="71"/>
      <c r="R30" s="71"/>
      <c r="S30" s="71"/>
      <c r="X30" s="87" t="s">
        <v>213</v>
      </c>
      <c r="Y30" s="71"/>
      <c r="Z30" s="71"/>
      <c r="AA30" s="71"/>
      <c r="AB30" s="71"/>
      <c r="AC30" s="71"/>
    </row>
    <row r="31" spans="2:29" x14ac:dyDescent="0.25">
      <c r="B31" s="129" t="str">
        <f t="shared" si="5"/>
        <v>- Bonds</v>
      </c>
      <c r="C31" s="190"/>
      <c r="D31" s="191"/>
      <c r="E31" s="191"/>
      <c r="F31" s="191"/>
      <c r="G31" s="192"/>
      <c r="I31" s="13" t="s">
        <v>121</v>
      </c>
      <c r="N31" s="87" t="s">
        <v>64</v>
      </c>
      <c r="O31" s="71"/>
      <c r="P31" s="71"/>
      <c r="Q31" s="71"/>
      <c r="R31" s="71"/>
      <c r="S31" s="71"/>
      <c r="X31" s="87" t="s">
        <v>214</v>
      </c>
      <c r="Y31" s="71"/>
      <c r="Z31" s="71"/>
      <c r="AA31" s="71"/>
      <c r="AB31" s="71"/>
      <c r="AC31" s="71"/>
    </row>
    <row r="32" spans="2:29" x14ac:dyDescent="0.25">
      <c r="B32" s="129" t="str">
        <f t="shared" si="5"/>
        <v>- Asset Backed Securities</v>
      </c>
      <c r="C32" s="190"/>
      <c r="D32" s="191"/>
      <c r="E32" s="191"/>
      <c r="F32" s="191"/>
      <c r="G32" s="192"/>
      <c r="I32" s="13" t="s">
        <v>122</v>
      </c>
      <c r="N32" s="87" t="s">
        <v>65</v>
      </c>
      <c r="O32" s="71"/>
      <c r="P32" s="71"/>
      <c r="Q32" s="71"/>
      <c r="R32" s="71"/>
      <c r="S32" s="71"/>
      <c r="X32" s="87" t="s">
        <v>215</v>
      </c>
      <c r="Y32" s="71"/>
      <c r="Z32" s="71"/>
      <c r="AA32" s="71"/>
      <c r="AB32" s="71"/>
      <c r="AC32" s="71"/>
    </row>
    <row r="33" spans="2:29" x14ac:dyDescent="0.25">
      <c r="B33" s="129" t="str">
        <f t="shared" si="5"/>
        <v>- Leases and Other Loans</v>
      </c>
      <c r="C33" s="190"/>
      <c r="D33" s="191"/>
      <c r="E33" s="191"/>
      <c r="F33" s="191"/>
      <c r="G33" s="192"/>
      <c r="I33" s="13" t="s">
        <v>123</v>
      </c>
      <c r="N33" s="87" t="s">
        <v>66</v>
      </c>
      <c r="O33" s="71"/>
      <c r="P33" s="71"/>
      <c r="Q33" s="71"/>
      <c r="R33" s="71"/>
      <c r="S33" s="71"/>
      <c r="X33" s="87" t="s">
        <v>216</v>
      </c>
      <c r="Y33" s="71"/>
      <c r="Z33" s="71"/>
      <c r="AA33" s="71"/>
      <c r="AB33" s="71"/>
      <c r="AC33" s="71"/>
    </row>
    <row r="34" spans="2:29" x14ac:dyDescent="0.25">
      <c r="B34" s="129" t="str">
        <f t="shared" si="5"/>
        <v>- Mortgages</v>
      </c>
      <c r="C34" s="190"/>
      <c r="D34" s="191"/>
      <c r="E34" s="191"/>
      <c r="F34" s="191"/>
      <c r="G34" s="192"/>
      <c r="I34" s="13" t="s">
        <v>124</v>
      </c>
      <c r="N34" s="87" t="s">
        <v>67</v>
      </c>
      <c r="O34" s="71"/>
      <c r="P34" s="71"/>
      <c r="Q34" s="71"/>
      <c r="R34" s="71"/>
      <c r="S34" s="71"/>
      <c r="X34" s="87" t="s">
        <v>217</v>
      </c>
      <c r="Y34" s="71"/>
      <c r="Z34" s="71"/>
      <c r="AA34" s="71"/>
      <c r="AB34" s="71"/>
      <c r="AC34" s="71"/>
    </row>
    <row r="35" spans="2:29" ht="15.75" customHeight="1" x14ac:dyDescent="0.25">
      <c r="B35" s="130" t="str">
        <f t="shared" si="5"/>
        <v>- Receivables, Recoverables and Other Assets</v>
      </c>
      <c r="C35" s="190"/>
      <c r="D35" s="191"/>
      <c r="E35" s="191"/>
      <c r="F35" s="191"/>
      <c r="G35" s="192"/>
      <c r="I35" s="13" t="s">
        <v>125</v>
      </c>
      <c r="N35" s="88" t="s">
        <v>68</v>
      </c>
      <c r="O35" s="71"/>
      <c r="P35" s="71"/>
      <c r="Q35" s="71"/>
      <c r="R35" s="71"/>
      <c r="S35" s="71"/>
      <c r="X35" s="88" t="s">
        <v>218</v>
      </c>
      <c r="Y35" s="71"/>
      <c r="Z35" s="71"/>
      <c r="AA35" s="71"/>
      <c r="AB35" s="71"/>
      <c r="AC35" s="71"/>
    </row>
    <row r="36" spans="2:29" x14ac:dyDescent="0.25">
      <c r="B36" s="130" t="str">
        <f t="shared" si="5"/>
        <v>- Off-balance Sheet Exposures</v>
      </c>
      <c r="C36" s="190"/>
      <c r="D36" s="191"/>
      <c r="E36" s="191"/>
      <c r="F36" s="191"/>
      <c r="G36" s="192"/>
      <c r="I36" s="13" t="s">
        <v>126</v>
      </c>
      <c r="N36" s="88" t="s">
        <v>69</v>
      </c>
      <c r="O36" s="71"/>
      <c r="P36" s="71"/>
      <c r="Q36" s="71"/>
      <c r="R36" s="71"/>
      <c r="S36" s="71"/>
      <c r="X36" s="88" t="s">
        <v>219</v>
      </c>
      <c r="Y36" s="71"/>
      <c r="Z36" s="71"/>
      <c r="AA36" s="71"/>
      <c r="AB36" s="71"/>
      <c r="AC36" s="71"/>
    </row>
    <row r="37" spans="2:29" ht="26.25" x14ac:dyDescent="0.25">
      <c r="B37" s="131" t="str">
        <f t="shared" si="5"/>
        <v>- Letters of credit and other acceptable collateral used to obtain capital credit for unregistered reinsurance</v>
      </c>
      <c r="C37" s="190"/>
      <c r="D37" s="191"/>
      <c r="E37" s="191"/>
      <c r="F37" s="191"/>
      <c r="G37" s="192"/>
      <c r="I37" s="13" t="s">
        <v>127</v>
      </c>
      <c r="N37" s="88" t="s">
        <v>70</v>
      </c>
      <c r="O37" s="71"/>
      <c r="P37" s="71"/>
      <c r="Q37" s="71"/>
      <c r="R37" s="71"/>
      <c r="S37" s="71"/>
      <c r="X37" s="88" t="s">
        <v>220</v>
      </c>
      <c r="Y37" s="71"/>
      <c r="Z37" s="71"/>
      <c r="AA37" s="71"/>
      <c r="AB37" s="71"/>
      <c r="AC37" s="71"/>
    </row>
    <row r="38" spans="2:29" x14ac:dyDescent="0.25">
      <c r="B38" s="128" t="str">
        <f t="shared" si="5"/>
        <v>Market Risk</v>
      </c>
      <c r="C38" s="187">
        <f>SUM(C39:C44)</f>
        <v>0</v>
      </c>
      <c r="D38" s="188">
        <f>SUM(D39:D44)</f>
        <v>0</v>
      </c>
      <c r="E38" s="188">
        <f t="shared" ref="E38:G38" si="8">SUM(E39:E44)</f>
        <v>0</v>
      </c>
      <c r="F38" s="188">
        <f t="shared" si="8"/>
        <v>0</v>
      </c>
      <c r="G38" s="189">
        <f t="shared" si="8"/>
        <v>0</v>
      </c>
      <c r="I38" s="13" t="s">
        <v>128</v>
      </c>
      <c r="N38" s="86" t="s">
        <v>34</v>
      </c>
      <c r="O38" s="75"/>
      <c r="P38" s="75"/>
      <c r="Q38" s="75"/>
      <c r="R38" s="75"/>
      <c r="S38" s="75"/>
      <c r="X38" s="86" t="s">
        <v>221</v>
      </c>
      <c r="Y38" s="75"/>
      <c r="Z38" s="75"/>
      <c r="AA38" s="75"/>
      <c r="AB38" s="75"/>
      <c r="AC38" s="75"/>
    </row>
    <row r="39" spans="2:29" x14ac:dyDescent="0.25">
      <c r="B39" s="129" t="str">
        <f t="shared" si="5"/>
        <v>- Interest Rate</v>
      </c>
      <c r="C39" s="190"/>
      <c r="D39" s="191"/>
      <c r="E39" s="191"/>
      <c r="F39" s="191"/>
      <c r="G39" s="192"/>
      <c r="I39" s="13" t="s">
        <v>129</v>
      </c>
      <c r="N39" s="87" t="s">
        <v>35</v>
      </c>
      <c r="O39" s="71"/>
      <c r="P39" s="71"/>
      <c r="Q39" s="71"/>
      <c r="R39" s="71"/>
      <c r="S39" s="71"/>
      <c r="X39" s="87" t="s">
        <v>222</v>
      </c>
      <c r="Y39" s="71"/>
      <c r="Z39" s="71"/>
      <c r="AA39" s="71"/>
      <c r="AB39" s="71"/>
      <c r="AC39" s="71"/>
    </row>
    <row r="40" spans="2:29" x14ac:dyDescent="0.25">
      <c r="B40" s="129" t="str">
        <f t="shared" si="5"/>
        <v>- Equity</v>
      </c>
      <c r="C40" s="190"/>
      <c r="D40" s="191"/>
      <c r="E40" s="191"/>
      <c r="F40" s="191"/>
      <c r="G40" s="192"/>
      <c r="I40" s="13" t="s">
        <v>130</v>
      </c>
      <c r="N40" s="87" t="s">
        <v>36</v>
      </c>
      <c r="O40" s="71"/>
      <c r="P40" s="71"/>
      <c r="Q40" s="71"/>
      <c r="R40" s="71"/>
      <c r="S40" s="71"/>
      <c r="X40" s="87" t="s">
        <v>223</v>
      </c>
      <c r="Y40" s="71"/>
      <c r="Z40" s="71"/>
      <c r="AA40" s="71"/>
      <c r="AB40" s="71"/>
      <c r="AC40" s="71"/>
    </row>
    <row r="41" spans="2:29" x14ac:dyDescent="0.25">
      <c r="B41" s="129" t="str">
        <f t="shared" si="5"/>
        <v>- Preferred Shares</v>
      </c>
      <c r="C41" s="190"/>
      <c r="D41" s="191"/>
      <c r="E41" s="191"/>
      <c r="F41" s="191"/>
      <c r="G41" s="192"/>
      <c r="I41" s="13" t="s">
        <v>131</v>
      </c>
      <c r="N41" s="87" t="s">
        <v>71</v>
      </c>
      <c r="O41" s="71"/>
      <c r="P41" s="71"/>
      <c r="Q41" s="71"/>
      <c r="R41" s="71"/>
      <c r="S41" s="71"/>
      <c r="X41" s="87" t="s">
        <v>224</v>
      </c>
      <c r="Y41" s="71"/>
      <c r="Z41" s="71"/>
      <c r="AA41" s="71"/>
      <c r="AB41" s="71"/>
      <c r="AC41" s="71"/>
    </row>
    <row r="42" spans="2:29" x14ac:dyDescent="0.25">
      <c r="B42" s="129" t="str">
        <f t="shared" si="5"/>
        <v>- Real Estate</v>
      </c>
      <c r="C42" s="190"/>
      <c r="D42" s="191"/>
      <c r="E42" s="191"/>
      <c r="F42" s="191"/>
      <c r="G42" s="192"/>
      <c r="I42" s="13" t="s">
        <v>132</v>
      </c>
      <c r="N42" s="87" t="s">
        <v>50</v>
      </c>
      <c r="O42" s="71"/>
      <c r="P42" s="71"/>
      <c r="Q42" s="71"/>
      <c r="R42" s="71"/>
      <c r="S42" s="71"/>
      <c r="X42" s="87" t="s">
        <v>225</v>
      </c>
      <c r="Y42" s="71"/>
      <c r="Z42" s="71"/>
      <c r="AA42" s="71"/>
      <c r="AB42" s="71"/>
      <c r="AC42" s="71"/>
    </row>
    <row r="43" spans="2:29" x14ac:dyDescent="0.25">
      <c r="B43" s="129" t="str">
        <f t="shared" si="5"/>
        <v>- Index Linked RPT Products</v>
      </c>
      <c r="C43" s="190"/>
      <c r="D43" s="191"/>
      <c r="E43" s="191"/>
      <c r="F43" s="191"/>
      <c r="G43" s="192"/>
      <c r="I43" s="13" t="s">
        <v>133</v>
      </c>
      <c r="N43" s="87" t="s">
        <v>72</v>
      </c>
      <c r="O43" s="71"/>
      <c r="P43" s="71"/>
      <c r="Q43" s="71"/>
      <c r="R43" s="71"/>
      <c r="S43" s="71"/>
      <c r="X43" s="87" t="s">
        <v>226</v>
      </c>
      <c r="Y43" s="71"/>
      <c r="Z43" s="71"/>
      <c r="AA43" s="71"/>
      <c r="AB43" s="71"/>
      <c r="AC43" s="71"/>
    </row>
    <row r="44" spans="2:29" x14ac:dyDescent="0.25">
      <c r="B44" s="132" t="str">
        <f t="shared" si="5"/>
        <v>- Currency</v>
      </c>
      <c r="C44" s="190"/>
      <c r="D44" s="191"/>
      <c r="E44" s="191"/>
      <c r="F44" s="191"/>
      <c r="G44" s="192"/>
      <c r="I44" s="13" t="s">
        <v>134</v>
      </c>
      <c r="N44" s="87" t="s">
        <v>73</v>
      </c>
      <c r="O44" s="71"/>
      <c r="P44" s="71"/>
      <c r="Q44" s="71"/>
      <c r="R44" s="71"/>
      <c r="S44" s="71"/>
      <c r="X44" s="87" t="s">
        <v>227</v>
      </c>
      <c r="Y44" s="71"/>
      <c r="Z44" s="71"/>
      <c r="AA44" s="71"/>
      <c r="AB44" s="71"/>
      <c r="AC44" s="71"/>
    </row>
    <row r="45" spans="2:29" ht="16.5" customHeight="1" x14ac:dyDescent="0.25">
      <c r="B45" s="133" t="str">
        <f t="shared" si="5"/>
        <v>Credit and Market Risk for P&amp;C Insurance (per MCT)</v>
      </c>
      <c r="C45" s="187"/>
      <c r="D45" s="188"/>
      <c r="E45" s="188"/>
      <c r="F45" s="188"/>
      <c r="G45" s="189"/>
      <c r="I45" s="13" t="s">
        <v>135</v>
      </c>
      <c r="N45" s="89" t="s">
        <v>75</v>
      </c>
      <c r="O45" s="75"/>
      <c r="P45" s="75"/>
      <c r="Q45" s="75"/>
      <c r="R45" s="75"/>
      <c r="S45" s="75"/>
      <c r="X45" s="89" t="s">
        <v>228</v>
      </c>
      <c r="Y45" s="75"/>
      <c r="Z45" s="75"/>
      <c r="AA45" s="75"/>
      <c r="AB45" s="75"/>
      <c r="AC45" s="75"/>
    </row>
    <row r="46" spans="2:29" x14ac:dyDescent="0.25">
      <c r="B46" s="128" t="str">
        <f t="shared" si="5"/>
        <v>Insurance Risk</v>
      </c>
      <c r="C46" s="175">
        <f>SUM(C47:C52)</f>
        <v>0</v>
      </c>
      <c r="D46" s="176">
        <f t="shared" ref="D46:G46" si="9">SUM(D47:D52)</f>
        <v>0</v>
      </c>
      <c r="E46" s="176">
        <f t="shared" si="9"/>
        <v>0</v>
      </c>
      <c r="F46" s="176">
        <f t="shared" si="9"/>
        <v>0</v>
      </c>
      <c r="G46" s="177">
        <f t="shared" si="9"/>
        <v>0</v>
      </c>
      <c r="I46" s="13" t="s">
        <v>136</v>
      </c>
      <c r="N46" s="86" t="s">
        <v>37</v>
      </c>
      <c r="O46" s="75"/>
      <c r="P46" s="75"/>
      <c r="Q46" s="75"/>
      <c r="R46" s="75"/>
      <c r="S46" s="75"/>
      <c r="X46" s="86" t="s">
        <v>229</v>
      </c>
      <c r="Y46" s="75"/>
      <c r="Z46" s="75"/>
      <c r="AA46" s="75"/>
      <c r="AB46" s="75"/>
      <c r="AC46" s="75"/>
    </row>
    <row r="47" spans="2:29" x14ac:dyDescent="0.25">
      <c r="B47" s="129" t="str">
        <f t="shared" si="5"/>
        <v>- Mortality</v>
      </c>
      <c r="C47" s="193"/>
      <c r="D47" s="194"/>
      <c r="E47" s="194"/>
      <c r="F47" s="194"/>
      <c r="G47" s="195"/>
      <c r="I47" s="13" t="s">
        <v>137</v>
      </c>
      <c r="N47" s="87" t="s">
        <v>38</v>
      </c>
      <c r="O47" s="84"/>
      <c r="P47" s="84"/>
      <c r="Q47" s="84"/>
      <c r="R47" s="84"/>
      <c r="S47" s="84"/>
      <c r="X47" s="87" t="s">
        <v>230</v>
      </c>
      <c r="Y47" s="84"/>
      <c r="Z47" s="84"/>
      <c r="AA47" s="84"/>
      <c r="AB47" s="84"/>
      <c r="AC47" s="84"/>
    </row>
    <row r="48" spans="2:29" x14ac:dyDescent="0.25">
      <c r="B48" s="129" t="str">
        <f t="shared" si="5"/>
        <v>- Longevity</v>
      </c>
      <c r="C48" s="193"/>
      <c r="D48" s="194"/>
      <c r="E48" s="194"/>
      <c r="F48" s="194"/>
      <c r="G48" s="195"/>
      <c r="I48" s="13" t="s">
        <v>138</v>
      </c>
      <c r="N48" s="87" t="s">
        <v>39</v>
      </c>
      <c r="O48" s="84"/>
      <c r="P48" s="84"/>
      <c r="Q48" s="84"/>
      <c r="R48" s="84"/>
      <c r="S48" s="84"/>
      <c r="X48" s="87" t="s">
        <v>231</v>
      </c>
      <c r="Y48" s="84"/>
      <c r="Z48" s="84"/>
      <c r="AA48" s="84"/>
      <c r="AB48" s="84"/>
      <c r="AC48" s="84"/>
    </row>
    <row r="49" spans="2:29" x14ac:dyDescent="0.25">
      <c r="B49" s="129" t="str">
        <f t="shared" si="5"/>
        <v>- Morbidity</v>
      </c>
      <c r="C49" s="193"/>
      <c r="D49" s="194"/>
      <c r="E49" s="194"/>
      <c r="F49" s="194"/>
      <c r="G49" s="195"/>
      <c r="I49" s="13" t="s">
        <v>139</v>
      </c>
      <c r="N49" s="87" t="s">
        <v>40</v>
      </c>
      <c r="O49" s="84"/>
      <c r="P49" s="84"/>
      <c r="Q49" s="84"/>
      <c r="R49" s="84"/>
      <c r="S49" s="84"/>
      <c r="X49" s="87" t="s">
        <v>232</v>
      </c>
      <c r="Y49" s="84"/>
      <c r="Z49" s="84"/>
      <c r="AA49" s="84"/>
      <c r="AB49" s="84"/>
      <c r="AC49" s="84"/>
    </row>
    <row r="50" spans="2:29" x14ac:dyDescent="0.25">
      <c r="B50" s="129" t="str">
        <f t="shared" si="5"/>
        <v>- Lapse</v>
      </c>
      <c r="C50" s="193"/>
      <c r="D50" s="194"/>
      <c r="E50" s="194"/>
      <c r="F50" s="194"/>
      <c r="G50" s="195"/>
      <c r="I50" s="13" t="s">
        <v>140</v>
      </c>
      <c r="N50" s="87" t="s">
        <v>41</v>
      </c>
      <c r="O50" s="84"/>
      <c r="P50" s="84"/>
      <c r="Q50" s="84"/>
      <c r="R50" s="84"/>
      <c r="S50" s="84"/>
      <c r="X50" s="87" t="s">
        <v>233</v>
      </c>
      <c r="Y50" s="84"/>
      <c r="Z50" s="84"/>
      <c r="AA50" s="84"/>
      <c r="AB50" s="84"/>
      <c r="AC50" s="84"/>
    </row>
    <row r="51" spans="2:29" x14ac:dyDescent="0.25">
      <c r="B51" s="129" t="str">
        <f t="shared" si="5"/>
        <v>- Expense</v>
      </c>
      <c r="C51" s="193"/>
      <c r="D51" s="194"/>
      <c r="E51" s="194"/>
      <c r="F51" s="194"/>
      <c r="G51" s="195"/>
      <c r="I51" s="13" t="s">
        <v>141</v>
      </c>
      <c r="N51" s="87" t="s">
        <v>42</v>
      </c>
      <c r="O51" s="84"/>
      <c r="P51" s="84"/>
      <c r="Q51" s="84"/>
      <c r="R51" s="84"/>
      <c r="S51" s="84"/>
      <c r="X51" s="87" t="s">
        <v>234</v>
      </c>
      <c r="Y51" s="84"/>
      <c r="Z51" s="84"/>
      <c r="AA51" s="84"/>
      <c r="AB51" s="84"/>
      <c r="AC51" s="84"/>
    </row>
    <row r="52" spans="2:29" x14ac:dyDescent="0.25">
      <c r="B52" s="132" t="str">
        <f t="shared" si="5"/>
        <v>- P&amp;C Insurance (per MCT)</v>
      </c>
      <c r="C52" s="193"/>
      <c r="D52" s="194"/>
      <c r="E52" s="194"/>
      <c r="F52" s="194"/>
      <c r="G52" s="195"/>
      <c r="I52" s="13" t="s">
        <v>142</v>
      </c>
      <c r="N52" s="87" t="s">
        <v>74</v>
      </c>
      <c r="O52" s="84"/>
      <c r="P52" s="84"/>
      <c r="Q52" s="84"/>
      <c r="R52" s="84"/>
      <c r="S52" s="84"/>
      <c r="X52" s="87" t="s">
        <v>235</v>
      </c>
      <c r="Y52" s="84"/>
      <c r="Z52" s="84"/>
      <c r="AA52" s="84"/>
      <c r="AB52" s="84"/>
      <c r="AC52" s="84"/>
    </row>
    <row r="53" spans="2:29" x14ac:dyDescent="0.25">
      <c r="B53" s="144" t="str">
        <f t="shared" si="5"/>
        <v>Capital Requirements: Before Credits and Non-Diversified Risks</v>
      </c>
      <c r="C53" s="196">
        <f>C29+C38+C45+C46</f>
        <v>0</v>
      </c>
      <c r="D53" s="197">
        <f t="shared" ref="D53:G53" si="10">D29+D38+D45+D46</f>
        <v>0</v>
      </c>
      <c r="E53" s="197">
        <f t="shared" si="10"/>
        <v>0</v>
      </c>
      <c r="F53" s="197">
        <f t="shared" si="10"/>
        <v>0</v>
      </c>
      <c r="G53" s="198">
        <f t="shared" si="10"/>
        <v>0</v>
      </c>
      <c r="I53" s="13" t="s">
        <v>143</v>
      </c>
      <c r="N53" s="90" t="s">
        <v>51</v>
      </c>
      <c r="O53" s="91"/>
      <c r="P53" s="91"/>
      <c r="Q53" s="91"/>
      <c r="R53" s="91"/>
      <c r="S53" s="91"/>
      <c r="X53" s="90" t="s">
        <v>236</v>
      </c>
      <c r="Y53" s="91"/>
      <c r="Z53" s="91"/>
      <c r="AA53" s="91"/>
      <c r="AB53" s="91"/>
      <c r="AC53" s="91"/>
    </row>
    <row r="54" spans="2:29" x14ac:dyDescent="0.25">
      <c r="B54" s="145" t="str">
        <f>IF(Lang,N54,X54)</f>
        <v>Credits</v>
      </c>
      <c r="C54" s="175">
        <f>SUM(C55:C58)</f>
        <v>0</v>
      </c>
      <c r="D54" s="176">
        <f>SUM(D55:D58)</f>
        <v>0</v>
      </c>
      <c r="E54" s="176">
        <f>SUM(E55:E58)</f>
        <v>0</v>
      </c>
      <c r="F54" s="176">
        <f>SUM(F55:F58)</f>
        <v>0</v>
      </c>
      <c r="G54" s="177">
        <f>SUM(G55:G58)</f>
        <v>0</v>
      </c>
      <c r="I54" s="13" t="s">
        <v>144</v>
      </c>
      <c r="N54" s="92" t="s">
        <v>180</v>
      </c>
      <c r="O54" s="91"/>
      <c r="P54" s="91"/>
      <c r="Q54" s="91"/>
      <c r="R54" s="91"/>
      <c r="S54" s="91"/>
      <c r="X54" s="92" t="s">
        <v>241</v>
      </c>
      <c r="Y54" s="91"/>
      <c r="Z54" s="91"/>
      <c r="AA54" s="91"/>
      <c r="AB54" s="91"/>
      <c r="AC54" s="91"/>
    </row>
    <row r="55" spans="2:29" x14ac:dyDescent="0.25">
      <c r="B55" s="124" t="str">
        <f t="shared" ref="B55:B85" si="11">IF(Lang,N55,X55)</f>
        <v>- Diversification Credit</v>
      </c>
      <c r="C55" s="193"/>
      <c r="D55" s="194"/>
      <c r="E55" s="194"/>
      <c r="F55" s="194"/>
      <c r="G55" s="195"/>
      <c r="I55" s="13" t="s">
        <v>315</v>
      </c>
      <c r="N55" s="87" t="s">
        <v>52</v>
      </c>
      <c r="O55" s="84"/>
      <c r="P55" s="84"/>
      <c r="Q55" s="84"/>
      <c r="R55" s="84"/>
      <c r="S55" s="84"/>
      <c r="X55" s="87" t="s">
        <v>237</v>
      </c>
      <c r="Y55" s="84"/>
      <c r="Z55" s="84"/>
      <c r="AA55" s="84"/>
      <c r="AB55" s="84"/>
      <c r="AC55" s="84"/>
    </row>
    <row r="56" spans="2:29" x14ac:dyDescent="0.25">
      <c r="B56" s="152" t="str">
        <f t="shared" si="11"/>
        <v>- Par Credit</v>
      </c>
      <c r="C56" s="193"/>
      <c r="D56" s="194"/>
      <c r="E56" s="194"/>
      <c r="F56" s="194"/>
      <c r="G56" s="195"/>
      <c r="I56" s="13" t="s">
        <v>316</v>
      </c>
      <c r="N56" s="88" t="s">
        <v>53</v>
      </c>
      <c r="O56" s="84"/>
      <c r="P56" s="84"/>
      <c r="Q56" s="84"/>
      <c r="R56" s="84"/>
      <c r="S56" s="84"/>
      <c r="X56" s="88" t="s">
        <v>238</v>
      </c>
      <c r="Y56" s="84"/>
      <c r="Z56" s="84"/>
      <c r="AA56" s="84"/>
      <c r="AB56" s="84"/>
      <c r="AC56" s="84"/>
    </row>
    <row r="57" spans="2:29" x14ac:dyDescent="0.25">
      <c r="B57" s="124" t="str">
        <f t="shared" si="11"/>
        <v>- Adjustable Credit</v>
      </c>
      <c r="C57" s="193"/>
      <c r="D57" s="194"/>
      <c r="E57" s="194"/>
      <c r="F57" s="194"/>
      <c r="G57" s="195"/>
      <c r="I57" s="13" t="s">
        <v>317</v>
      </c>
      <c r="N57" s="87" t="s">
        <v>54</v>
      </c>
      <c r="O57" s="84"/>
      <c r="P57" s="84"/>
      <c r="Q57" s="84"/>
      <c r="R57" s="84"/>
      <c r="S57" s="84"/>
      <c r="X57" s="87" t="s">
        <v>239</v>
      </c>
      <c r="Y57" s="84"/>
      <c r="Z57" s="84"/>
      <c r="AA57" s="84"/>
      <c r="AB57" s="84"/>
      <c r="AC57" s="84"/>
    </row>
    <row r="58" spans="2:29" x14ac:dyDescent="0.25">
      <c r="B58" s="125" t="str">
        <f t="shared" si="11"/>
        <v>- Credits for Policyholder Deposits and Group Business</v>
      </c>
      <c r="C58" s="193"/>
      <c r="D58" s="194"/>
      <c r="E58" s="194"/>
      <c r="F58" s="194"/>
      <c r="G58" s="195"/>
      <c r="I58" s="13" t="s">
        <v>318</v>
      </c>
      <c r="N58" s="87" t="s">
        <v>55</v>
      </c>
      <c r="O58" s="84"/>
      <c r="P58" s="84"/>
      <c r="Q58" s="84"/>
      <c r="R58" s="84"/>
      <c r="S58" s="84"/>
      <c r="X58" s="87" t="s">
        <v>240</v>
      </c>
      <c r="Y58" s="84"/>
      <c r="Z58" s="84"/>
      <c r="AA58" s="84"/>
      <c r="AB58" s="84"/>
      <c r="AC58" s="84"/>
    </row>
    <row r="59" spans="2:29" x14ac:dyDescent="0.25">
      <c r="B59" s="157" t="str">
        <f>IF(Lang,N59,X59)</f>
        <v>Capital Requirements: Non-Diversified Risks</v>
      </c>
      <c r="C59" s="175">
        <f>SUM(C60:C61)</f>
        <v>0</v>
      </c>
      <c r="D59" s="176">
        <f>SUM(D60:D61)</f>
        <v>0</v>
      </c>
      <c r="E59" s="176">
        <f>SUM(E60:E61)</f>
        <v>0</v>
      </c>
      <c r="F59" s="176">
        <f>SUM(F60:F61)</f>
        <v>0</v>
      </c>
      <c r="G59" s="177">
        <f>SUM(G60:G61)</f>
        <v>0</v>
      </c>
      <c r="I59" s="13" t="s">
        <v>145</v>
      </c>
      <c r="N59" s="92" t="s">
        <v>56</v>
      </c>
      <c r="O59" s="91"/>
      <c r="P59" s="91"/>
      <c r="Q59" s="91"/>
      <c r="R59" s="91"/>
      <c r="S59" s="91"/>
      <c r="X59" s="92" t="s">
        <v>244</v>
      </c>
      <c r="Y59" s="91"/>
      <c r="Z59" s="91"/>
      <c r="AA59" s="91"/>
      <c r="AB59" s="91"/>
      <c r="AC59" s="91"/>
    </row>
    <row r="60" spans="2:29" x14ac:dyDescent="0.25">
      <c r="B60" s="156" t="str">
        <f t="shared" si="11"/>
        <v>Segregated Fund Guarantees Risk</v>
      </c>
      <c r="C60" s="193"/>
      <c r="D60" s="194"/>
      <c r="E60" s="194"/>
      <c r="F60" s="194"/>
      <c r="G60" s="195"/>
      <c r="I60" s="13" t="s">
        <v>319</v>
      </c>
      <c r="N60" s="93" t="s">
        <v>60</v>
      </c>
      <c r="O60" s="71"/>
      <c r="P60" s="71"/>
      <c r="Q60" s="71"/>
      <c r="R60" s="71"/>
      <c r="S60" s="71"/>
      <c r="X60" s="93" t="s">
        <v>242</v>
      </c>
      <c r="Y60" s="71"/>
      <c r="Z60" s="71"/>
      <c r="AA60" s="71"/>
      <c r="AB60" s="71"/>
      <c r="AC60" s="71"/>
    </row>
    <row r="61" spans="2:29" x14ac:dyDescent="0.25">
      <c r="B61" s="124" t="str">
        <f t="shared" si="11"/>
        <v>Operational Risk</v>
      </c>
      <c r="C61" s="190"/>
      <c r="D61" s="191"/>
      <c r="E61" s="191"/>
      <c r="F61" s="191"/>
      <c r="G61" s="192"/>
      <c r="I61" s="13" t="s">
        <v>320</v>
      </c>
      <c r="N61" s="93" t="s">
        <v>43</v>
      </c>
      <c r="O61" s="71"/>
      <c r="P61" s="71"/>
      <c r="Q61" s="71"/>
      <c r="R61" s="71"/>
      <c r="S61" s="71"/>
      <c r="X61" s="93" t="s">
        <v>243</v>
      </c>
      <c r="Y61" s="71"/>
      <c r="Z61" s="71"/>
      <c r="AA61" s="71"/>
      <c r="AB61" s="71"/>
      <c r="AC61" s="71"/>
    </row>
    <row r="62" spans="2:29" ht="15.75" thickBot="1" x14ac:dyDescent="0.3">
      <c r="B62" s="115" t="str">
        <f t="shared" si="11"/>
        <v>Base Solvency Buffer</v>
      </c>
      <c r="C62" s="175">
        <f>(C53-C54+C59)*1.05</f>
        <v>0</v>
      </c>
      <c r="D62" s="176">
        <f>(D53-D54+D59)*1.05</f>
        <v>0</v>
      </c>
      <c r="E62" s="176">
        <f>(E53-E54+E59)*1.05</f>
        <v>0</v>
      </c>
      <c r="F62" s="176">
        <f>(F53-F54+F59)*1.05</f>
        <v>0</v>
      </c>
      <c r="G62" s="177">
        <f>(G53-G54+G59)*1.05</f>
        <v>0</v>
      </c>
      <c r="I62" s="13" t="s">
        <v>321</v>
      </c>
      <c r="N62" s="78" t="s">
        <v>48</v>
      </c>
      <c r="O62" s="75"/>
      <c r="P62" s="75"/>
      <c r="Q62" s="75"/>
      <c r="R62" s="75"/>
      <c r="S62" s="75"/>
      <c r="X62" s="78" t="s">
        <v>245</v>
      </c>
      <c r="Y62" s="75"/>
      <c r="Z62" s="75"/>
      <c r="AA62" s="75"/>
      <c r="AB62" s="75"/>
      <c r="AC62" s="75"/>
    </row>
    <row r="63" spans="2:29" x14ac:dyDescent="0.25">
      <c r="B63" s="123" t="str">
        <f t="shared" si="11"/>
        <v>LICAT Total Ratio (%)</v>
      </c>
      <c r="C63" s="199">
        <f>IF(C62=0,0,(C24+C25+C26+C27)/C62)</f>
        <v>0</v>
      </c>
      <c r="D63" s="200">
        <f>IF(D62=0,0,(D24+D25+D26+D27)/D62)</f>
        <v>0</v>
      </c>
      <c r="E63" s="200">
        <f>IF(E62=0,0,(E24+E25+E26+E27)/E62)</f>
        <v>0</v>
      </c>
      <c r="F63" s="200">
        <f>IF(F62=0,0,(F24+F25+F26+F27)/F62)</f>
        <v>0</v>
      </c>
      <c r="G63" s="201">
        <f>IF(G62=0,0,(G24+G25+G26+G27)/G62)</f>
        <v>0</v>
      </c>
      <c r="I63" s="13" t="s">
        <v>322</v>
      </c>
      <c r="N63" s="78" t="s">
        <v>44</v>
      </c>
      <c r="O63" s="94"/>
      <c r="P63" s="94"/>
      <c r="Q63" s="94"/>
      <c r="R63" s="94"/>
      <c r="S63" s="94"/>
      <c r="X63" s="78" t="s">
        <v>246</v>
      </c>
      <c r="Y63" s="94"/>
      <c r="Z63" s="94"/>
      <c r="AA63" s="94"/>
      <c r="AB63" s="94"/>
      <c r="AC63" s="94"/>
    </row>
    <row r="64" spans="2:29" ht="15.75" thickBot="1" x14ac:dyDescent="0.3">
      <c r="B64" s="134" t="str">
        <f t="shared" si="11"/>
        <v>LICAT Core Ratio  (%)</v>
      </c>
      <c r="C64" s="202">
        <f>IF(C62=0,0,(C24+0.7*C26+0.7*C27)/C62)</f>
        <v>0</v>
      </c>
      <c r="D64" s="203">
        <f>IF(D62=0,0,(D24+0.7*D26+0.7*D27)/D62)</f>
        <v>0</v>
      </c>
      <c r="E64" s="203">
        <f>IF(E62=0,0,(E24+0.7*E26+0.7*E27)/E62)</f>
        <v>0</v>
      </c>
      <c r="F64" s="203">
        <f>IF(F62=0,0,(F24+0.7*F26+0.7*F27)/F62)</f>
        <v>0</v>
      </c>
      <c r="G64" s="204">
        <f>IF(G62=0,0,(G24+0.7*G26+0.7*G27)/G62)</f>
        <v>0</v>
      </c>
      <c r="I64" s="13" t="s">
        <v>323</v>
      </c>
      <c r="N64" s="78" t="s">
        <v>45</v>
      </c>
      <c r="O64" s="94"/>
      <c r="P64" s="94"/>
      <c r="Q64" s="94"/>
      <c r="R64" s="94"/>
      <c r="S64" s="94"/>
      <c r="X64" s="78" t="s">
        <v>247</v>
      </c>
      <c r="Y64" s="94"/>
      <c r="Z64" s="94"/>
      <c r="AA64" s="94"/>
      <c r="AB64" s="94"/>
      <c r="AC64" s="94"/>
    </row>
    <row r="65" spans="2:29" ht="25.5" customHeight="1" thickBot="1" x14ac:dyDescent="0.35">
      <c r="B65" s="151" t="str">
        <f t="shared" si="11"/>
        <v>LIMAT  (*3)</v>
      </c>
      <c r="C65" s="158"/>
      <c r="D65" s="159"/>
      <c r="E65" s="159"/>
      <c r="F65" s="159"/>
      <c r="G65" s="160"/>
      <c r="N65" s="82" t="s">
        <v>274</v>
      </c>
      <c r="O65" s="95"/>
      <c r="P65" s="95"/>
      <c r="Q65" s="95"/>
      <c r="R65" s="95"/>
      <c r="S65" s="95"/>
      <c r="X65" s="82" t="s">
        <v>283</v>
      </c>
      <c r="Y65" s="95"/>
      <c r="Z65" s="95"/>
      <c r="AA65" s="95"/>
      <c r="AB65" s="95"/>
      <c r="AC65" s="95"/>
    </row>
    <row r="66" spans="2:29" x14ac:dyDescent="0.25">
      <c r="B66" s="145" t="str">
        <f>IF(Lang,N66,X66)</f>
        <v>Available Margin</v>
      </c>
      <c r="C66" s="178">
        <f>C67-C68</f>
        <v>0</v>
      </c>
      <c r="D66" s="179">
        <f>D67-D68</f>
        <v>0</v>
      </c>
      <c r="E66" s="179">
        <f>E67-E68</f>
        <v>0</v>
      </c>
      <c r="F66" s="179">
        <f>F67-F68</f>
        <v>0</v>
      </c>
      <c r="G66" s="180">
        <f>G67-G68</f>
        <v>0</v>
      </c>
      <c r="I66" s="13" t="s">
        <v>147</v>
      </c>
      <c r="N66" s="78" t="s">
        <v>4</v>
      </c>
      <c r="O66" s="75"/>
      <c r="P66" s="75"/>
      <c r="Q66" s="75"/>
      <c r="R66" s="75"/>
      <c r="S66" s="75"/>
      <c r="X66" s="78" t="s">
        <v>250</v>
      </c>
      <c r="Y66" s="75"/>
      <c r="Z66" s="75"/>
      <c r="AA66" s="75"/>
      <c r="AB66" s="75"/>
      <c r="AC66" s="75"/>
    </row>
    <row r="67" spans="2:29" x14ac:dyDescent="0.25">
      <c r="B67" s="124" t="str">
        <f t="shared" si="11"/>
        <v>Assets Available</v>
      </c>
      <c r="C67" s="193"/>
      <c r="D67" s="194"/>
      <c r="E67" s="194"/>
      <c r="F67" s="194"/>
      <c r="G67" s="195"/>
      <c r="I67" s="13" t="s">
        <v>90</v>
      </c>
      <c r="N67" s="77" t="s">
        <v>57</v>
      </c>
      <c r="O67" s="71"/>
      <c r="P67" s="71"/>
      <c r="Q67" s="71"/>
      <c r="R67" s="71"/>
      <c r="S67" s="71"/>
      <c r="X67" s="77" t="s">
        <v>248</v>
      </c>
      <c r="Y67" s="71"/>
      <c r="Z67" s="71"/>
      <c r="AA67" s="71"/>
      <c r="AB67" s="71"/>
      <c r="AC67" s="71"/>
    </row>
    <row r="68" spans="2:29" x14ac:dyDescent="0.25">
      <c r="B68" s="124" t="str">
        <f t="shared" si="11"/>
        <v>Assets Required</v>
      </c>
      <c r="C68" s="205"/>
      <c r="D68" s="206"/>
      <c r="E68" s="206"/>
      <c r="F68" s="206"/>
      <c r="G68" s="207"/>
      <c r="I68" s="13" t="s">
        <v>146</v>
      </c>
      <c r="N68" s="77" t="s">
        <v>58</v>
      </c>
      <c r="O68" s="71"/>
      <c r="P68" s="71"/>
      <c r="Q68" s="71"/>
      <c r="R68" s="71"/>
      <c r="S68" s="71"/>
      <c r="X68" s="77" t="s">
        <v>249</v>
      </c>
      <c r="Y68" s="71"/>
      <c r="Z68" s="71"/>
      <c r="AA68" s="71"/>
      <c r="AB68" s="71"/>
      <c r="AC68" s="71"/>
    </row>
    <row r="69" spans="2:29" x14ac:dyDescent="0.25">
      <c r="B69" s="135" t="str">
        <f t="shared" si="11"/>
        <v>Surplus Allowance</v>
      </c>
      <c r="C69" s="166"/>
      <c r="D69" s="167"/>
      <c r="E69" s="167"/>
      <c r="F69" s="167"/>
      <c r="G69" s="168"/>
      <c r="I69" s="13" t="s">
        <v>148</v>
      </c>
      <c r="N69" s="78" t="s">
        <v>46</v>
      </c>
      <c r="O69" s="71"/>
      <c r="P69" s="71"/>
      <c r="Q69" s="71"/>
      <c r="R69" s="71"/>
      <c r="S69" s="71"/>
      <c r="X69" s="78" t="s">
        <v>209</v>
      </c>
      <c r="Y69" s="71"/>
      <c r="Z69" s="71"/>
      <c r="AA69" s="71"/>
      <c r="AB69" s="71"/>
      <c r="AC69" s="71"/>
    </row>
    <row r="70" spans="2:29" x14ac:dyDescent="0.25">
      <c r="B70" s="136" t="str">
        <f t="shared" si="11"/>
        <v>Eligible Deposits</v>
      </c>
      <c r="C70" s="205"/>
      <c r="D70" s="206"/>
      <c r="E70" s="206"/>
      <c r="F70" s="206"/>
      <c r="G70" s="207"/>
      <c r="I70" s="13" t="s">
        <v>149</v>
      </c>
      <c r="N70" s="78" t="s">
        <v>32</v>
      </c>
      <c r="O70" s="71"/>
      <c r="P70" s="71"/>
      <c r="Q70" s="71"/>
      <c r="R70" s="71"/>
      <c r="S70" s="71"/>
      <c r="X70" s="78" t="s">
        <v>210</v>
      </c>
      <c r="Y70" s="71"/>
      <c r="Z70" s="71"/>
      <c r="AA70" s="71"/>
      <c r="AB70" s="71"/>
      <c r="AC70" s="71"/>
    </row>
    <row r="71" spans="2:29" ht="15.75" thickBot="1" x14ac:dyDescent="0.3">
      <c r="B71" s="134" t="str">
        <f t="shared" si="11"/>
        <v>Other Admitted Assets</v>
      </c>
      <c r="C71" s="208"/>
      <c r="D71" s="209"/>
      <c r="E71" s="209"/>
      <c r="F71" s="209"/>
      <c r="G71" s="210"/>
      <c r="I71" s="13" t="s">
        <v>150</v>
      </c>
      <c r="N71" s="78" t="s">
        <v>49</v>
      </c>
      <c r="O71" s="71"/>
      <c r="P71" s="71"/>
      <c r="Q71" s="71"/>
      <c r="R71" s="71"/>
      <c r="S71" s="71"/>
      <c r="X71" s="78" t="s">
        <v>251</v>
      </c>
      <c r="Y71" s="71"/>
      <c r="Z71" s="71"/>
      <c r="AA71" s="71"/>
      <c r="AB71" s="71"/>
      <c r="AC71" s="71"/>
    </row>
    <row r="72" spans="2:29" x14ac:dyDescent="0.25">
      <c r="B72" s="127" t="str">
        <f t="shared" si="11"/>
        <v>Required Margin:</v>
      </c>
      <c r="C72" s="45"/>
      <c r="D72" s="46"/>
      <c r="E72" s="46"/>
      <c r="F72" s="46"/>
      <c r="G72" s="47"/>
      <c r="I72" s="37"/>
      <c r="N72" s="78" t="s">
        <v>5</v>
      </c>
      <c r="O72" s="85"/>
      <c r="P72" s="85"/>
      <c r="Q72" s="85"/>
      <c r="R72" s="85"/>
      <c r="S72" s="85"/>
      <c r="X72" s="78" t="s">
        <v>252</v>
      </c>
      <c r="Y72" s="85"/>
      <c r="Z72" s="85"/>
      <c r="AA72" s="85"/>
      <c r="AB72" s="85"/>
      <c r="AC72" s="85"/>
    </row>
    <row r="73" spans="2:29" x14ac:dyDescent="0.25">
      <c r="B73" s="128" t="str">
        <f t="shared" si="11"/>
        <v>Credit Risk</v>
      </c>
      <c r="C73" s="175">
        <f>SUM(C74:C81)</f>
        <v>0</v>
      </c>
      <c r="D73" s="176">
        <f t="shared" ref="D73:G73" si="12">SUM(D74:D81)</f>
        <v>0</v>
      </c>
      <c r="E73" s="176">
        <f t="shared" si="12"/>
        <v>0</v>
      </c>
      <c r="F73" s="176">
        <f t="shared" si="12"/>
        <v>0</v>
      </c>
      <c r="G73" s="177">
        <f t="shared" si="12"/>
        <v>0</v>
      </c>
      <c r="I73" s="13" t="s">
        <v>151</v>
      </c>
      <c r="N73" s="86" t="s">
        <v>33</v>
      </c>
      <c r="O73" s="75"/>
      <c r="P73" s="75"/>
      <c r="Q73" s="75"/>
      <c r="R73" s="75"/>
      <c r="S73" s="75"/>
      <c r="X73" s="86" t="s">
        <v>212</v>
      </c>
      <c r="Y73" s="75"/>
      <c r="Z73" s="75"/>
      <c r="AA73" s="75"/>
      <c r="AB73" s="75"/>
      <c r="AC73" s="75"/>
    </row>
    <row r="74" spans="2:29" x14ac:dyDescent="0.25">
      <c r="B74" s="129" t="str">
        <f t="shared" si="11"/>
        <v>- Short Term Investments</v>
      </c>
      <c r="C74" s="205"/>
      <c r="D74" s="206"/>
      <c r="E74" s="206"/>
      <c r="F74" s="206"/>
      <c r="G74" s="207"/>
      <c r="I74" s="13" t="s">
        <v>152</v>
      </c>
      <c r="N74" s="87" t="s">
        <v>63</v>
      </c>
      <c r="O74" s="71"/>
      <c r="P74" s="71"/>
      <c r="Q74" s="71"/>
      <c r="R74" s="71"/>
      <c r="S74" s="71"/>
      <c r="X74" s="87" t="s">
        <v>213</v>
      </c>
      <c r="Y74" s="71"/>
      <c r="Z74" s="71"/>
      <c r="AA74" s="71"/>
      <c r="AB74" s="71"/>
      <c r="AC74" s="71"/>
    </row>
    <row r="75" spans="2:29" x14ac:dyDescent="0.25">
      <c r="B75" s="129" t="str">
        <f t="shared" si="11"/>
        <v>- Bonds</v>
      </c>
      <c r="C75" s="205"/>
      <c r="D75" s="206"/>
      <c r="E75" s="206"/>
      <c r="F75" s="206"/>
      <c r="G75" s="207"/>
      <c r="I75" s="13" t="s">
        <v>153</v>
      </c>
      <c r="N75" s="87" t="s">
        <v>64</v>
      </c>
      <c r="O75" s="71"/>
      <c r="P75" s="71"/>
      <c r="Q75" s="71"/>
      <c r="R75" s="71"/>
      <c r="S75" s="71"/>
      <c r="X75" s="87" t="s">
        <v>214</v>
      </c>
      <c r="Y75" s="71"/>
      <c r="Z75" s="71"/>
      <c r="AA75" s="71"/>
      <c r="AB75" s="71"/>
      <c r="AC75" s="71"/>
    </row>
    <row r="76" spans="2:29" x14ac:dyDescent="0.25">
      <c r="B76" s="129" t="str">
        <f t="shared" si="11"/>
        <v>- Asset Backed Securities</v>
      </c>
      <c r="C76" s="205"/>
      <c r="D76" s="206"/>
      <c r="E76" s="206"/>
      <c r="F76" s="206"/>
      <c r="G76" s="207"/>
      <c r="I76" s="13" t="s">
        <v>154</v>
      </c>
      <c r="N76" s="87" t="s">
        <v>65</v>
      </c>
      <c r="O76" s="71"/>
      <c r="P76" s="71"/>
      <c r="Q76" s="71"/>
      <c r="R76" s="71"/>
      <c r="S76" s="71"/>
      <c r="X76" s="87" t="s">
        <v>215</v>
      </c>
      <c r="Y76" s="71"/>
      <c r="Z76" s="71"/>
      <c r="AA76" s="71"/>
      <c r="AB76" s="71"/>
      <c r="AC76" s="71"/>
    </row>
    <row r="77" spans="2:29" x14ac:dyDescent="0.25">
      <c r="B77" s="129" t="str">
        <f t="shared" si="11"/>
        <v>- Leases and Other Loans</v>
      </c>
      <c r="C77" s="205"/>
      <c r="D77" s="206"/>
      <c r="E77" s="206"/>
      <c r="F77" s="206"/>
      <c r="G77" s="207"/>
      <c r="I77" s="13" t="s">
        <v>155</v>
      </c>
      <c r="N77" s="87" t="s">
        <v>66</v>
      </c>
      <c r="O77" s="71"/>
      <c r="P77" s="71"/>
      <c r="Q77" s="71"/>
      <c r="R77" s="71"/>
      <c r="S77" s="71"/>
      <c r="X77" s="87" t="s">
        <v>216</v>
      </c>
      <c r="Y77" s="71"/>
      <c r="Z77" s="71"/>
      <c r="AA77" s="71"/>
      <c r="AB77" s="71"/>
      <c r="AC77" s="71"/>
    </row>
    <row r="78" spans="2:29" x14ac:dyDescent="0.25">
      <c r="B78" s="129" t="str">
        <f t="shared" si="11"/>
        <v>- Mortgages</v>
      </c>
      <c r="C78" s="205"/>
      <c r="D78" s="206"/>
      <c r="E78" s="206"/>
      <c r="F78" s="206"/>
      <c r="G78" s="207"/>
      <c r="I78" s="13" t="s">
        <v>156</v>
      </c>
      <c r="N78" s="87" t="s">
        <v>67</v>
      </c>
      <c r="O78" s="71"/>
      <c r="P78" s="71"/>
      <c r="Q78" s="71"/>
      <c r="R78" s="71"/>
      <c r="S78" s="71"/>
      <c r="X78" s="87" t="s">
        <v>217</v>
      </c>
      <c r="Y78" s="71"/>
      <c r="Z78" s="71"/>
      <c r="AA78" s="71"/>
      <c r="AB78" s="71"/>
      <c r="AC78" s="71"/>
    </row>
    <row r="79" spans="2:29" x14ac:dyDescent="0.25">
      <c r="B79" s="130" t="str">
        <f t="shared" si="11"/>
        <v>- Receivables, Recoverables and Other Assets</v>
      </c>
      <c r="C79" s="205"/>
      <c r="D79" s="206"/>
      <c r="E79" s="206"/>
      <c r="F79" s="206"/>
      <c r="G79" s="207"/>
      <c r="I79" s="13" t="s">
        <v>157</v>
      </c>
      <c r="N79" s="88" t="s">
        <v>68</v>
      </c>
      <c r="O79" s="71"/>
      <c r="P79" s="71"/>
      <c r="Q79" s="71"/>
      <c r="R79" s="71"/>
      <c r="S79" s="71"/>
      <c r="X79" s="88" t="s">
        <v>218</v>
      </c>
      <c r="Y79" s="71"/>
      <c r="Z79" s="71"/>
      <c r="AA79" s="71"/>
      <c r="AB79" s="71"/>
      <c r="AC79" s="71"/>
    </row>
    <row r="80" spans="2:29" x14ac:dyDescent="0.25">
      <c r="B80" s="130" t="str">
        <f t="shared" si="11"/>
        <v>- Off-balance Sheet Exposures</v>
      </c>
      <c r="C80" s="205"/>
      <c r="D80" s="206"/>
      <c r="E80" s="206"/>
      <c r="F80" s="206"/>
      <c r="G80" s="207"/>
      <c r="I80" s="13" t="s">
        <v>158</v>
      </c>
      <c r="N80" s="88" t="s">
        <v>69</v>
      </c>
      <c r="O80" s="71"/>
      <c r="P80" s="71"/>
      <c r="Q80" s="71"/>
      <c r="R80" s="71"/>
      <c r="S80" s="71"/>
      <c r="X80" s="88" t="s">
        <v>219</v>
      </c>
      <c r="Y80" s="71"/>
      <c r="Z80" s="71"/>
      <c r="AA80" s="71"/>
      <c r="AB80" s="71"/>
      <c r="AC80" s="71"/>
    </row>
    <row r="81" spans="2:29" ht="26.25" x14ac:dyDescent="0.25">
      <c r="B81" s="131" t="str">
        <f t="shared" si="11"/>
        <v>- Letters of credit and other acceptable collateral used to obtain capital credit for unregistered reinsurance</v>
      </c>
      <c r="C81" s="205"/>
      <c r="D81" s="206"/>
      <c r="E81" s="206"/>
      <c r="F81" s="206"/>
      <c r="G81" s="207"/>
      <c r="I81" s="13" t="s">
        <v>159</v>
      </c>
      <c r="N81" s="88" t="s">
        <v>70</v>
      </c>
      <c r="O81" s="71"/>
      <c r="P81" s="71"/>
      <c r="Q81" s="71"/>
      <c r="R81" s="71"/>
      <c r="S81" s="71"/>
      <c r="X81" s="88" t="s">
        <v>220</v>
      </c>
      <c r="Y81" s="71"/>
      <c r="Z81" s="71"/>
      <c r="AA81" s="71"/>
      <c r="AB81" s="71"/>
      <c r="AC81" s="71"/>
    </row>
    <row r="82" spans="2:29" x14ac:dyDescent="0.25">
      <c r="B82" s="128" t="str">
        <f t="shared" si="11"/>
        <v>Market Risk</v>
      </c>
      <c r="C82" s="175">
        <f>SUM(C83:C88)</f>
        <v>0</v>
      </c>
      <c r="D82" s="176">
        <f t="shared" ref="D82:G82" si="13">SUM(D83:D88)</f>
        <v>0</v>
      </c>
      <c r="E82" s="176">
        <f t="shared" si="13"/>
        <v>0</v>
      </c>
      <c r="F82" s="176">
        <f t="shared" si="13"/>
        <v>0</v>
      </c>
      <c r="G82" s="177">
        <f t="shared" si="13"/>
        <v>0</v>
      </c>
      <c r="I82" s="13" t="s">
        <v>160</v>
      </c>
      <c r="N82" s="86" t="s">
        <v>34</v>
      </c>
      <c r="O82" s="75"/>
      <c r="P82" s="75"/>
      <c r="Q82" s="75"/>
      <c r="R82" s="75"/>
      <c r="S82" s="75"/>
      <c r="X82" s="86" t="s">
        <v>221</v>
      </c>
      <c r="Y82" s="75"/>
      <c r="Z82" s="75"/>
      <c r="AA82" s="75"/>
      <c r="AB82" s="75"/>
      <c r="AC82" s="75"/>
    </row>
    <row r="83" spans="2:29" x14ac:dyDescent="0.25">
      <c r="B83" s="129" t="str">
        <f t="shared" si="11"/>
        <v>- Interest Rate</v>
      </c>
      <c r="C83" s="205"/>
      <c r="D83" s="206"/>
      <c r="E83" s="206"/>
      <c r="F83" s="206"/>
      <c r="G83" s="207"/>
      <c r="I83" s="13" t="s">
        <v>161</v>
      </c>
      <c r="N83" s="87" t="s">
        <v>35</v>
      </c>
      <c r="O83" s="71"/>
      <c r="P83" s="71"/>
      <c r="Q83" s="71"/>
      <c r="R83" s="71"/>
      <c r="S83" s="71"/>
      <c r="X83" s="87" t="s">
        <v>222</v>
      </c>
      <c r="Y83" s="71"/>
      <c r="Z83" s="71"/>
      <c r="AA83" s="71"/>
      <c r="AB83" s="71"/>
      <c r="AC83" s="71"/>
    </row>
    <row r="84" spans="2:29" x14ac:dyDescent="0.25">
      <c r="B84" s="129" t="str">
        <f t="shared" si="11"/>
        <v>- Equity</v>
      </c>
      <c r="C84" s="205"/>
      <c r="D84" s="206"/>
      <c r="E84" s="206"/>
      <c r="F84" s="206"/>
      <c r="G84" s="207"/>
      <c r="I84" s="13" t="s">
        <v>162</v>
      </c>
      <c r="N84" s="87" t="s">
        <v>36</v>
      </c>
      <c r="O84" s="71"/>
      <c r="P84" s="71"/>
      <c r="Q84" s="71"/>
      <c r="R84" s="71"/>
      <c r="S84" s="71"/>
      <c r="X84" s="87" t="s">
        <v>223</v>
      </c>
      <c r="Y84" s="71"/>
      <c r="Z84" s="71"/>
      <c r="AA84" s="71"/>
      <c r="AB84" s="71"/>
      <c r="AC84" s="71"/>
    </row>
    <row r="85" spans="2:29" x14ac:dyDescent="0.25">
      <c r="B85" s="129" t="str">
        <f t="shared" si="11"/>
        <v>- Preferred Shares</v>
      </c>
      <c r="C85" s="205"/>
      <c r="D85" s="206"/>
      <c r="E85" s="206"/>
      <c r="F85" s="206"/>
      <c r="G85" s="207"/>
      <c r="I85" s="13" t="s">
        <v>163</v>
      </c>
      <c r="N85" s="87" t="s">
        <v>71</v>
      </c>
      <c r="O85" s="71"/>
      <c r="P85" s="71"/>
      <c r="Q85" s="71"/>
      <c r="R85" s="71"/>
      <c r="S85" s="71"/>
      <c r="X85" s="87" t="s">
        <v>224</v>
      </c>
      <c r="Y85" s="71"/>
      <c r="Z85" s="71"/>
      <c r="AA85" s="71"/>
      <c r="AB85" s="71"/>
      <c r="AC85" s="71"/>
    </row>
    <row r="86" spans="2:29" x14ac:dyDescent="0.25">
      <c r="B86" s="129" t="str">
        <f t="shared" ref="B86:B107" si="14">IF(Lang,N86,X86)</f>
        <v>- Real Estate</v>
      </c>
      <c r="C86" s="205"/>
      <c r="D86" s="206"/>
      <c r="E86" s="206"/>
      <c r="F86" s="206"/>
      <c r="G86" s="207"/>
      <c r="I86" s="13" t="s">
        <v>164</v>
      </c>
      <c r="N86" s="87" t="s">
        <v>50</v>
      </c>
      <c r="O86" s="71"/>
      <c r="P86" s="71"/>
      <c r="Q86" s="71"/>
      <c r="R86" s="71"/>
      <c r="S86" s="71"/>
      <c r="X86" s="87" t="s">
        <v>225</v>
      </c>
      <c r="Y86" s="71"/>
      <c r="Z86" s="71"/>
      <c r="AA86" s="71"/>
      <c r="AB86" s="71"/>
      <c r="AC86" s="71"/>
    </row>
    <row r="87" spans="2:29" x14ac:dyDescent="0.25">
      <c r="B87" s="129" t="str">
        <f t="shared" si="14"/>
        <v>- Index Linked RPT Products</v>
      </c>
      <c r="C87" s="205"/>
      <c r="D87" s="206"/>
      <c r="E87" s="206"/>
      <c r="F87" s="206"/>
      <c r="G87" s="207"/>
      <c r="I87" s="13" t="s">
        <v>165</v>
      </c>
      <c r="N87" s="87" t="s">
        <v>72</v>
      </c>
      <c r="O87" s="71"/>
      <c r="P87" s="71"/>
      <c r="Q87" s="71"/>
      <c r="R87" s="71"/>
      <c r="S87" s="71"/>
      <c r="X87" s="87" t="s">
        <v>226</v>
      </c>
      <c r="Y87" s="71"/>
      <c r="Z87" s="71"/>
      <c r="AA87" s="71"/>
      <c r="AB87" s="71"/>
      <c r="AC87" s="71"/>
    </row>
    <row r="88" spans="2:29" x14ac:dyDescent="0.25">
      <c r="B88" s="132" t="str">
        <f t="shared" si="14"/>
        <v>- Currency</v>
      </c>
      <c r="C88" s="205"/>
      <c r="D88" s="206"/>
      <c r="E88" s="206"/>
      <c r="F88" s="206"/>
      <c r="G88" s="207"/>
      <c r="I88" s="13" t="s">
        <v>166</v>
      </c>
      <c r="N88" s="87" t="s">
        <v>73</v>
      </c>
      <c r="O88" s="71"/>
      <c r="P88" s="71"/>
      <c r="Q88" s="71"/>
      <c r="R88" s="71"/>
      <c r="S88" s="71"/>
      <c r="X88" s="87" t="s">
        <v>227</v>
      </c>
      <c r="Y88" s="71"/>
      <c r="Z88" s="71"/>
      <c r="AA88" s="71"/>
      <c r="AB88" s="71"/>
      <c r="AC88" s="71"/>
    </row>
    <row r="89" spans="2:29" x14ac:dyDescent="0.25">
      <c r="B89" s="128" t="str">
        <f t="shared" si="14"/>
        <v>Insurance Risk</v>
      </c>
      <c r="C89" s="175">
        <f>SUM(C90:C95)</f>
        <v>0</v>
      </c>
      <c r="D89" s="176">
        <f t="shared" ref="D89:G89" si="15">SUM(D90:D95)</f>
        <v>0</v>
      </c>
      <c r="E89" s="176">
        <f t="shared" si="15"/>
        <v>0</v>
      </c>
      <c r="F89" s="176">
        <f t="shared" si="15"/>
        <v>0</v>
      </c>
      <c r="G89" s="177">
        <f t="shared" si="15"/>
        <v>0</v>
      </c>
      <c r="I89" s="13" t="s">
        <v>167</v>
      </c>
      <c r="N89" s="86" t="s">
        <v>37</v>
      </c>
      <c r="O89" s="75"/>
      <c r="P89" s="75"/>
      <c r="Q89" s="75"/>
      <c r="R89" s="75"/>
      <c r="S89" s="75"/>
      <c r="X89" s="86" t="s">
        <v>229</v>
      </c>
      <c r="Y89" s="75"/>
      <c r="Z89" s="75"/>
      <c r="AA89" s="75"/>
      <c r="AB89" s="75"/>
      <c r="AC89" s="75"/>
    </row>
    <row r="90" spans="2:29" x14ac:dyDescent="0.25">
      <c r="B90" s="129" t="str">
        <f t="shared" si="14"/>
        <v>- Mortality</v>
      </c>
      <c r="C90" s="193"/>
      <c r="D90" s="194"/>
      <c r="E90" s="194"/>
      <c r="F90" s="194"/>
      <c r="G90" s="195"/>
      <c r="I90" s="13" t="s">
        <v>168</v>
      </c>
      <c r="N90" s="87" t="s">
        <v>38</v>
      </c>
      <c r="O90" s="84"/>
      <c r="P90" s="84"/>
      <c r="Q90" s="84"/>
      <c r="R90" s="84"/>
      <c r="S90" s="84"/>
      <c r="X90" s="87" t="s">
        <v>230</v>
      </c>
      <c r="Y90" s="84"/>
      <c r="Z90" s="84"/>
      <c r="AA90" s="84"/>
      <c r="AB90" s="84"/>
      <c r="AC90" s="84"/>
    </row>
    <row r="91" spans="2:29" x14ac:dyDescent="0.25">
      <c r="B91" s="129" t="str">
        <f t="shared" si="14"/>
        <v>- Longevity</v>
      </c>
      <c r="C91" s="193"/>
      <c r="D91" s="194"/>
      <c r="E91" s="194"/>
      <c r="F91" s="194"/>
      <c r="G91" s="195"/>
      <c r="I91" s="13" t="s">
        <v>169</v>
      </c>
      <c r="N91" s="87" t="s">
        <v>39</v>
      </c>
      <c r="O91" s="84"/>
      <c r="P91" s="84"/>
      <c r="Q91" s="84"/>
      <c r="R91" s="84"/>
      <c r="S91" s="84"/>
      <c r="X91" s="87" t="s">
        <v>231</v>
      </c>
      <c r="Y91" s="84"/>
      <c r="Z91" s="84"/>
      <c r="AA91" s="84"/>
      <c r="AB91" s="84"/>
      <c r="AC91" s="84"/>
    </row>
    <row r="92" spans="2:29" x14ac:dyDescent="0.25">
      <c r="B92" s="129" t="str">
        <f t="shared" si="14"/>
        <v>- Morbidity</v>
      </c>
      <c r="C92" s="193"/>
      <c r="D92" s="194"/>
      <c r="E92" s="194"/>
      <c r="F92" s="194"/>
      <c r="G92" s="195"/>
      <c r="I92" s="13" t="s">
        <v>170</v>
      </c>
      <c r="N92" s="87" t="s">
        <v>40</v>
      </c>
      <c r="O92" s="84"/>
      <c r="P92" s="84"/>
      <c r="Q92" s="84"/>
      <c r="R92" s="84"/>
      <c r="S92" s="84"/>
      <c r="X92" s="87" t="s">
        <v>232</v>
      </c>
      <c r="Y92" s="84"/>
      <c r="Z92" s="84"/>
      <c r="AA92" s="84"/>
      <c r="AB92" s="84"/>
      <c r="AC92" s="84"/>
    </row>
    <row r="93" spans="2:29" x14ac:dyDescent="0.25">
      <c r="B93" s="129" t="str">
        <f t="shared" si="14"/>
        <v>- Lapse</v>
      </c>
      <c r="C93" s="193"/>
      <c r="D93" s="194"/>
      <c r="E93" s="194"/>
      <c r="F93" s="194"/>
      <c r="G93" s="195"/>
      <c r="I93" s="13" t="s">
        <v>171</v>
      </c>
      <c r="N93" s="87" t="s">
        <v>41</v>
      </c>
      <c r="O93" s="84"/>
      <c r="P93" s="84"/>
      <c r="Q93" s="84"/>
      <c r="R93" s="84"/>
      <c r="S93" s="84"/>
      <c r="X93" s="87" t="s">
        <v>233</v>
      </c>
      <c r="Y93" s="84"/>
      <c r="Z93" s="84"/>
      <c r="AA93" s="84"/>
      <c r="AB93" s="84"/>
      <c r="AC93" s="84"/>
    </row>
    <row r="94" spans="2:29" x14ac:dyDescent="0.25">
      <c r="B94" s="129" t="str">
        <f t="shared" si="14"/>
        <v>- Expense</v>
      </c>
      <c r="C94" s="193"/>
      <c r="D94" s="194"/>
      <c r="E94" s="194"/>
      <c r="F94" s="194"/>
      <c r="G94" s="195"/>
      <c r="I94" s="13" t="s">
        <v>172</v>
      </c>
      <c r="N94" s="87" t="s">
        <v>42</v>
      </c>
      <c r="O94" s="84"/>
      <c r="P94" s="84"/>
      <c r="Q94" s="84"/>
      <c r="R94" s="84"/>
      <c r="S94" s="84"/>
      <c r="X94" s="87" t="s">
        <v>234</v>
      </c>
      <c r="Y94" s="84"/>
      <c r="Z94" s="84"/>
      <c r="AA94" s="84"/>
      <c r="AB94" s="84"/>
      <c r="AC94" s="84"/>
    </row>
    <row r="95" spans="2:29" x14ac:dyDescent="0.25">
      <c r="B95" s="132" t="str">
        <f t="shared" si="14"/>
        <v>- P&amp;C Insurance (per MCT)</v>
      </c>
      <c r="C95" s="193"/>
      <c r="D95" s="194"/>
      <c r="E95" s="194"/>
      <c r="F95" s="194"/>
      <c r="G95" s="195"/>
      <c r="I95" s="13" t="s">
        <v>173</v>
      </c>
      <c r="N95" s="87" t="s">
        <v>74</v>
      </c>
      <c r="O95" s="84"/>
      <c r="P95" s="84"/>
      <c r="Q95" s="84"/>
      <c r="R95" s="84"/>
      <c r="S95" s="84"/>
      <c r="X95" s="87" t="s">
        <v>235</v>
      </c>
      <c r="Y95" s="84"/>
      <c r="Z95" s="84"/>
      <c r="AA95" s="84"/>
      <c r="AB95" s="84"/>
      <c r="AC95" s="84"/>
    </row>
    <row r="96" spans="2:29" x14ac:dyDescent="0.25">
      <c r="B96" s="144" t="str">
        <f t="shared" si="14"/>
        <v>Required Margin: Before Credits and Non-Diversified Risks</v>
      </c>
      <c r="C96" s="196">
        <f>C73+C82+C89</f>
        <v>0</v>
      </c>
      <c r="D96" s="197">
        <f t="shared" ref="D96:G96" si="16">D73+D82+D89</f>
        <v>0</v>
      </c>
      <c r="E96" s="197">
        <f t="shared" si="16"/>
        <v>0</v>
      </c>
      <c r="F96" s="197">
        <f t="shared" si="16"/>
        <v>0</v>
      </c>
      <c r="G96" s="198">
        <f t="shared" si="16"/>
        <v>0</v>
      </c>
      <c r="I96" s="13" t="s">
        <v>174</v>
      </c>
      <c r="N96" s="96" t="s">
        <v>59</v>
      </c>
      <c r="O96" s="91"/>
      <c r="P96" s="91"/>
      <c r="Q96" s="91"/>
      <c r="R96" s="91"/>
      <c r="S96" s="91"/>
      <c r="X96" s="96" t="s">
        <v>253</v>
      </c>
      <c r="Y96" s="91"/>
      <c r="Z96" s="91"/>
      <c r="AA96" s="91"/>
      <c r="AB96" s="91"/>
      <c r="AC96" s="91"/>
    </row>
    <row r="97" spans="2:29" x14ac:dyDescent="0.25">
      <c r="B97" s="145" t="str">
        <f>IF(Lang,N97,X97)</f>
        <v>Credits</v>
      </c>
      <c r="C97" s="175">
        <f>SUM(C98:C101)</f>
        <v>0</v>
      </c>
      <c r="D97" s="176">
        <f>SUM(D98:D101)</f>
        <v>0</v>
      </c>
      <c r="E97" s="176">
        <f>SUM(E98:E101)</f>
        <v>0</v>
      </c>
      <c r="F97" s="176">
        <f>SUM(F98:F101)</f>
        <v>0</v>
      </c>
      <c r="G97" s="177">
        <f>SUM(G98:G101)</f>
        <v>0</v>
      </c>
      <c r="I97" s="13" t="s">
        <v>175</v>
      </c>
      <c r="N97" s="92" t="s">
        <v>180</v>
      </c>
      <c r="O97" s="91"/>
      <c r="P97" s="91"/>
      <c r="Q97" s="91"/>
      <c r="R97" s="91"/>
      <c r="S97" s="91"/>
      <c r="X97" s="92" t="s">
        <v>241</v>
      </c>
      <c r="Y97" s="91"/>
      <c r="Z97" s="91"/>
      <c r="AA97" s="91"/>
      <c r="AB97" s="91"/>
      <c r="AC97" s="91"/>
    </row>
    <row r="98" spans="2:29" x14ac:dyDescent="0.25">
      <c r="B98" s="124" t="str">
        <f t="shared" si="14"/>
        <v>Diversification Credit</v>
      </c>
      <c r="C98" s="193"/>
      <c r="D98" s="194"/>
      <c r="E98" s="194"/>
      <c r="F98" s="194"/>
      <c r="G98" s="195"/>
      <c r="I98" s="13" t="s">
        <v>324</v>
      </c>
      <c r="N98" s="87" t="s">
        <v>305</v>
      </c>
      <c r="O98" s="84"/>
      <c r="P98" s="84"/>
      <c r="Q98" s="84"/>
      <c r="R98" s="84"/>
      <c r="S98" s="84"/>
      <c r="X98" s="87" t="s">
        <v>309</v>
      </c>
      <c r="Y98" s="84"/>
      <c r="Z98" s="84"/>
      <c r="AA98" s="84"/>
      <c r="AB98" s="84"/>
      <c r="AC98" s="84"/>
    </row>
    <row r="99" spans="2:29" x14ac:dyDescent="0.25">
      <c r="B99" s="152" t="str">
        <f t="shared" si="14"/>
        <v>Par Credit</v>
      </c>
      <c r="C99" s="193"/>
      <c r="D99" s="194"/>
      <c r="E99" s="194"/>
      <c r="F99" s="194"/>
      <c r="G99" s="195"/>
      <c r="I99" s="13" t="s">
        <v>325</v>
      </c>
      <c r="N99" s="88" t="s">
        <v>306</v>
      </c>
      <c r="O99" s="84"/>
      <c r="P99" s="84"/>
      <c r="Q99" s="84"/>
      <c r="R99" s="84"/>
      <c r="S99" s="84"/>
      <c r="X99" s="88" t="s">
        <v>310</v>
      </c>
      <c r="Y99" s="84"/>
      <c r="Z99" s="84"/>
      <c r="AA99" s="84"/>
      <c r="AB99" s="84"/>
      <c r="AC99" s="84"/>
    </row>
    <row r="100" spans="2:29" x14ac:dyDescent="0.25">
      <c r="B100" s="124" t="str">
        <f t="shared" si="14"/>
        <v>Adjustable Credit</v>
      </c>
      <c r="C100" s="193"/>
      <c r="D100" s="194"/>
      <c r="E100" s="194"/>
      <c r="F100" s="194"/>
      <c r="G100" s="195"/>
      <c r="I100" s="13" t="s">
        <v>326</v>
      </c>
      <c r="N100" s="87" t="s">
        <v>307</v>
      </c>
      <c r="O100" s="84"/>
      <c r="P100" s="84"/>
      <c r="Q100" s="84"/>
      <c r="R100" s="84"/>
      <c r="S100" s="84"/>
      <c r="X100" s="87" t="s">
        <v>311</v>
      </c>
      <c r="Y100" s="84"/>
      <c r="Z100" s="84"/>
      <c r="AA100" s="84"/>
      <c r="AB100" s="84"/>
      <c r="AC100" s="84"/>
    </row>
    <row r="101" spans="2:29" x14ac:dyDescent="0.25">
      <c r="B101" s="124" t="str">
        <f t="shared" si="14"/>
        <v>Credits for Policyholder Deposits and Group Business</v>
      </c>
      <c r="C101" s="193"/>
      <c r="D101" s="194"/>
      <c r="E101" s="194"/>
      <c r="F101" s="194"/>
      <c r="G101" s="195"/>
      <c r="I101" s="13" t="s">
        <v>327</v>
      </c>
      <c r="N101" s="87" t="s">
        <v>308</v>
      </c>
      <c r="O101" s="84"/>
      <c r="P101" s="84"/>
      <c r="Q101" s="84"/>
      <c r="R101" s="84"/>
      <c r="S101" s="84"/>
      <c r="X101" s="87" t="s">
        <v>312</v>
      </c>
      <c r="Y101" s="84"/>
      <c r="Z101" s="84"/>
      <c r="AA101" s="84"/>
      <c r="AB101" s="84"/>
      <c r="AC101" s="84"/>
    </row>
    <row r="102" spans="2:29" x14ac:dyDescent="0.25">
      <c r="B102" s="157" t="str">
        <f>IF(Lang,N102,X102)</f>
        <v>Required Margin: Non-Diversified Risks</v>
      </c>
      <c r="C102" s="175">
        <f>SUM(C103:C104)</f>
        <v>0</v>
      </c>
      <c r="D102" s="176">
        <f>SUM(D103:D104)</f>
        <v>0</v>
      </c>
      <c r="E102" s="176">
        <f>SUM(E103:E104)</f>
        <v>0</v>
      </c>
      <c r="F102" s="176">
        <f>SUM(F103:F104)</f>
        <v>0</v>
      </c>
      <c r="G102" s="177">
        <f>SUM(G103:G104)</f>
        <v>0</v>
      </c>
      <c r="I102" s="13" t="s">
        <v>176</v>
      </c>
      <c r="N102" s="92" t="s">
        <v>62</v>
      </c>
      <c r="O102" s="91"/>
      <c r="P102" s="91"/>
      <c r="Q102" s="91"/>
      <c r="R102" s="91"/>
      <c r="S102" s="91"/>
      <c r="X102" s="92" t="s">
        <v>254</v>
      </c>
      <c r="Y102" s="91"/>
      <c r="Z102" s="91"/>
      <c r="AA102" s="91"/>
      <c r="AB102" s="91"/>
      <c r="AC102" s="91"/>
    </row>
    <row r="103" spans="2:29" x14ac:dyDescent="0.25">
      <c r="B103" s="156" t="str">
        <f t="shared" si="14"/>
        <v>Segregated Fund Guarantees Risk</v>
      </c>
      <c r="C103" s="193"/>
      <c r="D103" s="194"/>
      <c r="E103" s="194"/>
      <c r="F103" s="194"/>
      <c r="G103" s="195"/>
      <c r="I103" s="13" t="s">
        <v>328</v>
      </c>
      <c r="N103" s="93" t="s">
        <v>61</v>
      </c>
      <c r="O103" s="71"/>
      <c r="P103" s="71"/>
      <c r="Q103" s="71"/>
      <c r="R103" s="71"/>
      <c r="S103" s="71"/>
      <c r="X103" s="93" t="s">
        <v>242</v>
      </c>
      <c r="Y103" s="71"/>
      <c r="Z103" s="71"/>
      <c r="AA103" s="71"/>
      <c r="AB103" s="71"/>
      <c r="AC103" s="71"/>
    </row>
    <row r="104" spans="2:29" x14ac:dyDescent="0.25">
      <c r="B104" s="124" t="str">
        <f t="shared" si="14"/>
        <v>Operational Risk</v>
      </c>
      <c r="C104" s="190"/>
      <c r="D104" s="191"/>
      <c r="E104" s="191"/>
      <c r="F104" s="191"/>
      <c r="G104" s="192"/>
      <c r="I104" s="13" t="s">
        <v>329</v>
      </c>
      <c r="N104" s="93" t="s">
        <v>43</v>
      </c>
      <c r="O104" s="71"/>
      <c r="P104" s="71"/>
      <c r="Q104" s="71"/>
      <c r="R104" s="71"/>
      <c r="S104" s="71"/>
      <c r="X104" s="93" t="s">
        <v>243</v>
      </c>
      <c r="Y104" s="71"/>
      <c r="Z104" s="71"/>
      <c r="AA104" s="71"/>
      <c r="AB104" s="71"/>
      <c r="AC104" s="71"/>
    </row>
    <row r="105" spans="2:29" ht="15.75" thickBot="1" x14ac:dyDescent="0.3">
      <c r="B105" s="115" t="str">
        <f t="shared" si="14"/>
        <v>Required Margin</v>
      </c>
      <c r="C105" s="175">
        <f>(C96-C97+C102)*1.05</f>
        <v>0</v>
      </c>
      <c r="D105" s="176">
        <f>(D96-D97+D102)*1.05</f>
        <v>0</v>
      </c>
      <c r="E105" s="176">
        <f>(E96-E97+E102)*1.05</f>
        <v>0</v>
      </c>
      <c r="F105" s="176">
        <f>(F96-F97+F102)*1.05</f>
        <v>0</v>
      </c>
      <c r="G105" s="177">
        <f>(G96-G97+G102)*1.05</f>
        <v>0</v>
      </c>
      <c r="I105" s="13" t="s">
        <v>330</v>
      </c>
      <c r="N105" s="78" t="s">
        <v>3</v>
      </c>
      <c r="O105" s="75"/>
      <c r="P105" s="75"/>
      <c r="Q105" s="75"/>
      <c r="R105" s="75"/>
      <c r="S105" s="75"/>
      <c r="X105" s="78" t="s">
        <v>255</v>
      </c>
      <c r="Y105" s="75"/>
      <c r="Z105" s="75"/>
      <c r="AA105" s="75"/>
      <c r="AB105" s="75"/>
      <c r="AC105" s="75"/>
    </row>
    <row r="106" spans="2:29" x14ac:dyDescent="0.25">
      <c r="B106" s="123" t="str">
        <f t="shared" si="14"/>
        <v>LIMAT Total Ratio (%)</v>
      </c>
      <c r="C106" s="199">
        <f>IF(C105=0,0,(C66+C69+C70)/C105)</f>
        <v>0</v>
      </c>
      <c r="D106" s="200">
        <f>IF(D105=0,0,(D66+D69+D70)/D105)</f>
        <v>0</v>
      </c>
      <c r="E106" s="200">
        <f>IF(E105=0,0,(E66+E69+E70)/E105)</f>
        <v>0</v>
      </c>
      <c r="F106" s="200">
        <f>IF(F105=0,0,(F66+F69+F70)/F105)</f>
        <v>0</v>
      </c>
      <c r="G106" s="201">
        <f>IF(G105=0,0,(G66+G69+G70)/G105)</f>
        <v>0</v>
      </c>
      <c r="I106" s="13" t="s">
        <v>331</v>
      </c>
      <c r="N106" s="78" t="s">
        <v>44</v>
      </c>
      <c r="O106" s="94"/>
      <c r="P106" s="94"/>
      <c r="Q106" s="94"/>
      <c r="R106" s="94"/>
      <c r="S106" s="94"/>
      <c r="X106" s="78" t="s">
        <v>256</v>
      </c>
      <c r="Y106" s="94"/>
      <c r="Z106" s="94"/>
      <c r="AA106" s="94"/>
      <c r="AB106" s="94"/>
      <c r="AC106" s="94"/>
    </row>
    <row r="107" spans="2:29" ht="15.75" thickBot="1" x14ac:dyDescent="0.3">
      <c r="B107" s="134" t="str">
        <f t="shared" si="14"/>
        <v>LIMAT Core Ratio (%)</v>
      </c>
      <c r="C107" s="202">
        <f>IF(C105=0,0,(C66+0.7*C69+0.7*C70-C71)/C105)</f>
        <v>0</v>
      </c>
      <c r="D107" s="203">
        <f>IF(D105=0,0,(D66+0.7*D69+0.7*D70-D71)/D105)</f>
        <v>0</v>
      </c>
      <c r="E107" s="203">
        <f>IF(E105=0,0,(E66+0.7*E69+0.7*E70-E71)/E105)</f>
        <v>0</v>
      </c>
      <c r="F107" s="203">
        <f>IF(F105=0,0,(F66+0.7*F69+0.7*F70-F71)/F105)</f>
        <v>0</v>
      </c>
      <c r="G107" s="204">
        <f>IF(G105=0,0,(G66+0.7*G69+0.7*G70-G71)/G105)</f>
        <v>0</v>
      </c>
      <c r="I107" s="13" t="s">
        <v>332</v>
      </c>
      <c r="N107" s="78" t="s">
        <v>45</v>
      </c>
      <c r="O107" s="94"/>
      <c r="P107" s="94"/>
      <c r="Q107" s="94"/>
      <c r="R107" s="94"/>
      <c r="S107" s="94"/>
      <c r="X107" s="78" t="s">
        <v>257</v>
      </c>
      <c r="Y107" s="94"/>
      <c r="Z107" s="94"/>
      <c r="AA107" s="94"/>
      <c r="AB107" s="94"/>
      <c r="AC107" s="94"/>
    </row>
    <row r="109" spans="2:29" ht="17.25" x14ac:dyDescent="0.25">
      <c r="B109" s="137" t="str">
        <f>IF(Lang,N109,X109)</f>
        <v>(*1) The (gross) Contract Liabilities represents the sum of Insurance Contract Liabilities and Investment/Service Contract</v>
      </c>
      <c r="N109" s="98" t="s">
        <v>273</v>
      </c>
      <c r="X109" s="107" t="s">
        <v>282</v>
      </c>
    </row>
    <row r="110" spans="2:29" x14ac:dyDescent="0.25">
      <c r="B110" s="137" t="str">
        <f>IF(Lang,N110,X110)</f>
        <v xml:space="preserve">    Liabilities before reinsurance.</v>
      </c>
      <c r="N110" s="98" t="s">
        <v>26</v>
      </c>
      <c r="X110" s="98" t="s">
        <v>258</v>
      </c>
    </row>
    <row r="111" spans="2:29" ht="17.25" x14ac:dyDescent="0.25">
      <c r="B111" s="137" t="str">
        <f>IF(Lang,N111,X111)</f>
        <v>(*2) Net Income after-tax and excluding Other Comprehensive Income</v>
      </c>
      <c r="N111" s="98" t="s">
        <v>272</v>
      </c>
      <c r="X111" s="107" t="s">
        <v>281</v>
      </c>
    </row>
    <row r="112" spans="2:29" ht="17.25" x14ac:dyDescent="0.25">
      <c r="B112" s="109" t="str">
        <f>IF(Lang,N112,X112)</f>
        <v>(*3) Complete only the statement which represents your situation.</v>
      </c>
      <c r="N112" s="61" t="s">
        <v>271</v>
      </c>
      <c r="X112" s="61" t="s">
        <v>280</v>
      </c>
    </row>
    <row r="114" spans="2:29" ht="15.75" thickBot="1" x14ac:dyDescent="0.3"/>
    <row r="115" spans="2:29" ht="17.25" x14ac:dyDescent="0.25">
      <c r="B115" s="138" t="str">
        <f>IF(Lang,N115,X115)</f>
        <v>Projected Capital Mouvements (*4)</v>
      </c>
      <c r="C115" s="48">
        <f>+C6</f>
        <v>2019</v>
      </c>
      <c r="D115" s="49">
        <f>C115+1</f>
        <v>2020</v>
      </c>
      <c r="E115" s="49">
        <f t="shared" ref="E115:G115" si="17">D115+1</f>
        <v>2021</v>
      </c>
      <c r="F115" s="49">
        <f t="shared" si="17"/>
        <v>2022</v>
      </c>
      <c r="G115" s="35">
        <f t="shared" si="17"/>
        <v>2023</v>
      </c>
      <c r="N115" s="74" t="s">
        <v>270</v>
      </c>
      <c r="O115" s="99">
        <v>2018</v>
      </c>
      <c r="P115" s="76">
        <f>O115+1</f>
        <v>2019</v>
      </c>
      <c r="Q115" s="76">
        <f t="shared" ref="Q115" si="18">P115+1</f>
        <v>2020</v>
      </c>
      <c r="R115" s="76">
        <f t="shared" ref="R115" si="19">Q115+1</f>
        <v>2021</v>
      </c>
      <c r="S115" s="76">
        <f t="shared" ref="S115" si="20">R115+1</f>
        <v>2022</v>
      </c>
      <c r="X115" s="74" t="s">
        <v>279</v>
      </c>
      <c r="Y115" s="99">
        <v>2018</v>
      </c>
      <c r="Z115" s="211">
        <f>Z6</f>
        <v>2019</v>
      </c>
      <c r="AA115" s="76">
        <f>Z115+1</f>
        <v>2020</v>
      </c>
      <c r="AB115" s="76">
        <f>AA115+1</f>
        <v>2021</v>
      </c>
      <c r="AC115" s="76">
        <f>AB115+1</f>
        <v>2022</v>
      </c>
    </row>
    <row r="116" spans="2:29" ht="9" customHeight="1" thickBot="1" x14ac:dyDescent="0.3">
      <c r="B116" s="110"/>
      <c r="C116" s="161" t="s">
        <v>91</v>
      </c>
      <c r="D116" s="162" t="s">
        <v>92</v>
      </c>
      <c r="E116" s="162" t="s">
        <v>93</v>
      </c>
      <c r="F116" s="162" t="s">
        <v>94</v>
      </c>
      <c r="G116" s="163" t="s">
        <v>95</v>
      </c>
      <c r="N116" s="67"/>
      <c r="O116" s="62" t="s">
        <v>91</v>
      </c>
      <c r="P116" s="62" t="s">
        <v>92</v>
      </c>
      <c r="Q116" s="62" t="s">
        <v>93</v>
      </c>
      <c r="R116" s="62" t="s">
        <v>94</v>
      </c>
      <c r="S116" s="62" t="s">
        <v>95</v>
      </c>
      <c r="X116" s="67"/>
      <c r="Y116" s="62" t="s">
        <v>91</v>
      </c>
      <c r="Z116" s="62" t="s">
        <v>92</v>
      </c>
      <c r="AA116" s="62" t="s">
        <v>93</v>
      </c>
      <c r="AB116" s="62" t="s">
        <v>94</v>
      </c>
      <c r="AC116" s="62" t="s">
        <v>95</v>
      </c>
    </row>
    <row r="117" spans="2:29" x14ac:dyDescent="0.25">
      <c r="B117" s="139" t="str">
        <f>IF(Lang,N117,X117)</f>
        <v>- Dividends to Shareholders</v>
      </c>
      <c r="C117" s="212"/>
      <c r="D117" s="213"/>
      <c r="E117" s="213"/>
      <c r="F117" s="213"/>
      <c r="G117" s="214"/>
      <c r="I117" s="13" t="s">
        <v>177</v>
      </c>
      <c r="N117" s="100" t="s">
        <v>21</v>
      </c>
      <c r="O117" s="71"/>
      <c r="P117" s="71"/>
      <c r="Q117" s="71"/>
      <c r="R117" s="71"/>
      <c r="S117" s="71"/>
      <c r="X117" s="100" t="s">
        <v>259</v>
      </c>
      <c r="Y117" s="71"/>
      <c r="Z117" s="71"/>
      <c r="AA117" s="71"/>
      <c r="AB117" s="71"/>
      <c r="AC117" s="71"/>
    </row>
    <row r="118" spans="2:29" x14ac:dyDescent="0.25">
      <c r="B118" s="140" t="str">
        <f>IF(Lang,N118,X118)</f>
        <v>- Capital Inflows</v>
      </c>
      <c r="C118" s="205"/>
      <c r="D118" s="206"/>
      <c r="E118" s="206"/>
      <c r="F118" s="206"/>
      <c r="G118" s="207"/>
      <c r="I118" s="13" t="s">
        <v>178</v>
      </c>
      <c r="N118" s="100" t="s">
        <v>22</v>
      </c>
      <c r="O118" s="71"/>
      <c r="P118" s="71"/>
      <c r="Q118" s="71"/>
      <c r="R118" s="71"/>
      <c r="S118" s="71"/>
      <c r="X118" s="100" t="s">
        <v>260</v>
      </c>
      <c r="Y118" s="71"/>
      <c r="Z118" s="71"/>
      <c r="AA118" s="71"/>
      <c r="AB118" s="71"/>
      <c r="AC118" s="71"/>
    </row>
    <row r="119" spans="2:29" ht="15.75" thickBot="1" x14ac:dyDescent="0.3">
      <c r="B119" s="141" t="str">
        <f>IF(Lang,N119,X119)</f>
        <v>- Capital Outflows</v>
      </c>
      <c r="C119" s="208"/>
      <c r="D119" s="209"/>
      <c r="E119" s="209"/>
      <c r="F119" s="209"/>
      <c r="G119" s="210"/>
      <c r="I119" s="13" t="s">
        <v>179</v>
      </c>
      <c r="N119" s="100" t="s">
        <v>23</v>
      </c>
      <c r="O119" s="71"/>
      <c r="P119" s="71"/>
      <c r="Q119" s="71"/>
      <c r="R119" s="71"/>
      <c r="S119" s="71"/>
      <c r="X119" s="100" t="s">
        <v>261</v>
      </c>
      <c r="Y119" s="71"/>
      <c r="Z119" s="71"/>
      <c r="AA119" s="71"/>
      <c r="AB119" s="71"/>
      <c r="AC119" s="71"/>
    </row>
    <row r="121" spans="2:29" ht="17.25" x14ac:dyDescent="0.25">
      <c r="B121" s="137" t="str">
        <f>IF(Lang,N121,X121)</f>
        <v>(*4) These amounts are already considered in the Total Equity (Surplus) and in the Solvency Ratios presented in the preceding</v>
      </c>
      <c r="N121" s="98" t="s">
        <v>269</v>
      </c>
      <c r="X121" s="107" t="s">
        <v>278</v>
      </c>
    </row>
    <row r="122" spans="2:29" ht="15.75" thickBot="1" x14ac:dyDescent="0.3">
      <c r="B122" s="137" t="str">
        <f>IF(Lang,N122,X122)</f>
        <v xml:space="preserve">    figure.</v>
      </c>
      <c r="N122" s="61" t="s">
        <v>304</v>
      </c>
      <c r="X122" s="61" t="s">
        <v>262</v>
      </c>
    </row>
  </sheetData>
  <sheetProtection sheet="1" formatColumns="0" formatRows="0"/>
  <mergeCells count="10">
    <mergeCell ref="Z2:AC3"/>
    <mergeCell ref="X5:X6"/>
    <mergeCell ref="Y5:AC5"/>
    <mergeCell ref="B5:B6"/>
    <mergeCell ref="C5:G5"/>
    <mergeCell ref="I2:I3"/>
    <mergeCell ref="D2:G3"/>
    <mergeCell ref="P2:S3"/>
    <mergeCell ref="N5:N6"/>
    <mergeCell ref="O5:S5"/>
  </mergeCells>
  <printOptions horizontalCentered="1"/>
  <pageMargins left="0.15748031496063" right="0.15748031496063" top="0.196850393700787" bottom="0.27559055118110198" header="0.15748031496063" footer="0.15748031496063"/>
  <pageSetup scale="69" orientation="portrait" r:id="rId1"/>
  <headerFooter>
    <oddFooter>&amp;LAutorité des marchés financiers&amp;RScénario de base, page &amp;P</oddFooter>
  </headerFooter>
  <rowBreaks count="1" manualBreakCount="1">
    <brk id="6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B1:BD121"/>
  <sheetViews>
    <sheetView zoomScale="80" zoomScaleNormal="80" workbookViewId="0"/>
  </sheetViews>
  <sheetFormatPr baseColWidth="10" defaultColWidth="11.42578125" defaultRowHeight="15" x14ac:dyDescent="0.25"/>
  <cols>
    <col min="1" max="1" width="2.7109375" style="37" customWidth="1"/>
    <col min="2" max="2" width="66" style="109" customWidth="1"/>
    <col min="3" max="7" width="11.42578125" style="37"/>
    <col min="8" max="8" width="4.42578125" style="37" customWidth="1"/>
    <col min="9" max="9" width="66" style="109" customWidth="1"/>
    <col min="10" max="10" width="11.42578125" style="37"/>
    <col min="11" max="14" width="11.42578125" style="37" customWidth="1"/>
    <col min="15" max="15" width="2.140625" style="1" customWidth="1"/>
    <col min="16" max="16" width="3.7109375" style="12" customWidth="1"/>
    <col min="17" max="17" width="11.42578125" style="37" customWidth="1"/>
    <col min="18" max="20" width="11.42578125" style="37" hidden="1" customWidth="1"/>
    <col min="21" max="21" width="2.7109375" style="61" hidden="1" customWidth="1"/>
    <col min="22" max="22" width="66" style="61" hidden="1" customWidth="1"/>
    <col min="23" max="27" width="11.42578125" style="61" hidden="1" customWidth="1"/>
    <col min="28" max="28" width="4.42578125" style="61" hidden="1" customWidth="1"/>
    <col min="29" max="29" width="66" style="61" hidden="1" customWidth="1"/>
    <col min="30" max="34" width="11.42578125" style="61" hidden="1" customWidth="1"/>
    <col min="35" max="35" width="2.140625" style="53" hidden="1" customWidth="1"/>
    <col min="36" max="38" width="11.42578125" style="37" hidden="1" customWidth="1"/>
    <col min="39" max="39" width="2.7109375" style="61" hidden="1" customWidth="1"/>
    <col min="40" max="40" width="66" style="61" hidden="1" customWidth="1"/>
    <col min="41" max="45" width="11.42578125" style="61" hidden="1" customWidth="1"/>
    <col min="46" max="46" width="4.42578125" style="61" hidden="1" customWidth="1"/>
    <col min="47" max="47" width="66" style="61" hidden="1" customWidth="1"/>
    <col min="48" max="52" width="11.42578125" style="61" hidden="1" customWidth="1"/>
    <col min="53" max="53" width="2.140625" style="53" hidden="1" customWidth="1"/>
    <col min="54" max="56" width="11.42578125" style="37" hidden="1" customWidth="1"/>
    <col min="57" max="16384" width="11.42578125" style="37"/>
  </cols>
  <sheetData>
    <row r="1" spans="2:53" ht="15" customHeight="1" thickBot="1" x14ac:dyDescent="0.3">
      <c r="B1" s="108" t="str">
        <f>IF(+LEFT(Instructions!$B$1,3)="***","",Instructions!$B$1)</f>
        <v/>
      </c>
      <c r="D1" s="25" t="s">
        <v>82</v>
      </c>
      <c r="E1" s="36" t="str">
        <f>IF(Lang,Y1,AQ1)</f>
        <v>Description of adverse scenario #1 :</v>
      </c>
      <c r="I1" s="108" t="str">
        <f>IF(+LEFT(Instructions!$B$1,3)="***","",Instructions!$B$1)</f>
        <v/>
      </c>
      <c r="K1" s="25" t="s">
        <v>102</v>
      </c>
      <c r="L1" s="38"/>
      <c r="P1" s="10" t="s">
        <v>107</v>
      </c>
      <c r="V1" s="164" t="str">
        <f>IF(+LEFT(Instructions!$B$1,3)="***","",Instructions!$B$1)</f>
        <v/>
      </c>
      <c r="X1" s="62" t="s">
        <v>82</v>
      </c>
      <c r="Y1" s="63" t="s">
        <v>12</v>
      </c>
      <c r="AC1" s="164" t="str">
        <f>IF(+LEFT(Instructions!$B$1,3)="***","",Instructions!$B$1)</f>
        <v/>
      </c>
      <c r="AE1" s="62" t="s">
        <v>102</v>
      </c>
      <c r="AF1" s="74"/>
      <c r="AN1" s="164" t="str">
        <f>IF(+LEFT(Instructions!$B$1,3)="***","",Instructions!$B$1)</f>
        <v/>
      </c>
      <c r="AP1" s="62" t="s">
        <v>82</v>
      </c>
      <c r="AQ1" s="63" t="s">
        <v>263</v>
      </c>
      <c r="AU1" s="164" t="str">
        <f>IF(+LEFT(Instructions!$B$1,3)="***","",Instructions!$B$1)</f>
        <v/>
      </c>
      <c r="AW1" s="62" t="s">
        <v>102</v>
      </c>
      <c r="AX1" s="74"/>
    </row>
    <row r="2" spans="2:53" ht="15" customHeight="1" x14ac:dyDescent="0.25">
      <c r="D2" s="257"/>
      <c r="E2" s="258"/>
      <c r="F2" s="258"/>
      <c r="G2" s="259"/>
      <c r="K2" s="248" t="str">
        <f>IF(Lang,AE2,AW2)</f>
        <v>Scenario #1 minus base scenario</v>
      </c>
      <c r="L2" s="249"/>
      <c r="M2" s="249">
        <f>IF(Lang,Y2,AI2)</f>
        <v>0</v>
      </c>
      <c r="N2" s="250"/>
      <c r="P2" s="246" t="s">
        <v>81</v>
      </c>
      <c r="X2" s="255"/>
      <c r="Y2" s="255"/>
      <c r="Z2" s="255"/>
      <c r="AA2" s="255"/>
      <c r="AE2" s="256" t="s">
        <v>27</v>
      </c>
      <c r="AF2" s="256"/>
      <c r="AG2" s="256"/>
      <c r="AH2" s="256"/>
      <c r="AP2" s="255"/>
      <c r="AQ2" s="255"/>
      <c r="AR2" s="255"/>
      <c r="AS2" s="255"/>
      <c r="AW2" s="256" t="s">
        <v>264</v>
      </c>
      <c r="AX2" s="256"/>
      <c r="AY2" s="256"/>
      <c r="AZ2" s="256"/>
    </row>
    <row r="3" spans="2:53" ht="15" customHeight="1" thickBot="1" x14ac:dyDescent="0.3">
      <c r="D3" s="260"/>
      <c r="E3" s="261"/>
      <c r="F3" s="261"/>
      <c r="G3" s="262"/>
      <c r="K3" s="251">
        <f>IF(Lang,W3,AG3)</f>
        <v>0</v>
      </c>
      <c r="L3" s="252"/>
      <c r="M3" s="252">
        <f>IF(Lang,Y3,AI3)</f>
        <v>0</v>
      </c>
      <c r="N3" s="253"/>
      <c r="P3" s="247"/>
      <c r="X3" s="255"/>
      <c r="Y3" s="255"/>
      <c r="Z3" s="255"/>
      <c r="AA3" s="255"/>
      <c r="AE3" s="256"/>
      <c r="AF3" s="256"/>
      <c r="AG3" s="256"/>
      <c r="AH3" s="256"/>
      <c r="AP3" s="255"/>
      <c r="AQ3" s="255"/>
      <c r="AR3" s="255"/>
      <c r="AS3" s="255"/>
      <c r="AW3" s="256"/>
      <c r="AX3" s="256"/>
      <c r="AY3" s="256"/>
      <c r="AZ3" s="256"/>
    </row>
    <row r="4" spans="2:53" s="17" customFormat="1" ht="15" customHeight="1" thickBot="1" x14ac:dyDescent="0.3">
      <c r="B4" s="109"/>
      <c r="D4" s="18"/>
      <c r="E4" s="16"/>
      <c r="F4" s="16"/>
      <c r="G4" s="16"/>
      <c r="I4" s="109"/>
      <c r="K4" s="18"/>
      <c r="L4" s="16"/>
      <c r="M4" s="16"/>
      <c r="N4" s="16"/>
      <c r="O4" s="1"/>
      <c r="P4" s="11"/>
      <c r="U4" s="61"/>
      <c r="V4" s="61"/>
      <c r="W4" s="61"/>
      <c r="X4" s="105"/>
      <c r="Y4" s="106"/>
      <c r="Z4" s="106"/>
      <c r="AA4" s="106"/>
      <c r="AB4" s="61"/>
      <c r="AC4" s="61"/>
      <c r="AD4" s="61"/>
      <c r="AE4" s="105"/>
      <c r="AF4" s="106"/>
      <c r="AG4" s="106"/>
      <c r="AH4" s="106"/>
      <c r="AI4" s="53"/>
      <c r="AM4" s="61"/>
      <c r="AN4" s="61"/>
      <c r="AO4" s="61"/>
      <c r="AP4" s="105"/>
      <c r="AQ4" s="106"/>
      <c r="AR4" s="106"/>
      <c r="AS4" s="106"/>
      <c r="AT4" s="61"/>
      <c r="AU4" s="61"/>
      <c r="AV4" s="61"/>
      <c r="AW4" s="105"/>
      <c r="AX4" s="106"/>
      <c r="AY4" s="106"/>
      <c r="AZ4" s="106"/>
      <c r="BA4" s="53"/>
    </row>
    <row r="5" spans="2:53" ht="27" customHeight="1" x14ac:dyDescent="0.25">
      <c r="B5" s="241" t="str">
        <f>IF(Lang,V5,AN5)</f>
        <v>Key financial and capital results
($'000)</v>
      </c>
      <c r="C5" s="243" t="str">
        <f>IF(Lang,W5,AO5)</f>
        <v>Forecast period</v>
      </c>
      <c r="D5" s="244"/>
      <c r="E5" s="244"/>
      <c r="F5" s="244"/>
      <c r="G5" s="245"/>
      <c r="I5" s="241" t="str">
        <f>IF(Lang,AC5,AU5)</f>
        <v>Key financial and capital results
($'000)</v>
      </c>
      <c r="J5" s="243" t="str">
        <f>IF(Lang,AD5,AV5)</f>
        <v>Forecast period</v>
      </c>
      <c r="K5" s="244"/>
      <c r="L5" s="244"/>
      <c r="M5" s="244"/>
      <c r="N5" s="245"/>
      <c r="V5" s="239" t="s">
        <v>96</v>
      </c>
      <c r="W5" s="240" t="s">
        <v>19</v>
      </c>
      <c r="X5" s="240"/>
      <c r="Y5" s="240"/>
      <c r="Z5" s="240"/>
      <c r="AA5" s="240"/>
      <c r="AC5" s="239" t="s">
        <v>96</v>
      </c>
      <c r="AD5" s="240" t="s">
        <v>19</v>
      </c>
      <c r="AE5" s="240"/>
      <c r="AF5" s="240"/>
      <c r="AG5" s="240"/>
      <c r="AH5" s="240"/>
      <c r="AN5" s="239" t="s">
        <v>193</v>
      </c>
      <c r="AO5" s="240" t="s">
        <v>194</v>
      </c>
      <c r="AP5" s="240"/>
      <c r="AQ5" s="240"/>
      <c r="AR5" s="240"/>
      <c r="AS5" s="240"/>
      <c r="AU5" s="239" t="s">
        <v>193</v>
      </c>
      <c r="AV5" s="240" t="s">
        <v>194</v>
      </c>
      <c r="AW5" s="240"/>
      <c r="AX5" s="240"/>
      <c r="AY5" s="240"/>
      <c r="AZ5" s="240"/>
    </row>
    <row r="6" spans="2:53" ht="12" customHeight="1" x14ac:dyDescent="0.25">
      <c r="B6" s="242"/>
      <c r="C6" s="19">
        <f>+Base!C6</f>
        <v>2019</v>
      </c>
      <c r="D6" s="20">
        <f>C6+1</f>
        <v>2020</v>
      </c>
      <c r="E6" s="20">
        <f t="shared" ref="E6:G6" si="0">D6+1</f>
        <v>2021</v>
      </c>
      <c r="F6" s="20">
        <f t="shared" si="0"/>
        <v>2022</v>
      </c>
      <c r="G6" s="21">
        <f t="shared" si="0"/>
        <v>2023</v>
      </c>
      <c r="I6" s="242"/>
      <c r="J6" s="19">
        <f>+C6</f>
        <v>2019</v>
      </c>
      <c r="K6" s="20">
        <f>J6+1</f>
        <v>2020</v>
      </c>
      <c r="L6" s="20">
        <f t="shared" ref="L6" si="1">K6+1</f>
        <v>2021</v>
      </c>
      <c r="M6" s="20">
        <f t="shared" ref="M6" si="2">L6+1</f>
        <v>2022</v>
      </c>
      <c r="N6" s="21">
        <f t="shared" ref="N6" si="3">M6+1</f>
        <v>2023</v>
      </c>
      <c r="V6" s="239"/>
      <c r="W6" s="66">
        <v>2018</v>
      </c>
      <c r="X6" s="66">
        <f>W6+1</f>
        <v>2019</v>
      </c>
      <c r="Y6" s="66">
        <f t="shared" ref="Y6" si="4">X6+1</f>
        <v>2020</v>
      </c>
      <c r="Z6" s="66">
        <f t="shared" ref="Z6" si="5">Y6+1</f>
        <v>2021</v>
      </c>
      <c r="AA6" s="66">
        <f t="shared" ref="AA6" si="6">Z6+1</f>
        <v>2022</v>
      </c>
      <c r="AC6" s="239"/>
      <c r="AD6" s="66">
        <v>2018</v>
      </c>
      <c r="AE6" s="66">
        <f>AD6+1</f>
        <v>2019</v>
      </c>
      <c r="AF6" s="66">
        <f t="shared" ref="AF6" si="7">AE6+1</f>
        <v>2020</v>
      </c>
      <c r="AG6" s="66">
        <f t="shared" ref="AG6" si="8">AF6+1</f>
        <v>2021</v>
      </c>
      <c r="AH6" s="66">
        <f t="shared" ref="AH6" si="9">AG6+1</f>
        <v>2022</v>
      </c>
      <c r="AN6" s="239"/>
      <c r="AO6" s="66">
        <v>2018</v>
      </c>
      <c r="AP6" s="66">
        <v>0</v>
      </c>
      <c r="AQ6" s="66">
        <f>AP6+1</f>
        <v>1</v>
      </c>
      <c r="AR6" s="66">
        <f t="shared" ref="AR6:AS6" si="10">AQ6+1</f>
        <v>2</v>
      </c>
      <c r="AS6" s="66">
        <f t="shared" si="10"/>
        <v>3</v>
      </c>
      <c r="AU6" s="239"/>
      <c r="AV6" s="66">
        <v>2018</v>
      </c>
      <c r="AW6" s="66">
        <f>+AV6+1</f>
        <v>2019</v>
      </c>
      <c r="AX6" s="66">
        <f>+AW6+1</f>
        <v>2020</v>
      </c>
      <c r="AY6" s="66">
        <f>+AX6+1</f>
        <v>2021</v>
      </c>
      <c r="AZ6" s="66">
        <f>+AY6+1</f>
        <v>2022</v>
      </c>
    </row>
    <row r="7" spans="2:53" ht="9" customHeight="1" thickBot="1" x14ac:dyDescent="0.3">
      <c r="B7" s="110"/>
      <c r="C7" s="22" t="s">
        <v>91</v>
      </c>
      <c r="D7" s="23" t="s">
        <v>92</v>
      </c>
      <c r="E7" s="23" t="s">
        <v>93</v>
      </c>
      <c r="F7" s="23" t="s">
        <v>94</v>
      </c>
      <c r="G7" s="24" t="s">
        <v>95</v>
      </c>
      <c r="I7" s="110"/>
      <c r="J7" s="22" t="s">
        <v>97</v>
      </c>
      <c r="K7" s="23" t="s">
        <v>98</v>
      </c>
      <c r="L7" s="23" t="s">
        <v>99</v>
      </c>
      <c r="M7" s="23" t="s">
        <v>100</v>
      </c>
      <c r="N7" s="24" t="s">
        <v>101</v>
      </c>
      <c r="V7" s="67"/>
      <c r="W7" s="62" t="s">
        <v>91</v>
      </c>
      <c r="X7" s="62" t="s">
        <v>92</v>
      </c>
      <c r="Y7" s="62" t="s">
        <v>93</v>
      </c>
      <c r="Z7" s="62" t="s">
        <v>94</v>
      </c>
      <c r="AA7" s="62" t="s">
        <v>95</v>
      </c>
      <c r="AC7" s="67"/>
      <c r="AD7" s="62" t="s">
        <v>97</v>
      </c>
      <c r="AE7" s="62" t="s">
        <v>98</v>
      </c>
      <c r="AF7" s="62" t="s">
        <v>99</v>
      </c>
      <c r="AG7" s="62" t="s">
        <v>100</v>
      </c>
      <c r="AH7" s="62" t="s">
        <v>101</v>
      </c>
      <c r="AN7" s="67"/>
      <c r="AO7" s="62" t="s">
        <v>91</v>
      </c>
      <c r="AP7" s="62" t="s">
        <v>92</v>
      </c>
      <c r="AQ7" s="62" t="s">
        <v>93</v>
      </c>
      <c r="AR7" s="62" t="s">
        <v>94</v>
      </c>
      <c r="AS7" s="62" t="s">
        <v>95</v>
      </c>
      <c r="AU7" s="67"/>
      <c r="AV7" s="62" t="s">
        <v>97</v>
      </c>
      <c r="AW7" s="62" t="s">
        <v>98</v>
      </c>
      <c r="AX7" s="62" t="s">
        <v>99</v>
      </c>
      <c r="AY7" s="62" t="s">
        <v>100</v>
      </c>
      <c r="AZ7" s="62" t="s">
        <v>101</v>
      </c>
    </row>
    <row r="8" spans="2:53" x14ac:dyDescent="0.25">
      <c r="B8" s="111" t="str">
        <f t="shared" ref="B8:B20" si="11">IF(Lang,V8,AN8)</f>
        <v>Balance Sheet</v>
      </c>
      <c r="C8" s="39"/>
      <c r="D8" s="40"/>
      <c r="E8" s="40"/>
      <c r="F8" s="40"/>
      <c r="G8" s="41"/>
      <c r="I8" s="111" t="str">
        <f t="shared" ref="I8:I20" si="12">IF(Lang,AC8,AU8)</f>
        <v>Balance Sheet</v>
      </c>
      <c r="J8" s="39"/>
      <c r="K8" s="40"/>
      <c r="L8" s="40"/>
      <c r="M8" s="40"/>
      <c r="N8" s="41"/>
      <c r="V8" s="68" t="s">
        <v>1</v>
      </c>
      <c r="W8" s="69"/>
      <c r="X8" s="69"/>
      <c r="Y8" s="69"/>
      <c r="Z8" s="69"/>
      <c r="AA8" s="69"/>
      <c r="AC8" s="68" t="s">
        <v>1</v>
      </c>
      <c r="AD8" s="69"/>
      <c r="AE8" s="69"/>
      <c r="AF8" s="69"/>
      <c r="AG8" s="69"/>
      <c r="AH8" s="69"/>
      <c r="AN8" s="68" t="s">
        <v>195</v>
      </c>
      <c r="AO8" s="69"/>
      <c r="AP8" s="69"/>
      <c r="AQ8" s="69"/>
      <c r="AR8" s="69"/>
      <c r="AS8" s="69"/>
      <c r="AU8" s="68" t="s">
        <v>195</v>
      </c>
      <c r="AV8" s="69"/>
      <c r="AW8" s="69"/>
      <c r="AX8" s="69"/>
      <c r="AY8" s="69"/>
      <c r="AZ8" s="69"/>
    </row>
    <row r="9" spans="2:53" x14ac:dyDescent="0.25">
      <c r="B9" s="112" t="str">
        <f t="shared" si="11"/>
        <v>Reinsurance Assets</v>
      </c>
      <c r="C9" s="166"/>
      <c r="D9" s="167"/>
      <c r="E9" s="167"/>
      <c r="F9" s="167"/>
      <c r="G9" s="168"/>
      <c r="I9" s="112" t="str">
        <f t="shared" si="12"/>
        <v>Reinsurance Assets</v>
      </c>
      <c r="J9" s="166">
        <f>+C9-Base!C9</f>
        <v>0</v>
      </c>
      <c r="K9" s="167">
        <f>+D9-Base!D9</f>
        <v>0</v>
      </c>
      <c r="L9" s="167">
        <f>+E9-Base!E9</f>
        <v>0</v>
      </c>
      <c r="M9" s="167">
        <f>+F9-Base!F9</f>
        <v>0</v>
      </c>
      <c r="N9" s="168">
        <f>+G9-Base!G9</f>
        <v>0</v>
      </c>
      <c r="P9" s="13" t="s">
        <v>84</v>
      </c>
      <c r="V9" s="70" t="s">
        <v>17</v>
      </c>
      <c r="W9" s="71"/>
      <c r="X9" s="71"/>
      <c r="Y9" s="71"/>
      <c r="Z9" s="71"/>
      <c r="AA9" s="71"/>
      <c r="AC9" s="70" t="s">
        <v>17</v>
      </c>
      <c r="AD9" s="71"/>
      <c r="AE9" s="71"/>
      <c r="AF9" s="71"/>
      <c r="AG9" s="71"/>
      <c r="AH9" s="71"/>
      <c r="AN9" s="70" t="s">
        <v>196</v>
      </c>
      <c r="AO9" s="71"/>
      <c r="AP9" s="71"/>
      <c r="AQ9" s="71"/>
      <c r="AR9" s="71"/>
      <c r="AS9" s="71"/>
      <c r="AU9" s="70" t="s">
        <v>196</v>
      </c>
      <c r="AV9" s="71"/>
      <c r="AW9" s="71"/>
      <c r="AX9" s="71"/>
      <c r="AY9" s="71"/>
      <c r="AZ9" s="71"/>
    </row>
    <row r="10" spans="2:53" x14ac:dyDescent="0.25">
      <c r="B10" s="113" t="str">
        <f t="shared" si="11"/>
        <v>Total Assets</v>
      </c>
      <c r="C10" s="169"/>
      <c r="D10" s="170"/>
      <c r="E10" s="170"/>
      <c r="F10" s="170"/>
      <c r="G10" s="171"/>
      <c r="I10" s="113" t="str">
        <f t="shared" si="12"/>
        <v>Total Assets</v>
      </c>
      <c r="J10" s="169">
        <f>+C10-Base!C10</f>
        <v>0</v>
      </c>
      <c r="K10" s="170">
        <f>+D10-Base!D10</f>
        <v>0</v>
      </c>
      <c r="L10" s="170">
        <f>+E10-Base!E10</f>
        <v>0</v>
      </c>
      <c r="M10" s="170">
        <f>+F10-Base!F10</f>
        <v>0</v>
      </c>
      <c r="N10" s="171">
        <f>+G10-Base!G10</f>
        <v>0</v>
      </c>
      <c r="P10" s="13" t="s">
        <v>109</v>
      </c>
      <c r="V10" s="72" t="s">
        <v>6</v>
      </c>
      <c r="W10" s="73"/>
      <c r="X10" s="73"/>
      <c r="Y10" s="73"/>
      <c r="Z10" s="73"/>
      <c r="AA10" s="73"/>
      <c r="AC10" s="72" t="s">
        <v>6</v>
      </c>
      <c r="AD10" s="73"/>
      <c r="AE10" s="73"/>
      <c r="AF10" s="73"/>
      <c r="AG10" s="73"/>
      <c r="AH10" s="73"/>
      <c r="AN10" s="72" t="s">
        <v>197</v>
      </c>
      <c r="AO10" s="73"/>
      <c r="AP10" s="73"/>
      <c r="AQ10" s="73"/>
      <c r="AR10" s="73"/>
      <c r="AS10" s="73"/>
      <c r="AU10" s="72" t="s">
        <v>197</v>
      </c>
      <c r="AV10" s="73"/>
      <c r="AW10" s="73"/>
      <c r="AX10" s="73"/>
      <c r="AY10" s="73"/>
      <c r="AZ10" s="73"/>
    </row>
    <row r="11" spans="2:53" x14ac:dyDescent="0.25">
      <c r="B11" s="112" t="str">
        <f t="shared" si="11"/>
        <v>(Gross) Contract Liabilities (*1)</v>
      </c>
      <c r="C11" s="166"/>
      <c r="D11" s="167"/>
      <c r="E11" s="167"/>
      <c r="F11" s="167"/>
      <c r="G11" s="168"/>
      <c r="I11" s="112" t="str">
        <f t="shared" si="12"/>
        <v>(Gross) Contract Liabilities (*1)</v>
      </c>
      <c r="J11" s="166">
        <f>+C11-Base!C11</f>
        <v>0</v>
      </c>
      <c r="K11" s="167">
        <f>+D11-Base!D11</f>
        <v>0</v>
      </c>
      <c r="L11" s="167">
        <f>+E11-Base!E11</f>
        <v>0</v>
      </c>
      <c r="M11" s="167">
        <f>+F11-Base!F11</f>
        <v>0</v>
      </c>
      <c r="N11" s="168">
        <f>+G11-Base!G11</f>
        <v>0</v>
      </c>
      <c r="P11" s="13" t="s">
        <v>85</v>
      </c>
      <c r="V11" s="70" t="s">
        <v>287</v>
      </c>
      <c r="W11" s="71"/>
      <c r="X11" s="71"/>
      <c r="Y11" s="71"/>
      <c r="Z11" s="71"/>
      <c r="AA11" s="71"/>
      <c r="AC11" s="70" t="s">
        <v>287</v>
      </c>
      <c r="AD11" s="71"/>
      <c r="AE11" s="71"/>
      <c r="AF11" s="71"/>
      <c r="AG11" s="71"/>
      <c r="AH11" s="71"/>
      <c r="AN11" s="70" t="s">
        <v>289</v>
      </c>
      <c r="AO11" s="71"/>
      <c r="AP11" s="71"/>
      <c r="AQ11" s="71"/>
      <c r="AR11" s="71"/>
      <c r="AS11" s="71"/>
      <c r="AU11" s="70" t="s">
        <v>289</v>
      </c>
      <c r="AV11" s="71"/>
      <c r="AW11" s="71"/>
      <c r="AX11" s="71"/>
      <c r="AY11" s="71"/>
      <c r="AZ11" s="71"/>
    </row>
    <row r="12" spans="2:53" x14ac:dyDescent="0.25">
      <c r="B12" s="114" t="str">
        <f t="shared" si="11"/>
        <v>Total Liabilities</v>
      </c>
      <c r="C12" s="169"/>
      <c r="D12" s="170"/>
      <c r="E12" s="170"/>
      <c r="F12" s="170"/>
      <c r="G12" s="171"/>
      <c r="I12" s="114" t="str">
        <f t="shared" si="12"/>
        <v>Total Liabilities</v>
      </c>
      <c r="J12" s="169">
        <f>+C12-Base!C12</f>
        <v>0</v>
      </c>
      <c r="K12" s="170">
        <f>+D12-Base!D12</f>
        <v>0</v>
      </c>
      <c r="L12" s="170">
        <f>+E12-Base!E12</f>
        <v>0</v>
      </c>
      <c r="M12" s="170">
        <f>+F12-Base!F12</f>
        <v>0</v>
      </c>
      <c r="N12" s="171">
        <f>+G12-Base!G12</f>
        <v>0</v>
      </c>
      <c r="P12" s="13" t="s">
        <v>110</v>
      </c>
      <c r="V12" s="74" t="s">
        <v>7</v>
      </c>
      <c r="W12" s="73"/>
      <c r="X12" s="73"/>
      <c r="Y12" s="73"/>
      <c r="Z12" s="73"/>
      <c r="AA12" s="73"/>
      <c r="AC12" s="74" t="s">
        <v>7</v>
      </c>
      <c r="AD12" s="73"/>
      <c r="AE12" s="73"/>
      <c r="AF12" s="73"/>
      <c r="AG12" s="73"/>
      <c r="AH12" s="73"/>
      <c r="AN12" s="74" t="s">
        <v>198</v>
      </c>
      <c r="AO12" s="73"/>
      <c r="AP12" s="73"/>
      <c r="AQ12" s="73"/>
      <c r="AR12" s="73"/>
      <c r="AS12" s="73"/>
      <c r="AU12" s="74" t="s">
        <v>198</v>
      </c>
      <c r="AV12" s="73"/>
      <c r="AW12" s="73"/>
      <c r="AX12" s="73"/>
      <c r="AY12" s="73"/>
      <c r="AZ12" s="73"/>
    </row>
    <row r="13" spans="2:53" ht="15.75" thickBot="1" x14ac:dyDescent="0.3">
      <c r="B13" s="115" t="str">
        <f t="shared" si="11"/>
        <v>Total Equity (Surplus)</v>
      </c>
      <c r="C13" s="172"/>
      <c r="D13" s="173"/>
      <c r="E13" s="173"/>
      <c r="F13" s="173"/>
      <c r="G13" s="174"/>
      <c r="I13" s="115" t="str">
        <f t="shared" si="12"/>
        <v>Total Equity (Surplus)</v>
      </c>
      <c r="J13" s="172">
        <f>+C13-Base!C13</f>
        <v>0</v>
      </c>
      <c r="K13" s="173">
        <f>+D13-Base!D13</f>
        <v>0</v>
      </c>
      <c r="L13" s="173">
        <f>+E13-Base!E13</f>
        <v>0</v>
      </c>
      <c r="M13" s="173">
        <f>+F13-Base!F13</f>
        <v>0</v>
      </c>
      <c r="N13" s="174">
        <f>+G13-Base!G13</f>
        <v>0</v>
      </c>
      <c r="P13" s="13" t="s">
        <v>111</v>
      </c>
      <c r="V13" s="74" t="s">
        <v>8</v>
      </c>
      <c r="W13" s="75"/>
      <c r="X13" s="75"/>
      <c r="Y13" s="75"/>
      <c r="Z13" s="75"/>
      <c r="AA13" s="75"/>
      <c r="AC13" s="74" t="s">
        <v>8</v>
      </c>
      <c r="AD13" s="75"/>
      <c r="AE13" s="75"/>
      <c r="AF13" s="75"/>
      <c r="AG13" s="75"/>
      <c r="AH13" s="75"/>
      <c r="AN13" s="74" t="s">
        <v>199</v>
      </c>
      <c r="AO13" s="75"/>
      <c r="AP13" s="75"/>
      <c r="AQ13" s="75"/>
      <c r="AR13" s="75"/>
      <c r="AS13" s="75"/>
      <c r="AU13" s="74" t="s">
        <v>199</v>
      </c>
      <c r="AV13" s="75"/>
      <c r="AW13" s="75"/>
      <c r="AX13" s="75"/>
      <c r="AY13" s="75"/>
      <c r="AZ13" s="75"/>
    </row>
    <row r="14" spans="2:53" x14ac:dyDescent="0.25">
      <c r="B14" s="142" t="str">
        <f t="shared" si="11"/>
        <v>Statement of Income</v>
      </c>
      <c r="C14" s="32"/>
      <c r="D14" s="33"/>
      <c r="E14" s="33"/>
      <c r="F14" s="33"/>
      <c r="G14" s="34"/>
      <c r="I14" s="142" t="str">
        <f t="shared" si="12"/>
        <v>Statement of Income</v>
      </c>
      <c r="J14" s="32"/>
      <c r="K14" s="33"/>
      <c r="L14" s="33"/>
      <c r="M14" s="33"/>
      <c r="N14" s="34"/>
      <c r="P14" s="37"/>
      <c r="V14" s="76" t="s">
        <v>2</v>
      </c>
      <c r="W14" s="75"/>
      <c r="X14" s="75"/>
      <c r="Y14" s="75"/>
      <c r="Z14" s="75"/>
      <c r="AA14" s="75"/>
      <c r="AC14" s="76" t="s">
        <v>2</v>
      </c>
      <c r="AD14" s="75"/>
      <c r="AE14" s="75"/>
      <c r="AF14" s="75"/>
      <c r="AG14" s="75"/>
      <c r="AH14" s="75"/>
      <c r="AN14" s="76" t="s">
        <v>200</v>
      </c>
      <c r="AO14" s="75"/>
      <c r="AP14" s="75"/>
      <c r="AQ14" s="75"/>
      <c r="AR14" s="75"/>
      <c r="AS14" s="75"/>
      <c r="AU14" s="76" t="s">
        <v>200</v>
      </c>
      <c r="AV14" s="75"/>
      <c r="AW14" s="75"/>
      <c r="AX14" s="75"/>
      <c r="AY14" s="75"/>
      <c r="AZ14" s="75"/>
    </row>
    <row r="15" spans="2:53" x14ac:dyDescent="0.25">
      <c r="B15" s="117" t="str">
        <f t="shared" si="11"/>
        <v>Net Premiums</v>
      </c>
      <c r="C15" s="166"/>
      <c r="D15" s="167"/>
      <c r="E15" s="167"/>
      <c r="F15" s="167"/>
      <c r="G15" s="168"/>
      <c r="I15" s="117" t="str">
        <f t="shared" si="12"/>
        <v>Net Premiums</v>
      </c>
      <c r="J15" s="166">
        <f>+C15-Base!C15</f>
        <v>0</v>
      </c>
      <c r="K15" s="167">
        <f>+D15-Base!D15</f>
        <v>0</v>
      </c>
      <c r="L15" s="167">
        <f>+E15-Base!E15</f>
        <v>0</v>
      </c>
      <c r="M15" s="167">
        <f>+F15-Base!F15</f>
        <v>0</v>
      </c>
      <c r="N15" s="168">
        <f>+G15-Base!G15</f>
        <v>0</v>
      </c>
      <c r="P15" s="13" t="s">
        <v>86</v>
      </c>
      <c r="V15" s="77" t="s">
        <v>0</v>
      </c>
      <c r="W15" s="71"/>
      <c r="X15" s="71"/>
      <c r="Y15" s="71"/>
      <c r="Z15" s="71"/>
      <c r="AA15" s="71"/>
      <c r="AC15" s="77" t="s">
        <v>0</v>
      </c>
      <c r="AD15" s="71"/>
      <c r="AE15" s="71"/>
      <c r="AF15" s="71"/>
      <c r="AG15" s="71"/>
      <c r="AH15" s="71"/>
      <c r="AN15" s="77" t="s">
        <v>201</v>
      </c>
      <c r="AO15" s="71"/>
      <c r="AP15" s="71"/>
      <c r="AQ15" s="71"/>
      <c r="AR15" s="71"/>
      <c r="AS15" s="71"/>
      <c r="AU15" s="77" t="s">
        <v>201</v>
      </c>
      <c r="AV15" s="71"/>
      <c r="AW15" s="71"/>
      <c r="AX15" s="71"/>
      <c r="AY15" s="71"/>
      <c r="AZ15" s="71"/>
    </row>
    <row r="16" spans="2:53" x14ac:dyDescent="0.25">
      <c r="B16" s="118" t="str">
        <f t="shared" si="11"/>
        <v>Total  - Revenue</v>
      </c>
      <c r="C16" s="169"/>
      <c r="D16" s="170"/>
      <c r="E16" s="170"/>
      <c r="F16" s="170"/>
      <c r="G16" s="171"/>
      <c r="I16" s="118" t="str">
        <f t="shared" si="12"/>
        <v>Total  - Revenue</v>
      </c>
      <c r="J16" s="169">
        <f>+C16-Base!C16</f>
        <v>0</v>
      </c>
      <c r="K16" s="170">
        <f>+D16-Base!D16</f>
        <v>0</v>
      </c>
      <c r="L16" s="170">
        <f>+E16-Base!E16</f>
        <v>0</v>
      </c>
      <c r="M16" s="170">
        <f>+F16-Base!F16</f>
        <v>0</v>
      </c>
      <c r="N16" s="171">
        <f>+G16-Base!G16</f>
        <v>0</v>
      </c>
      <c r="P16" s="13" t="s">
        <v>112</v>
      </c>
      <c r="V16" s="78" t="s">
        <v>9</v>
      </c>
      <c r="W16" s="73"/>
      <c r="X16" s="73"/>
      <c r="Y16" s="73"/>
      <c r="Z16" s="73"/>
      <c r="AA16" s="73"/>
      <c r="AC16" s="78" t="s">
        <v>9</v>
      </c>
      <c r="AD16" s="73"/>
      <c r="AE16" s="73"/>
      <c r="AF16" s="73"/>
      <c r="AG16" s="73"/>
      <c r="AH16" s="73"/>
      <c r="AN16" s="78" t="s">
        <v>202</v>
      </c>
      <c r="AO16" s="73"/>
      <c r="AP16" s="73"/>
      <c r="AQ16" s="73"/>
      <c r="AR16" s="73"/>
      <c r="AS16" s="73"/>
      <c r="AU16" s="78" t="s">
        <v>202</v>
      </c>
      <c r="AV16" s="73"/>
      <c r="AW16" s="73"/>
      <c r="AX16" s="73"/>
      <c r="AY16" s="73"/>
      <c r="AZ16" s="73"/>
    </row>
    <row r="17" spans="2:52" x14ac:dyDescent="0.25">
      <c r="B17" s="112" t="str">
        <f t="shared" si="11"/>
        <v>Net Changes to Contract Liabilities</v>
      </c>
      <c r="C17" s="166"/>
      <c r="D17" s="167"/>
      <c r="E17" s="167"/>
      <c r="F17" s="167"/>
      <c r="G17" s="168"/>
      <c r="I17" s="112" t="str">
        <f t="shared" si="12"/>
        <v>Net Changes to Contract Liabilities</v>
      </c>
      <c r="J17" s="166">
        <f>+C17-Base!C17</f>
        <v>0</v>
      </c>
      <c r="K17" s="167">
        <f>+D17-Base!D17</f>
        <v>0</v>
      </c>
      <c r="L17" s="167">
        <f>+E17-Base!E17</f>
        <v>0</v>
      </c>
      <c r="M17" s="167">
        <f>+F17-Base!F17</f>
        <v>0</v>
      </c>
      <c r="N17" s="168">
        <f>+G17-Base!G17</f>
        <v>0</v>
      </c>
      <c r="P17" s="13" t="s">
        <v>87</v>
      </c>
      <c r="V17" s="79" t="s">
        <v>18</v>
      </c>
      <c r="W17" s="71"/>
      <c r="X17" s="71"/>
      <c r="Y17" s="71"/>
      <c r="Z17" s="71"/>
      <c r="AA17" s="71"/>
      <c r="AC17" s="79" t="s">
        <v>18</v>
      </c>
      <c r="AD17" s="71"/>
      <c r="AE17" s="71"/>
      <c r="AF17" s="71"/>
      <c r="AG17" s="71"/>
      <c r="AH17" s="71"/>
      <c r="AN17" s="79" t="s">
        <v>203</v>
      </c>
      <c r="AO17" s="71"/>
      <c r="AP17" s="71"/>
      <c r="AQ17" s="71"/>
      <c r="AR17" s="71"/>
      <c r="AS17" s="71"/>
      <c r="AU17" s="79" t="s">
        <v>203</v>
      </c>
      <c r="AV17" s="71"/>
      <c r="AW17" s="71"/>
      <c r="AX17" s="71"/>
      <c r="AY17" s="71"/>
      <c r="AZ17" s="71"/>
    </row>
    <row r="18" spans="2:52" x14ac:dyDescent="0.25">
      <c r="B18" s="119" t="str">
        <f t="shared" si="11"/>
        <v>Total - Benefits and Expenses</v>
      </c>
      <c r="C18" s="169"/>
      <c r="D18" s="170"/>
      <c r="E18" s="170"/>
      <c r="F18" s="170"/>
      <c r="G18" s="171"/>
      <c r="I18" s="119" t="str">
        <f t="shared" si="12"/>
        <v>Total - Benefits and Expenses</v>
      </c>
      <c r="J18" s="169">
        <f>+C18-Base!C18</f>
        <v>0</v>
      </c>
      <c r="K18" s="170">
        <f>+D18-Base!D18</f>
        <v>0</v>
      </c>
      <c r="L18" s="170">
        <f>+E18-Base!E18</f>
        <v>0</v>
      </c>
      <c r="M18" s="170">
        <f>+F18-Base!F18</f>
        <v>0</v>
      </c>
      <c r="N18" s="171">
        <f>+G18-Base!G18</f>
        <v>0</v>
      </c>
      <c r="P18" s="13" t="s">
        <v>113</v>
      </c>
      <c r="V18" s="78" t="s">
        <v>10</v>
      </c>
      <c r="W18" s="73"/>
      <c r="X18" s="73"/>
      <c r="Y18" s="73"/>
      <c r="Z18" s="73"/>
      <c r="AA18" s="73"/>
      <c r="AC18" s="78" t="s">
        <v>10</v>
      </c>
      <c r="AD18" s="73"/>
      <c r="AE18" s="73"/>
      <c r="AF18" s="73"/>
      <c r="AG18" s="73"/>
      <c r="AH18" s="73"/>
      <c r="AN18" s="78" t="s">
        <v>204</v>
      </c>
      <c r="AO18" s="73"/>
      <c r="AP18" s="73"/>
      <c r="AQ18" s="73"/>
      <c r="AR18" s="73"/>
      <c r="AS18" s="73"/>
      <c r="AU18" s="78" t="s">
        <v>204</v>
      </c>
      <c r="AV18" s="73"/>
      <c r="AW18" s="73"/>
      <c r="AX18" s="73"/>
      <c r="AY18" s="73"/>
      <c r="AZ18" s="73"/>
    </row>
    <row r="19" spans="2:52" x14ac:dyDescent="0.25">
      <c r="B19" s="120" t="str">
        <f t="shared" si="11"/>
        <v>Net Income (*2)</v>
      </c>
      <c r="C19" s="175"/>
      <c r="D19" s="176"/>
      <c r="E19" s="176"/>
      <c r="F19" s="176"/>
      <c r="G19" s="177"/>
      <c r="I19" s="120" t="str">
        <f t="shared" si="12"/>
        <v>Net Income (*2)</v>
      </c>
      <c r="J19" s="175">
        <f>+C19-Base!C19</f>
        <v>0</v>
      </c>
      <c r="K19" s="176">
        <f>+D19-Base!D19</f>
        <v>0</v>
      </c>
      <c r="L19" s="176">
        <f>+E19-Base!E19</f>
        <v>0</v>
      </c>
      <c r="M19" s="176">
        <f>+F19-Base!F19</f>
        <v>0</v>
      </c>
      <c r="N19" s="177">
        <f>+G19-Base!G19</f>
        <v>0</v>
      </c>
      <c r="P19" s="13" t="s">
        <v>114</v>
      </c>
      <c r="V19" s="80" t="s">
        <v>292</v>
      </c>
      <c r="W19" s="75"/>
      <c r="X19" s="75"/>
      <c r="Y19" s="75"/>
      <c r="Z19" s="75"/>
      <c r="AA19" s="75"/>
      <c r="AC19" s="80" t="s">
        <v>292</v>
      </c>
      <c r="AD19" s="75"/>
      <c r="AE19" s="75"/>
      <c r="AF19" s="75"/>
      <c r="AG19" s="75"/>
      <c r="AH19" s="75"/>
      <c r="AN19" s="80" t="s">
        <v>294</v>
      </c>
      <c r="AO19" s="75"/>
      <c r="AP19" s="75"/>
      <c r="AQ19" s="75"/>
      <c r="AR19" s="75"/>
      <c r="AS19" s="75"/>
      <c r="AU19" s="80" t="s">
        <v>294</v>
      </c>
      <c r="AV19" s="75"/>
      <c r="AW19" s="75"/>
      <c r="AX19" s="75"/>
      <c r="AY19" s="75"/>
      <c r="AZ19" s="75"/>
    </row>
    <row r="20" spans="2:52" ht="15.75" thickBot="1" x14ac:dyDescent="0.3">
      <c r="B20" s="121" t="str">
        <f t="shared" si="11"/>
        <v>Comprehensive Income</v>
      </c>
      <c r="C20" s="172"/>
      <c r="D20" s="173"/>
      <c r="E20" s="173"/>
      <c r="F20" s="173"/>
      <c r="G20" s="174"/>
      <c r="I20" s="121" t="str">
        <f t="shared" si="12"/>
        <v>Comprehensive Income</v>
      </c>
      <c r="J20" s="172">
        <f>+C20-Base!C20</f>
        <v>0</v>
      </c>
      <c r="K20" s="173">
        <f>+D20-Base!D20</f>
        <v>0</v>
      </c>
      <c r="L20" s="173">
        <f>+E20-Base!E20</f>
        <v>0</v>
      </c>
      <c r="M20" s="173">
        <f>+F20-Base!F20</f>
        <v>0</v>
      </c>
      <c r="N20" s="174">
        <f>+G20-Base!G20</f>
        <v>0</v>
      </c>
      <c r="P20" s="13" t="s">
        <v>115</v>
      </c>
      <c r="V20" s="80" t="s">
        <v>24</v>
      </c>
      <c r="W20" s="75"/>
      <c r="X20" s="75"/>
      <c r="Y20" s="75"/>
      <c r="Z20" s="75"/>
      <c r="AA20" s="75"/>
      <c r="AC20" s="80" t="s">
        <v>24</v>
      </c>
      <c r="AD20" s="75"/>
      <c r="AE20" s="75"/>
      <c r="AF20" s="75"/>
      <c r="AG20" s="75"/>
      <c r="AH20" s="75"/>
      <c r="AN20" s="80" t="s">
        <v>205</v>
      </c>
      <c r="AO20" s="75"/>
      <c r="AP20" s="75"/>
      <c r="AQ20" s="75"/>
      <c r="AR20" s="75"/>
      <c r="AS20" s="75"/>
      <c r="AU20" s="80" t="s">
        <v>205</v>
      </c>
      <c r="AV20" s="75"/>
      <c r="AW20" s="75"/>
      <c r="AX20" s="75"/>
      <c r="AY20" s="75"/>
      <c r="AZ20" s="75"/>
    </row>
    <row r="21" spans="2:52" x14ac:dyDescent="0.25">
      <c r="B21" s="111"/>
      <c r="C21" s="42"/>
      <c r="D21" s="43"/>
      <c r="E21" s="43"/>
      <c r="F21" s="43"/>
      <c r="G21" s="44"/>
      <c r="I21" s="111"/>
      <c r="J21" s="42"/>
      <c r="K21" s="43"/>
      <c r="L21" s="43"/>
      <c r="M21" s="43"/>
      <c r="N21" s="44"/>
      <c r="P21" s="37"/>
      <c r="V21" s="68"/>
      <c r="W21" s="81"/>
      <c r="X21" s="81"/>
      <c r="Y21" s="81"/>
      <c r="Z21" s="81"/>
      <c r="AA21" s="81"/>
      <c r="AC21" s="68"/>
      <c r="AD21" s="81"/>
      <c r="AE21" s="81"/>
      <c r="AF21" s="81"/>
      <c r="AG21" s="81"/>
      <c r="AH21" s="81"/>
      <c r="AN21" s="68"/>
      <c r="AO21" s="81"/>
      <c r="AP21" s="81"/>
      <c r="AQ21" s="81"/>
      <c r="AR21" s="81"/>
      <c r="AS21" s="81"/>
      <c r="AU21" s="68"/>
      <c r="AV21" s="81"/>
      <c r="AW21" s="81"/>
      <c r="AX21" s="81"/>
      <c r="AY21" s="81"/>
      <c r="AZ21" s="81"/>
    </row>
    <row r="22" spans="2:52" ht="19.5" thickBot="1" x14ac:dyDescent="0.35">
      <c r="B22" s="149" t="str">
        <f t="shared" ref="B22:B53" si="13">IF(Lang,V22,AN22)</f>
        <v>LICAT (*3)</v>
      </c>
      <c r="C22" s="42"/>
      <c r="D22" s="43"/>
      <c r="E22" s="43"/>
      <c r="F22" s="43"/>
      <c r="G22" s="44"/>
      <c r="I22" s="149" t="str">
        <f t="shared" ref="I22:I53" si="14">IF(Lang,AC22,AU22)</f>
        <v>LICAT (*3)</v>
      </c>
      <c r="J22" s="42"/>
      <c r="K22" s="43"/>
      <c r="L22" s="43"/>
      <c r="M22" s="43"/>
      <c r="N22" s="44"/>
      <c r="P22" s="37"/>
      <c r="V22" s="82" t="s">
        <v>299</v>
      </c>
      <c r="W22" s="81"/>
      <c r="X22" s="81"/>
      <c r="Y22" s="81"/>
      <c r="Z22" s="81"/>
      <c r="AA22" s="81"/>
      <c r="AC22" s="82" t="s">
        <v>299</v>
      </c>
      <c r="AD22" s="81"/>
      <c r="AE22" s="81"/>
      <c r="AF22" s="81"/>
      <c r="AG22" s="81"/>
      <c r="AH22" s="81"/>
      <c r="AN22" s="82" t="s">
        <v>296</v>
      </c>
      <c r="AO22" s="81"/>
      <c r="AP22" s="81"/>
      <c r="AQ22" s="81"/>
      <c r="AR22" s="81"/>
      <c r="AS22" s="81"/>
      <c r="AU22" s="82" t="s">
        <v>296</v>
      </c>
      <c r="AV22" s="81"/>
      <c r="AW22" s="81"/>
      <c r="AX22" s="81"/>
      <c r="AY22" s="81"/>
      <c r="AZ22" s="81"/>
    </row>
    <row r="23" spans="2:52" x14ac:dyDescent="0.25">
      <c r="B23" s="123" t="str">
        <f t="shared" si="13"/>
        <v>Available Capital</v>
      </c>
      <c r="C23" s="178">
        <f>C24+C25</f>
        <v>0</v>
      </c>
      <c r="D23" s="179">
        <f t="shared" ref="D23:G23" si="15">D24+D25</f>
        <v>0</v>
      </c>
      <c r="E23" s="179">
        <f t="shared" si="15"/>
        <v>0</v>
      </c>
      <c r="F23" s="179">
        <f t="shared" si="15"/>
        <v>0</v>
      </c>
      <c r="G23" s="180">
        <f t="shared" si="15"/>
        <v>0</v>
      </c>
      <c r="I23" s="123" t="str">
        <f t="shared" si="14"/>
        <v>Available Capital</v>
      </c>
      <c r="J23" s="178">
        <f>+C23-Base!C23</f>
        <v>0</v>
      </c>
      <c r="K23" s="179">
        <f>+D23-Base!D23</f>
        <v>0</v>
      </c>
      <c r="L23" s="179">
        <f>+E23-Base!E23</f>
        <v>0</v>
      </c>
      <c r="M23" s="179">
        <f>+F23-Base!F23</f>
        <v>0</v>
      </c>
      <c r="N23" s="180">
        <f>+G23-Base!G23</f>
        <v>0</v>
      </c>
      <c r="P23" s="13" t="s">
        <v>116</v>
      </c>
      <c r="V23" s="74" t="s">
        <v>29</v>
      </c>
      <c r="W23" s="75"/>
      <c r="X23" s="75"/>
      <c r="Y23" s="75"/>
      <c r="Z23" s="75"/>
      <c r="AA23" s="75"/>
      <c r="AC23" s="74" t="s">
        <v>29</v>
      </c>
      <c r="AD23" s="75"/>
      <c r="AE23" s="75"/>
      <c r="AF23" s="75"/>
      <c r="AG23" s="75"/>
      <c r="AH23" s="75"/>
      <c r="AN23" s="74" t="s">
        <v>206</v>
      </c>
      <c r="AO23" s="75"/>
      <c r="AP23" s="75"/>
      <c r="AQ23" s="75"/>
      <c r="AR23" s="75"/>
      <c r="AS23" s="75"/>
      <c r="AU23" s="74" t="s">
        <v>206</v>
      </c>
      <c r="AV23" s="75"/>
      <c r="AW23" s="75"/>
      <c r="AX23" s="75"/>
      <c r="AY23" s="75"/>
      <c r="AZ23" s="75"/>
    </row>
    <row r="24" spans="2:52" x14ac:dyDescent="0.25">
      <c r="B24" s="124" t="str">
        <f t="shared" si="13"/>
        <v>- Tier 1 Capital</v>
      </c>
      <c r="C24" s="181"/>
      <c r="D24" s="182"/>
      <c r="E24" s="182"/>
      <c r="F24" s="182"/>
      <c r="G24" s="183"/>
      <c r="I24" s="124" t="str">
        <f t="shared" si="14"/>
        <v>- Tier 1 Capital</v>
      </c>
      <c r="J24" s="181">
        <f>+C24-Base!C24</f>
        <v>0</v>
      </c>
      <c r="K24" s="182">
        <f>+D24-Base!D24</f>
        <v>0</v>
      </c>
      <c r="L24" s="182">
        <f>+E24-Base!E24</f>
        <v>0</v>
      </c>
      <c r="M24" s="182">
        <f>+F24-Base!F24</f>
        <v>0</v>
      </c>
      <c r="N24" s="183">
        <f>+G24-Base!G24</f>
        <v>0</v>
      </c>
      <c r="P24" s="13" t="s">
        <v>88</v>
      </c>
      <c r="V24" s="83" t="s">
        <v>30</v>
      </c>
      <c r="W24" s="84"/>
      <c r="X24" s="84"/>
      <c r="Y24" s="84"/>
      <c r="Z24" s="84"/>
      <c r="AA24" s="84"/>
      <c r="AC24" s="83" t="s">
        <v>30</v>
      </c>
      <c r="AD24" s="84"/>
      <c r="AE24" s="84"/>
      <c r="AF24" s="84"/>
      <c r="AG24" s="84"/>
      <c r="AH24" s="84"/>
      <c r="AN24" s="83" t="s">
        <v>207</v>
      </c>
      <c r="AO24" s="84"/>
      <c r="AP24" s="84"/>
      <c r="AQ24" s="84"/>
      <c r="AR24" s="84"/>
      <c r="AS24" s="84"/>
      <c r="AU24" s="83" t="s">
        <v>207</v>
      </c>
      <c r="AV24" s="84"/>
      <c r="AW24" s="84"/>
      <c r="AX24" s="84"/>
      <c r="AY24" s="84"/>
      <c r="AZ24" s="84"/>
    </row>
    <row r="25" spans="2:52" x14ac:dyDescent="0.25">
      <c r="B25" s="125" t="str">
        <f t="shared" si="13"/>
        <v>- Tier 2 Capital</v>
      </c>
      <c r="C25" s="181"/>
      <c r="D25" s="182"/>
      <c r="E25" s="182"/>
      <c r="F25" s="182"/>
      <c r="G25" s="183"/>
      <c r="I25" s="125" t="str">
        <f t="shared" si="14"/>
        <v>- Tier 2 Capital</v>
      </c>
      <c r="J25" s="181">
        <f>+C25-Base!C25</f>
        <v>0</v>
      </c>
      <c r="K25" s="182">
        <f>+D25-Base!D25</f>
        <v>0</v>
      </c>
      <c r="L25" s="182">
        <f>+E25-Base!E25</f>
        <v>0</v>
      </c>
      <c r="M25" s="182">
        <f>+F25-Base!F25</f>
        <v>0</v>
      </c>
      <c r="N25" s="183">
        <f>+G25-Base!G25</f>
        <v>0</v>
      </c>
      <c r="P25" s="13" t="s">
        <v>89</v>
      </c>
      <c r="V25" s="83" t="s">
        <v>31</v>
      </c>
      <c r="W25" s="84"/>
      <c r="X25" s="84"/>
      <c r="Y25" s="84"/>
      <c r="Z25" s="84"/>
      <c r="AA25" s="84"/>
      <c r="AC25" s="83" t="s">
        <v>31</v>
      </c>
      <c r="AD25" s="84"/>
      <c r="AE25" s="84"/>
      <c r="AF25" s="84"/>
      <c r="AG25" s="84"/>
      <c r="AH25" s="84"/>
      <c r="AN25" s="83" t="s">
        <v>208</v>
      </c>
      <c r="AO25" s="84"/>
      <c r="AP25" s="84"/>
      <c r="AQ25" s="84"/>
      <c r="AR25" s="84"/>
      <c r="AS25" s="84"/>
      <c r="AU25" s="83" t="s">
        <v>208</v>
      </c>
      <c r="AV25" s="84"/>
      <c r="AW25" s="84"/>
      <c r="AX25" s="84"/>
      <c r="AY25" s="84"/>
      <c r="AZ25" s="84"/>
    </row>
    <row r="26" spans="2:52" x14ac:dyDescent="0.25">
      <c r="B26" s="126" t="str">
        <f t="shared" si="13"/>
        <v>Surplus Allowance</v>
      </c>
      <c r="C26" s="166"/>
      <c r="D26" s="167"/>
      <c r="E26" s="167"/>
      <c r="F26" s="167"/>
      <c r="G26" s="168"/>
      <c r="I26" s="126" t="str">
        <f t="shared" si="14"/>
        <v>Surplus Allowance</v>
      </c>
      <c r="J26" s="166">
        <f>+C26-Base!C26</f>
        <v>0</v>
      </c>
      <c r="K26" s="167">
        <f>+D26-Base!D26</f>
        <v>0</v>
      </c>
      <c r="L26" s="167">
        <f>+E26-Base!E26</f>
        <v>0</v>
      </c>
      <c r="M26" s="167">
        <f>+F26-Base!F26</f>
        <v>0</v>
      </c>
      <c r="N26" s="168">
        <f>+G26-Base!G26</f>
        <v>0</v>
      </c>
      <c r="P26" s="13" t="s">
        <v>117</v>
      </c>
      <c r="V26" s="74" t="s">
        <v>46</v>
      </c>
      <c r="W26" s="71"/>
      <c r="X26" s="71"/>
      <c r="Y26" s="71"/>
      <c r="Z26" s="71"/>
      <c r="AA26" s="71"/>
      <c r="AC26" s="74" t="s">
        <v>46</v>
      </c>
      <c r="AD26" s="71"/>
      <c r="AE26" s="71"/>
      <c r="AF26" s="71"/>
      <c r="AG26" s="71"/>
      <c r="AH26" s="71"/>
      <c r="AN26" s="74" t="s">
        <v>209</v>
      </c>
      <c r="AO26" s="71"/>
      <c r="AP26" s="71"/>
      <c r="AQ26" s="71"/>
      <c r="AR26" s="71"/>
      <c r="AS26" s="71"/>
      <c r="AU26" s="74" t="s">
        <v>209</v>
      </c>
      <c r="AV26" s="71"/>
      <c r="AW26" s="71"/>
      <c r="AX26" s="71"/>
      <c r="AY26" s="71"/>
      <c r="AZ26" s="71"/>
    </row>
    <row r="27" spans="2:52" ht="15.75" thickBot="1" x14ac:dyDescent="0.3">
      <c r="B27" s="115" t="str">
        <f t="shared" si="13"/>
        <v>Eligible Deposits</v>
      </c>
      <c r="C27" s="184"/>
      <c r="D27" s="185"/>
      <c r="E27" s="185"/>
      <c r="F27" s="185"/>
      <c r="G27" s="186"/>
      <c r="I27" s="115" t="str">
        <f t="shared" si="14"/>
        <v>Eligible Deposits</v>
      </c>
      <c r="J27" s="184">
        <f>+C27-Base!C27</f>
        <v>0</v>
      </c>
      <c r="K27" s="185">
        <f>+D27-Base!D27</f>
        <v>0</v>
      </c>
      <c r="L27" s="185">
        <f>+E27-Base!E27</f>
        <v>0</v>
      </c>
      <c r="M27" s="185">
        <f>+F27-Base!F27</f>
        <v>0</v>
      </c>
      <c r="N27" s="186">
        <f>+G27-Base!G27</f>
        <v>0</v>
      </c>
      <c r="P27" s="13" t="s">
        <v>118</v>
      </c>
      <c r="V27" s="74" t="s">
        <v>32</v>
      </c>
      <c r="W27" s="84"/>
      <c r="X27" s="84"/>
      <c r="Y27" s="84"/>
      <c r="Z27" s="84"/>
      <c r="AA27" s="84"/>
      <c r="AC27" s="74" t="s">
        <v>32</v>
      </c>
      <c r="AD27" s="84"/>
      <c r="AE27" s="84"/>
      <c r="AF27" s="84"/>
      <c r="AG27" s="84"/>
      <c r="AH27" s="84"/>
      <c r="AN27" s="74" t="s">
        <v>210</v>
      </c>
      <c r="AO27" s="84"/>
      <c r="AP27" s="84"/>
      <c r="AQ27" s="84"/>
      <c r="AR27" s="84"/>
      <c r="AS27" s="84"/>
      <c r="AU27" s="74" t="s">
        <v>210</v>
      </c>
      <c r="AV27" s="84"/>
      <c r="AW27" s="84"/>
      <c r="AX27" s="84"/>
      <c r="AY27" s="84"/>
      <c r="AZ27" s="84"/>
    </row>
    <row r="28" spans="2:52" x14ac:dyDescent="0.25">
      <c r="B28" s="143" t="str">
        <f t="shared" si="13"/>
        <v>Base Solvency Buffer:</v>
      </c>
      <c r="C28" s="45"/>
      <c r="D28" s="46"/>
      <c r="E28" s="46"/>
      <c r="F28" s="46"/>
      <c r="G28" s="47"/>
      <c r="I28" s="143" t="str">
        <f t="shared" si="14"/>
        <v>Base Solvency Buffer:</v>
      </c>
      <c r="J28" s="45"/>
      <c r="K28" s="46"/>
      <c r="L28" s="46"/>
      <c r="M28" s="46"/>
      <c r="N28" s="47"/>
      <c r="P28" s="37"/>
      <c r="V28" s="78" t="s">
        <v>47</v>
      </c>
      <c r="W28" s="85"/>
      <c r="X28" s="85"/>
      <c r="Y28" s="85"/>
      <c r="Z28" s="85"/>
      <c r="AA28" s="85"/>
      <c r="AC28" s="78" t="s">
        <v>47</v>
      </c>
      <c r="AD28" s="85"/>
      <c r="AE28" s="85"/>
      <c r="AF28" s="85"/>
      <c r="AG28" s="85"/>
      <c r="AH28" s="85"/>
      <c r="AN28" s="78" t="s">
        <v>211</v>
      </c>
      <c r="AO28" s="85"/>
      <c r="AP28" s="85"/>
      <c r="AQ28" s="85"/>
      <c r="AR28" s="85"/>
      <c r="AS28" s="85"/>
      <c r="AU28" s="78" t="s">
        <v>211</v>
      </c>
      <c r="AV28" s="85"/>
      <c r="AW28" s="85"/>
      <c r="AX28" s="85"/>
      <c r="AY28" s="85"/>
      <c r="AZ28" s="85"/>
    </row>
    <row r="29" spans="2:52" x14ac:dyDescent="0.25">
      <c r="B29" s="128" t="str">
        <f t="shared" si="13"/>
        <v>Credit Risk</v>
      </c>
      <c r="C29" s="187">
        <f>SUM(C30:C37)</f>
        <v>0</v>
      </c>
      <c r="D29" s="188">
        <f t="shared" ref="D29:G29" si="16">SUM(D30:D37)</f>
        <v>0</v>
      </c>
      <c r="E29" s="188">
        <f t="shared" si="16"/>
        <v>0</v>
      </c>
      <c r="F29" s="188">
        <f t="shared" si="16"/>
        <v>0</v>
      </c>
      <c r="G29" s="189">
        <f t="shared" si="16"/>
        <v>0</v>
      </c>
      <c r="I29" s="128" t="str">
        <f t="shared" si="14"/>
        <v>Credit Risk</v>
      </c>
      <c r="J29" s="187">
        <f>+C29-Base!C29</f>
        <v>0</v>
      </c>
      <c r="K29" s="188">
        <f>+D29-Base!D29</f>
        <v>0</v>
      </c>
      <c r="L29" s="188">
        <f>+E29-Base!E29</f>
        <v>0</v>
      </c>
      <c r="M29" s="188">
        <f>+F29-Base!F29</f>
        <v>0</v>
      </c>
      <c r="N29" s="189">
        <f>+G29-Base!G29</f>
        <v>0</v>
      </c>
      <c r="P29" s="13" t="s">
        <v>119</v>
      </c>
      <c r="V29" s="86" t="s">
        <v>33</v>
      </c>
      <c r="W29" s="75"/>
      <c r="X29" s="75"/>
      <c r="Y29" s="75"/>
      <c r="Z29" s="75"/>
      <c r="AA29" s="75"/>
      <c r="AC29" s="86" t="s">
        <v>33</v>
      </c>
      <c r="AD29" s="75"/>
      <c r="AE29" s="75"/>
      <c r="AF29" s="75"/>
      <c r="AG29" s="75"/>
      <c r="AH29" s="75"/>
      <c r="AN29" s="86" t="s">
        <v>212</v>
      </c>
      <c r="AO29" s="75"/>
      <c r="AP29" s="75"/>
      <c r="AQ29" s="75"/>
      <c r="AR29" s="75"/>
      <c r="AS29" s="75"/>
      <c r="AU29" s="86" t="s">
        <v>212</v>
      </c>
      <c r="AV29" s="75"/>
      <c r="AW29" s="75"/>
      <c r="AX29" s="75"/>
      <c r="AY29" s="75"/>
      <c r="AZ29" s="75"/>
    </row>
    <row r="30" spans="2:52" x14ac:dyDescent="0.25">
      <c r="B30" s="129" t="str">
        <f t="shared" si="13"/>
        <v>- Short Term Investments</v>
      </c>
      <c r="C30" s="190"/>
      <c r="D30" s="191"/>
      <c r="E30" s="191"/>
      <c r="F30" s="191"/>
      <c r="G30" s="192"/>
      <c r="I30" s="129" t="str">
        <f t="shared" si="14"/>
        <v>- Short Term Investments</v>
      </c>
      <c r="J30" s="190">
        <f>+C30-Base!C30</f>
        <v>0</v>
      </c>
      <c r="K30" s="191">
        <f>+D30-Base!D30</f>
        <v>0</v>
      </c>
      <c r="L30" s="191">
        <f>+E30-Base!E30</f>
        <v>0</v>
      </c>
      <c r="M30" s="191">
        <f>+F30-Base!F30</f>
        <v>0</v>
      </c>
      <c r="N30" s="192">
        <f>+G30-Base!G30</f>
        <v>0</v>
      </c>
      <c r="P30" s="13" t="s">
        <v>120</v>
      </c>
      <c r="V30" s="87" t="s">
        <v>63</v>
      </c>
      <c r="W30" s="71"/>
      <c r="X30" s="71"/>
      <c r="Y30" s="71"/>
      <c r="Z30" s="71"/>
      <c r="AA30" s="71"/>
      <c r="AC30" s="87" t="s">
        <v>63</v>
      </c>
      <c r="AD30" s="71"/>
      <c r="AE30" s="71"/>
      <c r="AF30" s="71"/>
      <c r="AG30" s="71"/>
      <c r="AH30" s="71"/>
      <c r="AN30" s="87" t="s">
        <v>213</v>
      </c>
      <c r="AO30" s="71"/>
      <c r="AP30" s="71"/>
      <c r="AQ30" s="71"/>
      <c r="AR30" s="71"/>
      <c r="AS30" s="71"/>
      <c r="AU30" s="87" t="s">
        <v>213</v>
      </c>
      <c r="AV30" s="71"/>
      <c r="AW30" s="71"/>
      <c r="AX30" s="71"/>
      <c r="AY30" s="71"/>
      <c r="AZ30" s="71"/>
    </row>
    <row r="31" spans="2:52" x14ac:dyDescent="0.25">
      <c r="B31" s="129" t="str">
        <f t="shared" si="13"/>
        <v>- Bonds</v>
      </c>
      <c r="C31" s="190"/>
      <c r="D31" s="191"/>
      <c r="E31" s="191"/>
      <c r="F31" s="191"/>
      <c r="G31" s="192"/>
      <c r="I31" s="129" t="str">
        <f t="shared" si="14"/>
        <v>- Bonds</v>
      </c>
      <c r="J31" s="190">
        <f>+C31-Base!C31</f>
        <v>0</v>
      </c>
      <c r="K31" s="191">
        <f>+D31-Base!D31</f>
        <v>0</v>
      </c>
      <c r="L31" s="191">
        <f>+E31-Base!E31</f>
        <v>0</v>
      </c>
      <c r="M31" s="191">
        <f>+F31-Base!F31</f>
        <v>0</v>
      </c>
      <c r="N31" s="192">
        <f>+G31-Base!G31</f>
        <v>0</v>
      </c>
      <c r="P31" s="13" t="s">
        <v>121</v>
      </c>
      <c r="V31" s="87" t="s">
        <v>64</v>
      </c>
      <c r="W31" s="71"/>
      <c r="X31" s="71"/>
      <c r="Y31" s="71"/>
      <c r="Z31" s="71"/>
      <c r="AA31" s="71"/>
      <c r="AC31" s="87" t="s">
        <v>64</v>
      </c>
      <c r="AD31" s="71"/>
      <c r="AE31" s="71"/>
      <c r="AF31" s="71"/>
      <c r="AG31" s="71"/>
      <c r="AH31" s="71"/>
      <c r="AN31" s="87" t="s">
        <v>214</v>
      </c>
      <c r="AO31" s="71"/>
      <c r="AP31" s="71"/>
      <c r="AQ31" s="71"/>
      <c r="AR31" s="71"/>
      <c r="AS31" s="71"/>
      <c r="AU31" s="87" t="s">
        <v>214</v>
      </c>
      <c r="AV31" s="71"/>
      <c r="AW31" s="71"/>
      <c r="AX31" s="71"/>
      <c r="AY31" s="71"/>
      <c r="AZ31" s="71"/>
    </row>
    <row r="32" spans="2:52" x14ac:dyDescent="0.25">
      <c r="B32" s="129" t="str">
        <f t="shared" si="13"/>
        <v>- Asset Backed Securities</v>
      </c>
      <c r="C32" s="190"/>
      <c r="D32" s="191"/>
      <c r="E32" s="191"/>
      <c r="F32" s="191"/>
      <c r="G32" s="192"/>
      <c r="I32" s="129" t="str">
        <f t="shared" si="14"/>
        <v>- Asset Backed Securities</v>
      </c>
      <c r="J32" s="190">
        <f>+C32-Base!C32</f>
        <v>0</v>
      </c>
      <c r="K32" s="191">
        <f>+D32-Base!D32</f>
        <v>0</v>
      </c>
      <c r="L32" s="191">
        <f>+E32-Base!E32</f>
        <v>0</v>
      </c>
      <c r="M32" s="191">
        <f>+F32-Base!F32</f>
        <v>0</v>
      </c>
      <c r="N32" s="192">
        <f>+G32-Base!G32</f>
        <v>0</v>
      </c>
      <c r="P32" s="13" t="s">
        <v>122</v>
      </c>
      <c r="V32" s="87" t="s">
        <v>65</v>
      </c>
      <c r="W32" s="71"/>
      <c r="X32" s="71"/>
      <c r="Y32" s="71"/>
      <c r="Z32" s="71"/>
      <c r="AA32" s="71"/>
      <c r="AC32" s="87" t="s">
        <v>65</v>
      </c>
      <c r="AD32" s="71"/>
      <c r="AE32" s="71"/>
      <c r="AF32" s="71"/>
      <c r="AG32" s="71"/>
      <c r="AH32" s="71"/>
      <c r="AN32" s="87" t="s">
        <v>215</v>
      </c>
      <c r="AO32" s="71"/>
      <c r="AP32" s="71"/>
      <c r="AQ32" s="71"/>
      <c r="AR32" s="71"/>
      <c r="AS32" s="71"/>
      <c r="AU32" s="87" t="s">
        <v>215</v>
      </c>
      <c r="AV32" s="71"/>
      <c r="AW32" s="71"/>
      <c r="AX32" s="71"/>
      <c r="AY32" s="71"/>
      <c r="AZ32" s="71"/>
    </row>
    <row r="33" spans="2:52" x14ac:dyDescent="0.25">
      <c r="B33" s="129" t="str">
        <f t="shared" si="13"/>
        <v>- Leases and Other Loans</v>
      </c>
      <c r="C33" s="190"/>
      <c r="D33" s="191"/>
      <c r="E33" s="191"/>
      <c r="F33" s="191"/>
      <c r="G33" s="192"/>
      <c r="I33" s="129" t="str">
        <f t="shared" si="14"/>
        <v>- Leases and Other Loans</v>
      </c>
      <c r="J33" s="190">
        <f>+C33-Base!C33</f>
        <v>0</v>
      </c>
      <c r="K33" s="191">
        <f>+D33-Base!D33</f>
        <v>0</v>
      </c>
      <c r="L33" s="191">
        <f>+E33-Base!E33</f>
        <v>0</v>
      </c>
      <c r="M33" s="191">
        <f>+F33-Base!F33</f>
        <v>0</v>
      </c>
      <c r="N33" s="192">
        <f>+G33-Base!G33</f>
        <v>0</v>
      </c>
      <c r="P33" s="13" t="s">
        <v>123</v>
      </c>
      <c r="V33" s="87" t="s">
        <v>66</v>
      </c>
      <c r="W33" s="71"/>
      <c r="X33" s="71"/>
      <c r="Y33" s="71"/>
      <c r="Z33" s="71"/>
      <c r="AA33" s="71"/>
      <c r="AC33" s="87" t="s">
        <v>66</v>
      </c>
      <c r="AD33" s="71"/>
      <c r="AE33" s="71"/>
      <c r="AF33" s="71"/>
      <c r="AG33" s="71"/>
      <c r="AH33" s="71"/>
      <c r="AN33" s="87" t="s">
        <v>216</v>
      </c>
      <c r="AO33" s="71"/>
      <c r="AP33" s="71"/>
      <c r="AQ33" s="71"/>
      <c r="AR33" s="71"/>
      <c r="AS33" s="71"/>
      <c r="AU33" s="87" t="s">
        <v>216</v>
      </c>
      <c r="AV33" s="71"/>
      <c r="AW33" s="71"/>
      <c r="AX33" s="71"/>
      <c r="AY33" s="71"/>
      <c r="AZ33" s="71"/>
    </row>
    <row r="34" spans="2:52" x14ac:dyDescent="0.25">
      <c r="B34" s="129" t="str">
        <f t="shared" si="13"/>
        <v>- Mortgages</v>
      </c>
      <c r="C34" s="190"/>
      <c r="D34" s="191"/>
      <c r="E34" s="191"/>
      <c r="F34" s="191"/>
      <c r="G34" s="192"/>
      <c r="I34" s="129" t="str">
        <f t="shared" si="14"/>
        <v>- Mortgages</v>
      </c>
      <c r="J34" s="190">
        <f>+C34-Base!C34</f>
        <v>0</v>
      </c>
      <c r="K34" s="191">
        <f>+D34-Base!D34</f>
        <v>0</v>
      </c>
      <c r="L34" s="191">
        <f>+E34-Base!E34</f>
        <v>0</v>
      </c>
      <c r="M34" s="191">
        <f>+F34-Base!F34</f>
        <v>0</v>
      </c>
      <c r="N34" s="192">
        <f>+G34-Base!G34</f>
        <v>0</v>
      </c>
      <c r="P34" s="13" t="s">
        <v>124</v>
      </c>
      <c r="V34" s="87" t="s">
        <v>67</v>
      </c>
      <c r="W34" s="71"/>
      <c r="X34" s="71"/>
      <c r="Y34" s="71"/>
      <c r="Z34" s="71"/>
      <c r="AA34" s="71"/>
      <c r="AC34" s="87" t="s">
        <v>67</v>
      </c>
      <c r="AD34" s="71"/>
      <c r="AE34" s="71"/>
      <c r="AF34" s="71"/>
      <c r="AG34" s="71"/>
      <c r="AH34" s="71"/>
      <c r="AN34" s="87" t="s">
        <v>217</v>
      </c>
      <c r="AO34" s="71"/>
      <c r="AP34" s="71"/>
      <c r="AQ34" s="71"/>
      <c r="AR34" s="71"/>
      <c r="AS34" s="71"/>
      <c r="AU34" s="87" t="s">
        <v>217</v>
      </c>
      <c r="AV34" s="71"/>
      <c r="AW34" s="71"/>
      <c r="AX34" s="71"/>
      <c r="AY34" s="71"/>
      <c r="AZ34" s="71"/>
    </row>
    <row r="35" spans="2:52" x14ac:dyDescent="0.25">
      <c r="B35" s="130" t="str">
        <f t="shared" si="13"/>
        <v>- Receivables, Recoverables and Other Assets</v>
      </c>
      <c r="C35" s="190"/>
      <c r="D35" s="191"/>
      <c r="E35" s="191"/>
      <c r="F35" s="191"/>
      <c r="G35" s="192"/>
      <c r="I35" s="130" t="str">
        <f t="shared" si="14"/>
        <v>- Receivables, Recoverables and Other Assets</v>
      </c>
      <c r="J35" s="190">
        <f>+C35-Base!C35</f>
        <v>0</v>
      </c>
      <c r="K35" s="191">
        <f>+D35-Base!D35</f>
        <v>0</v>
      </c>
      <c r="L35" s="191">
        <f>+E35-Base!E35</f>
        <v>0</v>
      </c>
      <c r="M35" s="191">
        <f>+F35-Base!F35</f>
        <v>0</v>
      </c>
      <c r="N35" s="192">
        <f>+G35-Base!G35</f>
        <v>0</v>
      </c>
      <c r="P35" s="13" t="s">
        <v>125</v>
      </c>
      <c r="V35" s="88" t="s">
        <v>68</v>
      </c>
      <c r="W35" s="71"/>
      <c r="X35" s="71"/>
      <c r="Y35" s="71"/>
      <c r="Z35" s="71"/>
      <c r="AA35" s="71"/>
      <c r="AC35" s="88" t="s">
        <v>68</v>
      </c>
      <c r="AD35" s="71"/>
      <c r="AE35" s="71"/>
      <c r="AF35" s="71"/>
      <c r="AG35" s="71"/>
      <c r="AH35" s="71"/>
      <c r="AN35" s="88" t="s">
        <v>218</v>
      </c>
      <c r="AO35" s="71"/>
      <c r="AP35" s="71"/>
      <c r="AQ35" s="71"/>
      <c r="AR35" s="71"/>
      <c r="AS35" s="71"/>
      <c r="AU35" s="88" t="s">
        <v>218</v>
      </c>
      <c r="AV35" s="71"/>
      <c r="AW35" s="71"/>
      <c r="AX35" s="71"/>
      <c r="AY35" s="71"/>
      <c r="AZ35" s="71"/>
    </row>
    <row r="36" spans="2:52" x14ac:dyDescent="0.25">
      <c r="B36" s="130" t="str">
        <f t="shared" si="13"/>
        <v>- Off-balance Sheet Exposures</v>
      </c>
      <c r="C36" s="190"/>
      <c r="D36" s="191"/>
      <c r="E36" s="191"/>
      <c r="F36" s="191"/>
      <c r="G36" s="192"/>
      <c r="I36" s="130" t="str">
        <f t="shared" si="14"/>
        <v>- Off-balance Sheet Exposures</v>
      </c>
      <c r="J36" s="190">
        <f>+C36-Base!C36</f>
        <v>0</v>
      </c>
      <c r="K36" s="191">
        <f>+D36-Base!D36</f>
        <v>0</v>
      </c>
      <c r="L36" s="191">
        <f>+E36-Base!E36</f>
        <v>0</v>
      </c>
      <c r="M36" s="191">
        <f>+F36-Base!F36</f>
        <v>0</v>
      </c>
      <c r="N36" s="192">
        <f>+G36-Base!G36</f>
        <v>0</v>
      </c>
      <c r="P36" s="13" t="s">
        <v>126</v>
      </c>
      <c r="V36" s="88" t="s">
        <v>69</v>
      </c>
      <c r="W36" s="71"/>
      <c r="X36" s="71"/>
      <c r="Y36" s="71"/>
      <c r="Z36" s="71"/>
      <c r="AA36" s="71"/>
      <c r="AC36" s="88" t="s">
        <v>69</v>
      </c>
      <c r="AD36" s="71"/>
      <c r="AE36" s="71"/>
      <c r="AF36" s="71"/>
      <c r="AG36" s="71"/>
      <c r="AH36" s="71"/>
      <c r="AN36" s="88" t="s">
        <v>219</v>
      </c>
      <c r="AO36" s="71"/>
      <c r="AP36" s="71"/>
      <c r="AQ36" s="71"/>
      <c r="AR36" s="71"/>
      <c r="AS36" s="71"/>
      <c r="AU36" s="88" t="s">
        <v>219</v>
      </c>
      <c r="AV36" s="71"/>
      <c r="AW36" s="71"/>
      <c r="AX36" s="71"/>
      <c r="AY36" s="71"/>
      <c r="AZ36" s="71"/>
    </row>
    <row r="37" spans="2:52" ht="26.25" x14ac:dyDescent="0.25">
      <c r="B37" s="131" t="str">
        <f t="shared" si="13"/>
        <v>- Letters of credit and other acceptable collateral used to obtain capital credit for unregistered reinsurance</v>
      </c>
      <c r="C37" s="190"/>
      <c r="D37" s="191"/>
      <c r="E37" s="191"/>
      <c r="F37" s="191"/>
      <c r="G37" s="192"/>
      <c r="I37" s="131" t="str">
        <f t="shared" si="14"/>
        <v>- Letters of credit and other acceptable collateral used to obtain capital credit for unregistered reinsurance</v>
      </c>
      <c r="J37" s="190">
        <f>+C37-Base!C37</f>
        <v>0</v>
      </c>
      <c r="K37" s="191">
        <f>+D37-Base!D37</f>
        <v>0</v>
      </c>
      <c r="L37" s="191">
        <f>+E37-Base!E37</f>
        <v>0</v>
      </c>
      <c r="M37" s="191">
        <f>+F37-Base!F37</f>
        <v>0</v>
      </c>
      <c r="N37" s="192">
        <f>+G37-Base!G37</f>
        <v>0</v>
      </c>
      <c r="P37" s="13" t="s">
        <v>127</v>
      </c>
      <c r="V37" s="88" t="s">
        <v>70</v>
      </c>
      <c r="W37" s="71"/>
      <c r="X37" s="71"/>
      <c r="Y37" s="71"/>
      <c r="Z37" s="71"/>
      <c r="AA37" s="71"/>
      <c r="AC37" s="88" t="s">
        <v>70</v>
      </c>
      <c r="AD37" s="71"/>
      <c r="AE37" s="71"/>
      <c r="AF37" s="71"/>
      <c r="AG37" s="71"/>
      <c r="AH37" s="71"/>
      <c r="AN37" s="88" t="s">
        <v>220</v>
      </c>
      <c r="AO37" s="71"/>
      <c r="AP37" s="71"/>
      <c r="AQ37" s="71"/>
      <c r="AR37" s="71"/>
      <c r="AS37" s="71"/>
      <c r="AU37" s="88" t="s">
        <v>220</v>
      </c>
      <c r="AV37" s="71"/>
      <c r="AW37" s="71"/>
      <c r="AX37" s="71"/>
      <c r="AY37" s="71"/>
      <c r="AZ37" s="71"/>
    </row>
    <row r="38" spans="2:52" x14ac:dyDescent="0.25">
      <c r="B38" s="128" t="str">
        <f t="shared" si="13"/>
        <v>Market Risk</v>
      </c>
      <c r="C38" s="187">
        <f>SUM(C39:C44)</f>
        <v>0</v>
      </c>
      <c r="D38" s="188">
        <f>SUM(D39:D44)</f>
        <v>0</v>
      </c>
      <c r="E38" s="188">
        <f t="shared" ref="E38:G38" si="17">SUM(E39:E44)</f>
        <v>0</v>
      </c>
      <c r="F38" s="188">
        <f t="shared" si="17"/>
        <v>0</v>
      </c>
      <c r="G38" s="189">
        <f t="shared" si="17"/>
        <v>0</v>
      </c>
      <c r="I38" s="128" t="str">
        <f t="shared" si="14"/>
        <v>Market Risk</v>
      </c>
      <c r="J38" s="187">
        <f>+C38-Base!C38</f>
        <v>0</v>
      </c>
      <c r="K38" s="188">
        <f>+D38-Base!D38</f>
        <v>0</v>
      </c>
      <c r="L38" s="188">
        <f>+E38-Base!E38</f>
        <v>0</v>
      </c>
      <c r="M38" s="188">
        <f>+F38-Base!F38</f>
        <v>0</v>
      </c>
      <c r="N38" s="189">
        <f>+G38-Base!G38</f>
        <v>0</v>
      </c>
      <c r="P38" s="13" t="s">
        <v>128</v>
      </c>
      <c r="V38" s="86" t="s">
        <v>34</v>
      </c>
      <c r="W38" s="75"/>
      <c r="X38" s="75"/>
      <c r="Y38" s="75"/>
      <c r="Z38" s="75"/>
      <c r="AA38" s="75"/>
      <c r="AC38" s="86" t="s">
        <v>34</v>
      </c>
      <c r="AD38" s="75"/>
      <c r="AE38" s="75"/>
      <c r="AF38" s="75"/>
      <c r="AG38" s="75"/>
      <c r="AH38" s="75"/>
      <c r="AN38" s="86" t="s">
        <v>221</v>
      </c>
      <c r="AO38" s="75"/>
      <c r="AP38" s="75"/>
      <c r="AQ38" s="75"/>
      <c r="AR38" s="75"/>
      <c r="AS38" s="75"/>
      <c r="AU38" s="86" t="s">
        <v>221</v>
      </c>
      <c r="AV38" s="75"/>
      <c r="AW38" s="75"/>
      <c r="AX38" s="75"/>
      <c r="AY38" s="75"/>
      <c r="AZ38" s="75"/>
    </row>
    <row r="39" spans="2:52" x14ac:dyDescent="0.25">
      <c r="B39" s="129" t="str">
        <f t="shared" si="13"/>
        <v>- Interest Rate</v>
      </c>
      <c r="C39" s="190"/>
      <c r="D39" s="191"/>
      <c r="E39" s="191"/>
      <c r="F39" s="191"/>
      <c r="G39" s="192"/>
      <c r="I39" s="129" t="str">
        <f t="shared" si="14"/>
        <v>- Interest Rate</v>
      </c>
      <c r="J39" s="190">
        <f>+C39-Base!C39</f>
        <v>0</v>
      </c>
      <c r="K39" s="191">
        <f>+D39-Base!D39</f>
        <v>0</v>
      </c>
      <c r="L39" s="191">
        <f>+E39-Base!E39</f>
        <v>0</v>
      </c>
      <c r="M39" s="191">
        <f>+F39-Base!F39</f>
        <v>0</v>
      </c>
      <c r="N39" s="192">
        <f>+G39-Base!G39</f>
        <v>0</v>
      </c>
      <c r="P39" s="13" t="s">
        <v>129</v>
      </c>
      <c r="V39" s="87" t="s">
        <v>35</v>
      </c>
      <c r="W39" s="71"/>
      <c r="X39" s="71"/>
      <c r="Y39" s="71"/>
      <c r="Z39" s="71"/>
      <c r="AA39" s="71"/>
      <c r="AC39" s="87" t="s">
        <v>35</v>
      </c>
      <c r="AD39" s="71"/>
      <c r="AE39" s="71"/>
      <c r="AF39" s="71"/>
      <c r="AG39" s="71"/>
      <c r="AH39" s="71"/>
      <c r="AN39" s="87" t="s">
        <v>222</v>
      </c>
      <c r="AO39" s="71"/>
      <c r="AP39" s="71"/>
      <c r="AQ39" s="71"/>
      <c r="AR39" s="71"/>
      <c r="AS39" s="71"/>
      <c r="AU39" s="87" t="s">
        <v>222</v>
      </c>
      <c r="AV39" s="71"/>
      <c r="AW39" s="71"/>
      <c r="AX39" s="71"/>
      <c r="AY39" s="71"/>
      <c r="AZ39" s="71"/>
    </row>
    <row r="40" spans="2:52" x14ac:dyDescent="0.25">
      <c r="B40" s="129" t="str">
        <f t="shared" si="13"/>
        <v>- Equity</v>
      </c>
      <c r="C40" s="190"/>
      <c r="D40" s="191"/>
      <c r="E40" s="191"/>
      <c r="F40" s="191"/>
      <c r="G40" s="192"/>
      <c r="I40" s="129" t="str">
        <f t="shared" si="14"/>
        <v>- Equity</v>
      </c>
      <c r="J40" s="190">
        <f>+C40-Base!C40</f>
        <v>0</v>
      </c>
      <c r="K40" s="191">
        <f>+D40-Base!D40</f>
        <v>0</v>
      </c>
      <c r="L40" s="191">
        <f>+E40-Base!E40</f>
        <v>0</v>
      </c>
      <c r="M40" s="191">
        <f>+F40-Base!F40</f>
        <v>0</v>
      </c>
      <c r="N40" s="192">
        <f>+G40-Base!G40</f>
        <v>0</v>
      </c>
      <c r="P40" s="13" t="s">
        <v>130</v>
      </c>
      <c r="V40" s="87" t="s">
        <v>36</v>
      </c>
      <c r="W40" s="71"/>
      <c r="X40" s="71"/>
      <c r="Y40" s="71"/>
      <c r="Z40" s="71"/>
      <c r="AA40" s="71"/>
      <c r="AC40" s="87" t="s">
        <v>36</v>
      </c>
      <c r="AD40" s="71"/>
      <c r="AE40" s="71"/>
      <c r="AF40" s="71"/>
      <c r="AG40" s="71"/>
      <c r="AH40" s="71"/>
      <c r="AN40" s="87" t="s">
        <v>223</v>
      </c>
      <c r="AO40" s="71"/>
      <c r="AP40" s="71"/>
      <c r="AQ40" s="71"/>
      <c r="AR40" s="71"/>
      <c r="AS40" s="71"/>
      <c r="AU40" s="87" t="s">
        <v>223</v>
      </c>
      <c r="AV40" s="71"/>
      <c r="AW40" s="71"/>
      <c r="AX40" s="71"/>
      <c r="AY40" s="71"/>
      <c r="AZ40" s="71"/>
    </row>
    <row r="41" spans="2:52" x14ac:dyDescent="0.25">
      <c r="B41" s="129" t="str">
        <f t="shared" si="13"/>
        <v>- Preferred Shares</v>
      </c>
      <c r="C41" s="190"/>
      <c r="D41" s="191"/>
      <c r="E41" s="191"/>
      <c r="F41" s="191"/>
      <c r="G41" s="192"/>
      <c r="I41" s="129" t="str">
        <f t="shared" si="14"/>
        <v>- Preferred Shares</v>
      </c>
      <c r="J41" s="190">
        <f>+C41-Base!C41</f>
        <v>0</v>
      </c>
      <c r="K41" s="191">
        <f>+D41-Base!D41</f>
        <v>0</v>
      </c>
      <c r="L41" s="191">
        <f>+E41-Base!E41</f>
        <v>0</v>
      </c>
      <c r="M41" s="191">
        <f>+F41-Base!F41</f>
        <v>0</v>
      </c>
      <c r="N41" s="192">
        <f>+G41-Base!G41</f>
        <v>0</v>
      </c>
      <c r="P41" s="13" t="s">
        <v>131</v>
      </c>
      <c r="V41" s="87" t="s">
        <v>71</v>
      </c>
      <c r="W41" s="71"/>
      <c r="X41" s="71"/>
      <c r="Y41" s="71"/>
      <c r="Z41" s="71"/>
      <c r="AA41" s="71"/>
      <c r="AC41" s="87" t="s">
        <v>71</v>
      </c>
      <c r="AD41" s="71"/>
      <c r="AE41" s="71"/>
      <c r="AF41" s="71"/>
      <c r="AG41" s="71"/>
      <c r="AH41" s="71"/>
      <c r="AN41" s="87" t="s">
        <v>224</v>
      </c>
      <c r="AO41" s="71"/>
      <c r="AP41" s="71"/>
      <c r="AQ41" s="71"/>
      <c r="AR41" s="71"/>
      <c r="AS41" s="71"/>
      <c r="AU41" s="87" t="s">
        <v>224</v>
      </c>
      <c r="AV41" s="71"/>
      <c r="AW41" s="71"/>
      <c r="AX41" s="71"/>
      <c r="AY41" s="71"/>
      <c r="AZ41" s="71"/>
    </row>
    <row r="42" spans="2:52" x14ac:dyDescent="0.25">
      <c r="B42" s="129" t="str">
        <f t="shared" si="13"/>
        <v>- Real Estate</v>
      </c>
      <c r="C42" s="190"/>
      <c r="D42" s="191"/>
      <c r="E42" s="191"/>
      <c r="F42" s="191"/>
      <c r="G42" s="192"/>
      <c r="I42" s="129" t="str">
        <f t="shared" si="14"/>
        <v>- Real Estate</v>
      </c>
      <c r="J42" s="190">
        <f>+C42-Base!C42</f>
        <v>0</v>
      </c>
      <c r="K42" s="191">
        <f>+D42-Base!D42</f>
        <v>0</v>
      </c>
      <c r="L42" s="191">
        <f>+E42-Base!E42</f>
        <v>0</v>
      </c>
      <c r="M42" s="191">
        <f>+F42-Base!F42</f>
        <v>0</v>
      </c>
      <c r="N42" s="192">
        <f>+G42-Base!G42</f>
        <v>0</v>
      </c>
      <c r="P42" s="13" t="s">
        <v>132</v>
      </c>
      <c r="V42" s="87" t="s">
        <v>50</v>
      </c>
      <c r="W42" s="71"/>
      <c r="X42" s="71"/>
      <c r="Y42" s="71"/>
      <c r="Z42" s="71"/>
      <c r="AA42" s="71"/>
      <c r="AC42" s="87" t="s">
        <v>50</v>
      </c>
      <c r="AD42" s="71"/>
      <c r="AE42" s="71"/>
      <c r="AF42" s="71"/>
      <c r="AG42" s="71"/>
      <c r="AH42" s="71"/>
      <c r="AN42" s="87" t="s">
        <v>225</v>
      </c>
      <c r="AO42" s="71"/>
      <c r="AP42" s="71"/>
      <c r="AQ42" s="71"/>
      <c r="AR42" s="71"/>
      <c r="AS42" s="71"/>
      <c r="AU42" s="87" t="s">
        <v>225</v>
      </c>
      <c r="AV42" s="71"/>
      <c r="AW42" s="71"/>
      <c r="AX42" s="71"/>
      <c r="AY42" s="71"/>
      <c r="AZ42" s="71"/>
    </row>
    <row r="43" spans="2:52" x14ac:dyDescent="0.25">
      <c r="B43" s="129" t="str">
        <f t="shared" si="13"/>
        <v>- Index Linked RPT Products</v>
      </c>
      <c r="C43" s="190"/>
      <c r="D43" s="191"/>
      <c r="E43" s="191"/>
      <c r="F43" s="191"/>
      <c r="G43" s="192"/>
      <c r="I43" s="129" t="str">
        <f t="shared" si="14"/>
        <v>- Index Linked RPT Products</v>
      </c>
      <c r="J43" s="190">
        <f>+C43-Base!C43</f>
        <v>0</v>
      </c>
      <c r="K43" s="191">
        <f>+D43-Base!D43</f>
        <v>0</v>
      </c>
      <c r="L43" s="191">
        <f>+E43-Base!E43</f>
        <v>0</v>
      </c>
      <c r="M43" s="191">
        <f>+F43-Base!F43</f>
        <v>0</v>
      </c>
      <c r="N43" s="192">
        <f>+G43-Base!G43</f>
        <v>0</v>
      </c>
      <c r="P43" s="13" t="s">
        <v>133</v>
      </c>
      <c r="V43" s="87" t="s">
        <v>72</v>
      </c>
      <c r="W43" s="71"/>
      <c r="X43" s="71"/>
      <c r="Y43" s="71"/>
      <c r="Z43" s="71"/>
      <c r="AA43" s="71"/>
      <c r="AC43" s="87" t="s">
        <v>72</v>
      </c>
      <c r="AD43" s="71"/>
      <c r="AE43" s="71"/>
      <c r="AF43" s="71"/>
      <c r="AG43" s="71"/>
      <c r="AH43" s="71"/>
      <c r="AN43" s="87" t="s">
        <v>226</v>
      </c>
      <c r="AO43" s="71"/>
      <c r="AP43" s="71"/>
      <c r="AQ43" s="71"/>
      <c r="AR43" s="71"/>
      <c r="AS43" s="71"/>
      <c r="AU43" s="87" t="s">
        <v>226</v>
      </c>
      <c r="AV43" s="71"/>
      <c r="AW43" s="71"/>
      <c r="AX43" s="71"/>
      <c r="AY43" s="71"/>
      <c r="AZ43" s="71"/>
    </row>
    <row r="44" spans="2:52" x14ac:dyDescent="0.25">
      <c r="B44" s="132" t="str">
        <f t="shared" si="13"/>
        <v>- Currency</v>
      </c>
      <c r="C44" s="190"/>
      <c r="D44" s="191"/>
      <c r="E44" s="191"/>
      <c r="F44" s="191"/>
      <c r="G44" s="192"/>
      <c r="I44" s="132" t="str">
        <f t="shared" si="14"/>
        <v>- Currency</v>
      </c>
      <c r="J44" s="190">
        <f>+C44-Base!C44</f>
        <v>0</v>
      </c>
      <c r="K44" s="191">
        <f>+D44-Base!D44</f>
        <v>0</v>
      </c>
      <c r="L44" s="191">
        <f>+E44-Base!E44</f>
        <v>0</v>
      </c>
      <c r="M44" s="191">
        <f>+F44-Base!F44</f>
        <v>0</v>
      </c>
      <c r="N44" s="192">
        <f>+G44-Base!G44</f>
        <v>0</v>
      </c>
      <c r="P44" s="13" t="s">
        <v>134</v>
      </c>
      <c r="V44" s="87" t="s">
        <v>73</v>
      </c>
      <c r="W44" s="71"/>
      <c r="X44" s="71"/>
      <c r="Y44" s="71"/>
      <c r="Z44" s="71"/>
      <c r="AA44" s="71"/>
      <c r="AC44" s="87" t="s">
        <v>73</v>
      </c>
      <c r="AD44" s="71"/>
      <c r="AE44" s="71"/>
      <c r="AF44" s="71"/>
      <c r="AG44" s="71"/>
      <c r="AH44" s="71"/>
      <c r="AN44" s="87" t="s">
        <v>227</v>
      </c>
      <c r="AO44" s="71"/>
      <c r="AP44" s="71"/>
      <c r="AQ44" s="71"/>
      <c r="AR44" s="71"/>
      <c r="AS44" s="71"/>
      <c r="AU44" s="87" t="s">
        <v>227</v>
      </c>
      <c r="AV44" s="71"/>
      <c r="AW44" s="71"/>
      <c r="AX44" s="71"/>
      <c r="AY44" s="71"/>
      <c r="AZ44" s="71"/>
    </row>
    <row r="45" spans="2:52" x14ac:dyDescent="0.25">
      <c r="B45" s="133" t="str">
        <f t="shared" si="13"/>
        <v>Credit and Market Risk for P&amp;C Insurance (per MCT)</v>
      </c>
      <c r="C45" s="187"/>
      <c r="D45" s="188"/>
      <c r="E45" s="188"/>
      <c r="F45" s="188"/>
      <c r="G45" s="189"/>
      <c r="I45" s="133" t="str">
        <f t="shared" si="14"/>
        <v>Credit and Market Risk for P&amp;C Insurance (per MCT)</v>
      </c>
      <c r="J45" s="187">
        <f>+C45-Base!C45</f>
        <v>0</v>
      </c>
      <c r="K45" s="188">
        <f>+D45-Base!D45</f>
        <v>0</v>
      </c>
      <c r="L45" s="188">
        <f>+E45-Base!E45</f>
        <v>0</v>
      </c>
      <c r="M45" s="188">
        <f>+F45-Base!F45</f>
        <v>0</v>
      </c>
      <c r="N45" s="189">
        <f>+G45-Base!G45</f>
        <v>0</v>
      </c>
      <c r="P45" s="13" t="s">
        <v>135</v>
      </c>
      <c r="V45" s="89" t="s">
        <v>75</v>
      </c>
      <c r="W45" s="75"/>
      <c r="X45" s="75"/>
      <c r="Y45" s="75"/>
      <c r="Z45" s="75"/>
      <c r="AA45" s="75"/>
      <c r="AC45" s="89" t="s">
        <v>75</v>
      </c>
      <c r="AD45" s="75"/>
      <c r="AE45" s="75"/>
      <c r="AF45" s="75"/>
      <c r="AG45" s="75"/>
      <c r="AH45" s="75"/>
      <c r="AN45" s="89" t="s">
        <v>228</v>
      </c>
      <c r="AO45" s="75"/>
      <c r="AP45" s="75"/>
      <c r="AQ45" s="75"/>
      <c r="AR45" s="75"/>
      <c r="AS45" s="75"/>
      <c r="AU45" s="89" t="s">
        <v>228</v>
      </c>
      <c r="AV45" s="75"/>
      <c r="AW45" s="75"/>
      <c r="AX45" s="75"/>
      <c r="AY45" s="75"/>
      <c r="AZ45" s="75"/>
    </row>
    <row r="46" spans="2:52" x14ac:dyDescent="0.25">
      <c r="B46" s="128" t="str">
        <f t="shared" si="13"/>
        <v>Insurance Risk</v>
      </c>
      <c r="C46" s="175">
        <f>SUM(C47:C52)</f>
        <v>0</v>
      </c>
      <c r="D46" s="176">
        <f t="shared" ref="D46:G46" si="18">SUM(D47:D52)</f>
        <v>0</v>
      </c>
      <c r="E46" s="176">
        <f t="shared" si="18"/>
        <v>0</v>
      </c>
      <c r="F46" s="176">
        <f t="shared" si="18"/>
        <v>0</v>
      </c>
      <c r="G46" s="177">
        <f t="shared" si="18"/>
        <v>0</v>
      </c>
      <c r="I46" s="128" t="str">
        <f t="shared" si="14"/>
        <v>Insurance Risk</v>
      </c>
      <c r="J46" s="175">
        <f>+C46-Base!C46</f>
        <v>0</v>
      </c>
      <c r="K46" s="176">
        <f>+D46-Base!D46</f>
        <v>0</v>
      </c>
      <c r="L46" s="176">
        <f>+E46-Base!E46</f>
        <v>0</v>
      </c>
      <c r="M46" s="176">
        <f>+F46-Base!F46</f>
        <v>0</v>
      </c>
      <c r="N46" s="177">
        <f>+G46-Base!G46</f>
        <v>0</v>
      </c>
      <c r="P46" s="13" t="s">
        <v>136</v>
      </c>
      <c r="V46" s="86" t="s">
        <v>37</v>
      </c>
      <c r="W46" s="75"/>
      <c r="X46" s="75"/>
      <c r="Y46" s="75"/>
      <c r="Z46" s="75"/>
      <c r="AA46" s="75"/>
      <c r="AC46" s="86" t="s">
        <v>37</v>
      </c>
      <c r="AD46" s="75"/>
      <c r="AE46" s="75"/>
      <c r="AF46" s="75"/>
      <c r="AG46" s="75"/>
      <c r="AH46" s="75"/>
      <c r="AN46" s="86" t="s">
        <v>229</v>
      </c>
      <c r="AO46" s="75"/>
      <c r="AP46" s="75"/>
      <c r="AQ46" s="75"/>
      <c r="AR46" s="75"/>
      <c r="AS46" s="75"/>
      <c r="AU46" s="86" t="s">
        <v>229</v>
      </c>
      <c r="AV46" s="75"/>
      <c r="AW46" s="75"/>
      <c r="AX46" s="75"/>
      <c r="AY46" s="75"/>
      <c r="AZ46" s="75"/>
    </row>
    <row r="47" spans="2:52" x14ac:dyDescent="0.25">
      <c r="B47" s="129" t="str">
        <f t="shared" si="13"/>
        <v>- Mortality</v>
      </c>
      <c r="C47" s="193"/>
      <c r="D47" s="194"/>
      <c r="E47" s="194"/>
      <c r="F47" s="194"/>
      <c r="G47" s="195"/>
      <c r="I47" s="129" t="str">
        <f t="shared" si="14"/>
        <v>- Mortality</v>
      </c>
      <c r="J47" s="193">
        <f>+C47-Base!C47</f>
        <v>0</v>
      </c>
      <c r="K47" s="194">
        <f>+D47-Base!D47</f>
        <v>0</v>
      </c>
      <c r="L47" s="194">
        <f>+E47-Base!E47</f>
        <v>0</v>
      </c>
      <c r="M47" s="194">
        <f>+F47-Base!F47</f>
        <v>0</v>
      </c>
      <c r="N47" s="195">
        <f>+G47-Base!G47</f>
        <v>0</v>
      </c>
      <c r="P47" s="13" t="s">
        <v>137</v>
      </c>
      <c r="V47" s="87" t="s">
        <v>38</v>
      </c>
      <c r="W47" s="84"/>
      <c r="X47" s="84"/>
      <c r="Y47" s="84"/>
      <c r="Z47" s="84"/>
      <c r="AA47" s="84"/>
      <c r="AC47" s="87" t="s">
        <v>38</v>
      </c>
      <c r="AD47" s="84"/>
      <c r="AE47" s="84"/>
      <c r="AF47" s="84"/>
      <c r="AG47" s="84"/>
      <c r="AH47" s="84"/>
      <c r="AN47" s="87" t="s">
        <v>230</v>
      </c>
      <c r="AO47" s="84"/>
      <c r="AP47" s="84"/>
      <c r="AQ47" s="84"/>
      <c r="AR47" s="84"/>
      <c r="AS47" s="84"/>
      <c r="AU47" s="87" t="s">
        <v>230</v>
      </c>
      <c r="AV47" s="84"/>
      <c r="AW47" s="84"/>
      <c r="AX47" s="84"/>
      <c r="AY47" s="84"/>
      <c r="AZ47" s="84"/>
    </row>
    <row r="48" spans="2:52" x14ac:dyDescent="0.25">
      <c r="B48" s="129" t="str">
        <f t="shared" si="13"/>
        <v>- Longevity</v>
      </c>
      <c r="C48" s="193"/>
      <c r="D48" s="194"/>
      <c r="E48" s="194"/>
      <c r="F48" s="194"/>
      <c r="G48" s="195"/>
      <c r="I48" s="129" t="str">
        <f t="shared" si="14"/>
        <v>- Longevity</v>
      </c>
      <c r="J48" s="193">
        <f>+C48-Base!C48</f>
        <v>0</v>
      </c>
      <c r="K48" s="194">
        <f>+D48-Base!D48</f>
        <v>0</v>
      </c>
      <c r="L48" s="194">
        <f>+E48-Base!E48</f>
        <v>0</v>
      </c>
      <c r="M48" s="194">
        <f>+F48-Base!F48</f>
        <v>0</v>
      </c>
      <c r="N48" s="195">
        <f>+G48-Base!G48</f>
        <v>0</v>
      </c>
      <c r="P48" s="13" t="s">
        <v>138</v>
      </c>
      <c r="V48" s="87" t="s">
        <v>39</v>
      </c>
      <c r="W48" s="84"/>
      <c r="X48" s="84"/>
      <c r="Y48" s="84"/>
      <c r="Z48" s="84"/>
      <c r="AA48" s="84"/>
      <c r="AC48" s="87" t="s">
        <v>39</v>
      </c>
      <c r="AD48" s="84"/>
      <c r="AE48" s="84"/>
      <c r="AF48" s="84"/>
      <c r="AG48" s="84"/>
      <c r="AH48" s="84"/>
      <c r="AN48" s="87" t="s">
        <v>231</v>
      </c>
      <c r="AO48" s="84"/>
      <c r="AP48" s="84"/>
      <c r="AQ48" s="84"/>
      <c r="AR48" s="84"/>
      <c r="AS48" s="84"/>
      <c r="AU48" s="87" t="s">
        <v>231</v>
      </c>
      <c r="AV48" s="84"/>
      <c r="AW48" s="84"/>
      <c r="AX48" s="84"/>
      <c r="AY48" s="84"/>
      <c r="AZ48" s="84"/>
    </row>
    <row r="49" spans="2:52" x14ac:dyDescent="0.25">
      <c r="B49" s="129" t="str">
        <f t="shared" si="13"/>
        <v>- Morbidity</v>
      </c>
      <c r="C49" s="193"/>
      <c r="D49" s="194"/>
      <c r="E49" s="194"/>
      <c r="F49" s="194"/>
      <c r="G49" s="195"/>
      <c r="I49" s="129" t="str">
        <f t="shared" si="14"/>
        <v>- Morbidity</v>
      </c>
      <c r="J49" s="193">
        <f>+C49-Base!C49</f>
        <v>0</v>
      </c>
      <c r="K49" s="194">
        <f>+D49-Base!D49</f>
        <v>0</v>
      </c>
      <c r="L49" s="194">
        <f>+E49-Base!E49</f>
        <v>0</v>
      </c>
      <c r="M49" s="194">
        <f>+F49-Base!F49</f>
        <v>0</v>
      </c>
      <c r="N49" s="195">
        <f>+G49-Base!G49</f>
        <v>0</v>
      </c>
      <c r="P49" s="13" t="s">
        <v>139</v>
      </c>
      <c r="V49" s="87" t="s">
        <v>40</v>
      </c>
      <c r="W49" s="84"/>
      <c r="X49" s="84"/>
      <c r="Y49" s="84"/>
      <c r="Z49" s="84"/>
      <c r="AA49" s="84"/>
      <c r="AC49" s="87" t="s">
        <v>40</v>
      </c>
      <c r="AD49" s="84"/>
      <c r="AE49" s="84"/>
      <c r="AF49" s="84"/>
      <c r="AG49" s="84"/>
      <c r="AH49" s="84"/>
      <c r="AN49" s="87" t="s">
        <v>232</v>
      </c>
      <c r="AO49" s="84"/>
      <c r="AP49" s="84"/>
      <c r="AQ49" s="84"/>
      <c r="AR49" s="84"/>
      <c r="AS49" s="84"/>
      <c r="AU49" s="87" t="s">
        <v>232</v>
      </c>
      <c r="AV49" s="84"/>
      <c r="AW49" s="84"/>
      <c r="AX49" s="84"/>
      <c r="AY49" s="84"/>
      <c r="AZ49" s="84"/>
    </row>
    <row r="50" spans="2:52" x14ac:dyDescent="0.25">
      <c r="B50" s="129" t="str">
        <f t="shared" si="13"/>
        <v>- Lapse</v>
      </c>
      <c r="C50" s="193"/>
      <c r="D50" s="194"/>
      <c r="E50" s="194"/>
      <c r="F50" s="194"/>
      <c r="G50" s="195"/>
      <c r="I50" s="129" t="str">
        <f t="shared" si="14"/>
        <v>- Lapse</v>
      </c>
      <c r="J50" s="193">
        <f>+C50-Base!C50</f>
        <v>0</v>
      </c>
      <c r="K50" s="194">
        <f>+D50-Base!D50</f>
        <v>0</v>
      </c>
      <c r="L50" s="194">
        <f>+E50-Base!E50</f>
        <v>0</v>
      </c>
      <c r="M50" s="194">
        <f>+F50-Base!F50</f>
        <v>0</v>
      </c>
      <c r="N50" s="195">
        <f>+G50-Base!G50</f>
        <v>0</v>
      </c>
      <c r="P50" s="13" t="s">
        <v>140</v>
      </c>
      <c r="V50" s="87" t="s">
        <v>41</v>
      </c>
      <c r="W50" s="84"/>
      <c r="X50" s="84"/>
      <c r="Y50" s="84"/>
      <c r="Z50" s="84"/>
      <c r="AA50" s="84"/>
      <c r="AC50" s="87" t="s">
        <v>41</v>
      </c>
      <c r="AD50" s="84"/>
      <c r="AE50" s="84"/>
      <c r="AF50" s="84"/>
      <c r="AG50" s="84"/>
      <c r="AH50" s="84"/>
      <c r="AN50" s="87" t="s">
        <v>233</v>
      </c>
      <c r="AO50" s="84"/>
      <c r="AP50" s="84"/>
      <c r="AQ50" s="84"/>
      <c r="AR50" s="84"/>
      <c r="AS50" s="84"/>
      <c r="AU50" s="87" t="s">
        <v>233</v>
      </c>
      <c r="AV50" s="84"/>
      <c r="AW50" s="84"/>
      <c r="AX50" s="84"/>
      <c r="AY50" s="84"/>
      <c r="AZ50" s="84"/>
    </row>
    <row r="51" spans="2:52" x14ac:dyDescent="0.25">
      <c r="B51" s="129" t="str">
        <f t="shared" si="13"/>
        <v>- Expense</v>
      </c>
      <c r="C51" s="193"/>
      <c r="D51" s="194"/>
      <c r="E51" s="194"/>
      <c r="F51" s="194"/>
      <c r="G51" s="195"/>
      <c r="I51" s="129" t="str">
        <f t="shared" si="14"/>
        <v>- Expense</v>
      </c>
      <c r="J51" s="193">
        <f>+C51-Base!C51</f>
        <v>0</v>
      </c>
      <c r="K51" s="194">
        <f>+D51-Base!D51</f>
        <v>0</v>
      </c>
      <c r="L51" s="194">
        <f>+E51-Base!E51</f>
        <v>0</v>
      </c>
      <c r="M51" s="194">
        <f>+F51-Base!F51</f>
        <v>0</v>
      </c>
      <c r="N51" s="195">
        <f>+G51-Base!G51</f>
        <v>0</v>
      </c>
      <c r="P51" s="13" t="s">
        <v>141</v>
      </c>
      <c r="V51" s="87" t="s">
        <v>42</v>
      </c>
      <c r="W51" s="84"/>
      <c r="X51" s="84"/>
      <c r="Y51" s="84"/>
      <c r="Z51" s="84"/>
      <c r="AA51" s="84"/>
      <c r="AC51" s="87" t="s">
        <v>42</v>
      </c>
      <c r="AD51" s="84"/>
      <c r="AE51" s="84"/>
      <c r="AF51" s="84"/>
      <c r="AG51" s="84"/>
      <c r="AH51" s="84"/>
      <c r="AN51" s="87" t="s">
        <v>234</v>
      </c>
      <c r="AO51" s="84"/>
      <c r="AP51" s="84"/>
      <c r="AQ51" s="84"/>
      <c r="AR51" s="84"/>
      <c r="AS51" s="84"/>
      <c r="AU51" s="87" t="s">
        <v>234</v>
      </c>
      <c r="AV51" s="84"/>
      <c r="AW51" s="84"/>
      <c r="AX51" s="84"/>
      <c r="AY51" s="84"/>
      <c r="AZ51" s="84"/>
    </row>
    <row r="52" spans="2:52" x14ac:dyDescent="0.25">
      <c r="B52" s="132" t="str">
        <f t="shared" si="13"/>
        <v>- P&amp;C Insurance (per MCT)</v>
      </c>
      <c r="C52" s="193"/>
      <c r="D52" s="194"/>
      <c r="E52" s="194"/>
      <c r="F52" s="194"/>
      <c r="G52" s="195"/>
      <c r="I52" s="132" t="str">
        <f t="shared" si="14"/>
        <v>- P&amp;C Insurance (per MCT)</v>
      </c>
      <c r="J52" s="193">
        <f>+C52-Base!C52</f>
        <v>0</v>
      </c>
      <c r="K52" s="194">
        <f>+D52-Base!D52</f>
        <v>0</v>
      </c>
      <c r="L52" s="194">
        <f>+E52-Base!E52</f>
        <v>0</v>
      </c>
      <c r="M52" s="194">
        <f>+F52-Base!F52</f>
        <v>0</v>
      </c>
      <c r="N52" s="195">
        <f>+G52-Base!G52</f>
        <v>0</v>
      </c>
      <c r="P52" s="13" t="s">
        <v>142</v>
      </c>
      <c r="V52" s="87" t="s">
        <v>74</v>
      </c>
      <c r="W52" s="84"/>
      <c r="X52" s="84"/>
      <c r="Y52" s="84"/>
      <c r="Z52" s="84"/>
      <c r="AA52" s="84"/>
      <c r="AC52" s="87" t="s">
        <v>74</v>
      </c>
      <c r="AD52" s="84"/>
      <c r="AE52" s="84"/>
      <c r="AF52" s="84"/>
      <c r="AG52" s="84"/>
      <c r="AH52" s="84"/>
      <c r="AN52" s="87" t="s">
        <v>235</v>
      </c>
      <c r="AO52" s="84"/>
      <c r="AP52" s="84"/>
      <c r="AQ52" s="84"/>
      <c r="AR52" s="84"/>
      <c r="AS52" s="84"/>
      <c r="AU52" s="87" t="s">
        <v>235</v>
      </c>
      <c r="AV52" s="84"/>
      <c r="AW52" s="84"/>
      <c r="AX52" s="84"/>
      <c r="AY52" s="84"/>
      <c r="AZ52" s="84"/>
    </row>
    <row r="53" spans="2:52" x14ac:dyDescent="0.25">
      <c r="B53" s="144" t="str">
        <f t="shared" si="13"/>
        <v>Capital Requirements: Before Credits and Non-Diversified Risks</v>
      </c>
      <c r="C53" s="196">
        <f>C29+C38+C45+C46</f>
        <v>0</v>
      </c>
      <c r="D53" s="197">
        <f t="shared" ref="D53:G53" si="19">D29+D38+D45+D46</f>
        <v>0</v>
      </c>
      <c r="E53" s="197">
        <f t="shared" si="19"/>
        <v>0</v>
      </c>
      <c r="F53" s="197">
        <f t="shared" si="19"/>
        <v>0</v>
      </c>
      <c r="G53" s="198">
        <f t="shared" si="19"/>
        <v>0</v>
      </c>
      <c r="I53" s="144" t="str">
        <f t="shared" si="14"/>
        <v>Capital Requirements: Before Credits and Non-Diversified Risks</v>
      </c>
      <c r="J53" s="196">
        <f>+C53-Base!C53</f>
        <v>0</v>
      </c>
      <c r="K53" s="197">
        <f>+D53-Base!D53</f>
        <v>0</v>
      </c>
      <c r="L53" s="197">
        <f>+E53-Base!E53</f>
        <v>0</v>
      </c>
      <c r="M53" s="197">
        <f>+F53-Base!F53</f>
        <v>0</v>
      </c>
      <c r="N53" s="198">
        <f>+G53-Base!G53</f>
        <v>0</v>
      </c>
      <c r="P53" s="13" t="s">
        <v>143</v>
      </c>
      <c r="V53" s="90" t="s">
        <v>51</v>
      </c>
      <c r="W53" s="91"/>
      <c r="X53" s="91"/>
      <c r="Y53" s="91"/>
      <c r="Z53" s="91"/>
      <c r="AA53" s="91"/>
      <c r="AC53" s="90" t="s">
        <v>51</v>
      </c>
      <c r="AD53" s="91"/>
      <c r="AE53" s="91"/>
      <c r="AF53" s="91"/>
      <c r="AG53" s="91"/>
      <c r="AH53" s="91"/>
      <c r="AN53" s="90" t="s">
        <v>236</v>
      </c>
      <c r="AO53" s="91"/>
      <c r="AP53" s="91"/>
      <c r="AQ53" s="91"/>
      <c r="AR53" s="91"/>
      <c r="AS53" s="91"/>
      <c r="AU53" s="90" t="s">
        <v>236</v>
      </c>
      <c r="AV53" s="91"/>
      <c r="AW53" s="91"/>
      <c r="AX53" s="91"/>
      <c r="AY53" s="91"/>
      <c r="AZ53" s="91"/>
    </row>
    <row r="54" spans="2:52" x14ac:dyDescent="0.25">
      <c r="B54" s="145" t="str">
        <f>IF(Lang,V54,AN54)</f>
        <v>Credits</v>
      </c>
      <c r="C54" s="175">
        <f>SUM(C55:C58)</f>
        <v>0</v>
      </c>
      <c r="D54" s="176">
        <f>SUM(D55:D58)</f>
        <v>0</v>
      </c>
      <c r="E54" s="176">
        <f>SUM(E55:E58)</f>
        <v>0</v>
      </c>
      <c r="F54" s="176">
        <f>SUM(F55:F58)</f>
        <v>0</v>
      </c>
      <c r="G54" s="177">
        <f>SUM(G55:G58)</f>
        <v>0</v>
      </c>
      <c r="I54" s="145" t="str">
        <f>IF(Lang,AC54,AU54)</f>
        <v>Credits</v>
      </c>
      <c r="J54" s="175">
        <f>+C54-Base!C54</f>
        <v>0</v>
      </c>
      <c r="K54" s="176">
        <f>+D54-Base!D54</f>
        <v>0</v>
      </c>
      <c r="L54" s="176">
        <f>+E54-Base!E54</f>
        <v>0</v>
      </c>
      <c r="M54" s="176">
        <f>+F54-Base!F54</f>
        <v>0</v>
      </c>
      <c r="N54" s="177">
        <f>+G54-Base!G54</f>
        <v>0</v>
      </c>
      <c r="P54" s="13" t="s">
        <v>144</v>
      </c>
      <c r="V54" s="92" t="s">
        <v>180</v>
      </c>
      <c r="W54" s="91"/>
      <c r="X54" s="91"/>
      <c r="Y54" s="91"/>
      <c r="Z54" s="91"/>
      <c r="AA54" s="91"/>
      <c r="AC54" s="92" t="s">
        <v>180</v>
      </c>
      <c r="AD54" s="91"/>
      <c r="AE54" s="91"/>
      <c r="AF54" s="91"/>
      <c r="AG54" s="91"/>
      <c r="AH54" s="91"/>
      <c r="AN54" s="92" t="s">
        <v>241</v>
      </c>
      <c r="AO54" s="91"/>
      <c r="AP54" s="91"/>
      <c r="AQ54" s="91"/>
      <c r="AR54" s="91"/>
      <c r="AS54" s="91"/>
      <c r="AU54" s="92" t="s">
        <v>241</v>
      </c>
      <c r="AV54" s="91"/>
      <c r="AW54" s="91"/>
      <c r="AX54" s="91"/>
      <c r="AY54" s="91"/>
      <c r="AZ54" s="91"/>
    </row>
    <row r="55" spans="2:52" x14ac:dyDescent="0.25">
      <c r="B55" s="124" t="str">
        <f t="shared" ref="B55:B85" si="20">IF(Lang,V55,AN55)</f>
        <v>- Diversification Credit</v>
      </c>
      <c r="C55" s="193"/>
      <c r="D55" s="194"/>
      <c r="E55" s="194"/>
      <c r="F55" s="194"/>
      <c r="G55" s="195"/>
      <c r="I55" s="124" t="str">
        <f t="shared" ref="I55:I85" si="21">IF(Lang,AC55,AU55)</f>
        <v>- Diversification Credit</v>
      </c>
      <c r="J55" s="193">
        <f>+C55-Base!C55</f>
        <v>0</v>
      </c>
      <c r="K55" s="194">
        <f>+D55-Base!D55</f>
        <v>0</v>
      </c>
      <c r="L55" s="194">
        <f>+E55-Base!E55</f>
        <v>0</v>
      </c>
      <c r="M55" s="194">
        <f>+F55-Base!F55</f>
        <v>0</v>
      </c>
      <c r="N55" s="195">
        <f>+G55-Base!G55</f>
        <v>0</v>
      </c>
      <c r="P55" s="13" t="s">
        <v>315</v>
      </c>
      <c r="V55" s="87" t="s">
        <v>52</v>
      </c>
      <c r="W55" s="84"/>
      <c r="X55" s="84"/>
      <c r="Y55" s="84"/>
      <c r="Z55" s="84"/>
      <c r="AA55" s="84"/>
      <c r="AC55" s="87" t="s">
        <v>52</v>
      </c>
      <c r="AD55" s="84"/>
      <c r="AE55" s="84"/>
      <c r="AF55" s="84"/>
      <c r="AG55" s="84"/>
      <c r="AH55" s="84"/>
      <c r="AN55" s="87" t="s">
        <v>237</v>
      </c>
      <c r="AO55" s="84"/>
      <c r="AP55" s="84"/>
      <c r="AQ55" s="84"/>
      <c r="AR55" s="84"/>
      <c r="AS55" s="84"/>
      <c r="AU55" s="87" t="s">
        <v>237</v>
      </c>
      <c r="AV55" s="84"/>
      <c r="AW55" s="84"/>
      <c r="AX55" s="84"/>
      <c r="AY55" s="84"/>
      <c r="AZ55" s="84"/>
    </row>
    <row r="56" spans="2:52" x14ac:dyDescent="0.25">
      <c r="B56" s="152" t="str">
        <f t="shared" si="20"/>
        <v>- Par Credit</v>
      </c>
      <c r="C56" s="193"/>
      <c r="D56" s="194"/>
      <c r="E56" s="194"/>
      <c r="F56" s="194"/>
      <c r="G56" s="195"/>
      <c r="I56" s="152" t="str">
        <f t="shared" si="21"/>
        <v>- Par Credit</v>
      </c>
      <c r="J56" s="193">
        <f>+C56-Base!C56</f>
        <v>0</v>
      </c>
      <c r="K56" s="194">
        <f>+D56-Base!D56</f>
        <v>0</v>
      </c>
      <c r="L56" s="194">
        <f>+E56-Base!E56</f>
        <v>0</v>
      </c>
      <c r="M56" s="194">
        <f>+F56-Base!F56</f>
        <v>0</v>
      </c>
      <c r="N56" s="195">
        <f>+G56-Base!G56</f>
        <v>0</v>
      </c>
      <c r="P56" s="13" t="s">
        <v>316</v>
      </c>
      <c r="V56" s="88" t="s">
        <v>53</v>
      </c>
      <c r="W56" s="84"/>
      <c r="X56" s="84"/>
      <c r="Y56" s="84"/>
      <c r="Z56" s="84"/>
      <c r="AA56" s="84"/>
      <c r="AC56" s="88" t="s">
        <v>53</v>
      </c>
      <c r="AD56" s="84"/>
      <c r="AE56" s="84"/>
      <c r="AF56" s="84"/>
      <c r="AG56" s="84"/>
      <c r="AH56" s="84"/>
      <c r="AN56" s="88" t="s">
        <v>238</v>
      </c>
      <c r="AO56" s="84"/>
      <c r="AP56" s="84"/>
      <c r="AQ56" s="84"/>
      <c r="AR56" s="84"/>
      <c r="AS56" s="84"/>
      <c r="AU56" s="88" t="s">
        <v>238</v>
      </c>
      <c r="AV56" s="84"/>
      <c r="AW56" s="84"/>
      <c r="AX56" s="84"/>
      <c r="AY56" s="84"/>
      <c r="AZ56" s="84"/>
    </row>
    <row r="57" spans="2:52" x14ac:dyDescent="0.25">
      <c r="B57" s="124" t="str">
        <f t="shared" si="20"/>
        <v>- Adjustable Credit</v>
      </c>
      <c r="C57" s="193"/>
      <c r="D57" s="194"/>
      <c r="E57" s="194"/>
      <c r="F57" s="194"/>
      <c r="G57" s="195"/>
      <c r="I57" s="124" t="str">
        <f t="shared" si="21"/>
        <v>- Adjustable Credit</v>
      </c>
      <c r="J57" s="193">
        <f>+C57-Base!C57</f>
        <v>0</v>
      </c>
      <c r="K57" s="194">
        <f>+D57-Base!D57</f>
        <v>0</v>
      </c>
      <c r="L57" s="194">
        <f>+E57-Base!E57</f>
        <v>0</v>
      </c>
      <c r="M57" s="194">
        <f>+F57-Base!F57</f>
        <v>0</v>
      </c>
      <c r="N57" s="195">
        <f>+G57-Base!G57</f>
        <v>0</v>
      </c>
      <c r="P57" s="13" t="s">
        <v>317</v>
      </c>
      <c r="V57" s="87" t="s">
        <v>54</v>
      </c>
      <c r="W57" s="84"/>
      <c r="X57" s="84"/>
      <c r="Y57" s="84"/>
      <c r="Z57" s="84"/>
      <c r="AA57" s="84"/>
      <c r="AC57" s="87" t="s">
        <v>54</v>
      </c>
      <c r="AD57" s="84"/>
      <c r="AE57" s="84"/>
      <c r="AF57" s="84"/>
      <c r="AG57" s="84"/>
      <c r="AH57" s="84"/>
      <c r="AN57" s="87" t="s">
        <v>239</v>
      </c>
      <c r="AO57" s="84"/>
      <c r="AP57" s="84"/>
      <c r="AQ57" s="84"/>
      <c r="AR57" s="84"/>
      <c r="AS57" s="84"/>
      <c r="AU57" s="87" t="s">
        <v>239</v>
      </c>
      <c r="AV57" s="84"/>
      <c r="AW57" s="84"/>
      <c r="AX57" s="84"/>
      <c r="AY57" s="84"/>
      <c r="AZ57" s="84"/>
    </row>
    <row r="58" spans="2:52" x14ac:dyDescent="0.25">
      <c r="B58" s="124" t="str">
        <f t="shared" si="20"/>
        <v>- Credits for Policyholder Deposits and Group Business</v>
      </c>
      <c r="C58" s="193"/>
      <c r="D58" s="194"/>
      <c r="E58" s="194"/>
      <c r="F58" s="194"/>
      <c r="G58" s="195"/>
      <c r="I58" s="124" t="str">
        <f t="shared" si="21"/>
        <v>- Credits for Policyholder Deposits and Group Business</v>
      </c>
      <c r="J58" s="193">
        <f>+C58-Base!C58</f>
        <v>0</v>
      </c>
      <c r="K58" s="194">
        <f>+D58-Base!D58</f>
        <v>0</v>
      </c>
      <c r="L58" s="194">
        <f>+E58-Base!E58</f>
        <v>0</v>
      </c>
      <c r="M58" s="194">
        <f>+F58-Base!F58</f>
        <v>0</v>
      </c>
      <c r="N58" s="195">
        <f>+G58-Base!G58</f>
        <v>0</v>
      </c>
      <c r="P58" s="13" t="s">
        <v>318</v>
      </c>
      <c r="V58" s="87" t="s">
        <v>55</v>
      </c>
      <c r="W58" s="84"/>
      <c r="X58" s="84"/>
      <c r="Y58" s="84"/>
      <c r="Z58" s="84"/>
      <c r="AA58" s="84"/>
      <c r="AC58" s="87" t="s">
        <v>55</v>
      </c>
      <c r="AD58" s="84"/>
      <c r="AE58" s="84"/>
      <c r="AF58" s="84"/>
      <c r="AG58" s="84"/>
      <c r="AH58" s="84"/>
      <c r="AN58" s="87" t="s">
        <v>240</v>
      </c>
      <c r="AO58" s="84"/>
      <c r="AP58" s="84"/>
      <c r="AQ58" s="84"/>
      <c r="AR58" s="84"/>
      <c r="AS58" s="84"/>
      <c r="AU58" s="87" t="s">
        <v>240</v>
      </c>
      <c r="AV58" s="84"/>
      <c r="AW58" s="84"/>
      <c r="AX58" s="84"/>
      <c r="AY58" s="84"/>
      <c r="AZ58" s="84"/>
    </row>
    <row r="59" spans="2:52" x14ac:dyDescent="0.25">
      <c r="B59" s="153" t="str">
        <f>IF(Lang,V59,AN59)</f>
        <v>Capital Requirements: Non-Diversified Risks</v>
      </c>
      <c r="C59" s="175">
        <f>SUM(C60:C61)</f>
        <v>0</v>
      </c>
      <c r="D59" s="176">
        <f>SUM(D60:D61)</f>
        <v>0</v>
      </c>
      <c r="E59" s="176">
        <f>SUM(E60:E61)</f>
        <v>0</v>
      </c>
      <c r="F59" s="176">
        <f>SUM(F60:F61)</f>
        <v>0</v>
      </c>
      <c r="G59" s="177">
        <f>SUM(G60:G61)</f>
        <v>0</v>
      </c>
      <c r="I59" s="153" t="str">
        <f>IF(Lang,AC59,AU59)</f>
        <v>Capital Requirements: Non-Diversified Risks</v>
      </c>
      <c r="J59" s="175">
        <f>+C59-Base!C59</f>
        <v>0</v>
      </c>
      <c r="K59" s="176">
        <f>+D59-Base!D59</f>
        <v>0</v>
      </c>
      <c r="L59" s="176">
        <f>+E59-Base!E59</f>
        <v>0</v>
      </c>
      <c r="M59" s="176">
        <f>+F59-Base!F59</f>
        <v>0</v>
      </c>
      <c r="N59" s="177">
        <f>+G59-Base!G59</f>
        <v>0</v>
      </c>
      <c r="P59" s="13" t="s">
        <v>145</v>
      </c>
      <c r="V59" s="92" t="s">
        <v>56</v>
      </c>
      <c r="W59" s="91"/>
      <c r="X59" s="91"/>
      <c r="Y59" s="91"/>
      <c r="Z59" s="91"/>
      <c r="AA59" s="91"/>
      <c r="AC59" s="92" t="s">
        <v>56</v>
      </c>
      <c r="AD59" s="91"/>
      <c r="AE59" s="91"/>
      <c r="AF59" s="91"/>
      <c r="AG59" s="91"/>
      <c r="AH59" s="91"/>
      <c r="AN59" s="92" t="s">
        <v>244</v>
      </c>
      <c r="AO59" s="91"/>
      <c r="AP59" s="91"/>
      <c r="AQ59" s="91"/>
      <c r="AR59" s="91"/>
      <c r="AS59" s="91"/>
      <c r="AU59" s="92" t="s">
        <v>244</v>
      </c>
      <c r="AV59" s="91"/>
      <c r="AW59" s="91"/>
      <c r="AX59" s="91"/>
      <c r="AY59" s="91"/>
      <c r="AZ59" s="91"/>
    </row>
    <row r="60" spans="2:52" x14ac:dyDescent="0.25">
      <c r="B60" s="124" t="str">
        <f t="shared" si="20"/>
        <v>Segregated Fund Guarantees Risk</v>
      </c>
      <c r="C60" s="193"/>
      <c r="D60" s="194"/>
      <c r="E60" s="194"/>
      <c r="F60" s="194"/>
      <c r="G60" s="195"/>
      <c r="I60" s="124" t="str">
        <f t="shared" si="21"/>
        <v>Segregated Fund Guarantees Risk</v>
      </c>
      <c r="J60" s="193">
        <f>+C60-Base!C60</f>
        <v>0</v>
      </c>
      <c r="K60" s="194">
        <f>+D60-Base!D60</f>
        <v>0</v>
      </c>
      <c r="L60" s="194">
        <f>+E60-Base!E60</f>
        <v>0</v>
      </c>
      <c r="M60" s="194">
        <f>+F60-Base!F60</f>
        <v>0</v>
      </c>
      <c r="N60" s="195">
        <f>+G60-Base!G60</f>
        <v>0</v>
      </c>
      <c r="P60" s="13" t="s">
        <v>319</v>
      </c>
      <c r="V60" s="93" t="s">
        <v>60</v>
      </c>
      <c r="W60" s="71"/>
      <c r="X60" s="71"/>
      <c r="Y60" s="71"/>
      <c r="Z60" s="71"/>
      <c r="AA60" s="71"/>
      <c r="AC60" s="93" t="s">
        <v>60</v>
      </c>
      <c r="AD60" s="71"/>
      <c r="AE60" s="71"/>
      <c r="AF60" s="71"/>
      <c r="AG60" s="71"/>
      <c r="AH60" s="71"/>
      <c r="AN60" s="93" t="s">
        <v>242</v>
      </c>
      <c r="AO60" s="71"/>
      <c r="AP60" s="71"/>
      <c r="AQ60" s="71"/>
      <c r="AR60" s="71"/>
      <c r="AS60" s="71"/>
      <c r="AU60" s="93" t="s">
        <v>242</v>
      </c>
      <c r="AV60" s="71"/>
      <c r="AW60" s="71"/>
      <c r="AX60" s="71"/>
      <c r="AY60" s="71"/>
      <c r="AZ60" s="71"/>
    </row>
    <row r="61" spans="2:52" x14ac:dyDescent="0.25">
      <c r="B61" s="124" t="str">
        <f t="shared" si="20"/>
        <v>Operational Risk</v>
      </c>
      <c r="C61" s="190"/>
      <c r="D61" s="191"/>
      <c r="E61" s="191"/>
      <c r="F61" s="191"/>
      <c r="G61" s="192"/>
      <c r="I61" s="124" t="str">
        <f t="shared" si="21"/>
        <v>Operational Risk</v>
      </c>
      <c r="J61" s="190">
        <f>+C61-Base!C61</f>
        <v>0</v>
      </c>
      <c r="K61" s="191">
        <f>+D61-Base!D61</f>
        <v>0</v>
      </c>
      <c r="L61" s="191">
        <f>+E61-Base!E61</f>
        <v>0</v>
      </c>
      <c r="M61" s="191">
        <f>+F61-Base!F61</f>
        <v>0</v>
      </c>
      <c r="N61" s="192">
        <f>+G61-Base!G61</f>
        <v>0</v>
      </c>
      <c r="P61" s="13" t="s">
        <v>320</v>
      </c>
      <c r="V61" s="93" t="s">
        <v>43</v>
      </c>
      <c r="W61" s="71"/>
      <c r="X61" s="71"/>
      <c r="Y61" s="71"/>
      <c r="Z61" s="71"/>
      <c r="AA61" s="71"/>
      <c r="AC61" s="93" t="s">
        <v>43</v>
      </c>
      <c r="AD61" s="71"/>
      <c r="AE61" s="71"/>
      <c r="AF61" s="71"/>
      <c r="AG61" s="71"/>
      <c r="AH61" s="71"/>
      <c r="AN61" s="93" t="s">
        <v>243</v>
      </c>
      <c r="AO61" s="71"/>
      <c r="AP61" s="71"/>
      <c r="AQ61" s="71"/>
      <c r="AR61" s="71"/>
      <c r="AS61" s="71"/>
      <c r="AU61" s="93" t="s">
        <v>243</v>
      </c>
      <c r="AV61" s="71"/>
      <c r="AW61" s="71"/>
      <c r="AX61" s="71"/>
      <c r="AY61" s="71"/>
      <c r="AZ61" s="71"/>
    </row>
    <row r="62" spans="2:52" ht="15.75" thickBot="1" x14ac:dyDescent="0.3">
      <c r="B62" s="115" t="str">
        <f t="shared" si="20"/>
        <v>Base Solvency Buffer</v>
      </c>
      <c r="C62" s="175">
        <f>(C53-C54+C59)*1.05</f>
        <v>0</v>
      </c>
      <c r="D62" s="176">
        <f>(D53-D54+D59)*1.05</f>
        <v>0</v>
      </c>
      <c r="E62" s="176">
        <f>(E53-E54+E59)*1.05</f>
        <v>0</v>
      </c>
      <c r="F62" s="176">
        <f>(F53-F54+F59)*1.05</f>
        <v>0</v>
      </c>
      <c r="G62" s="177">
        <f>(G53-G54+G59)*1.05</f>
        <v>0</v>
      </c>
      <c r="I62" s="115" t="str">
        <f t="shared" si="21"/>
        <v>Base Solvency Buffer</v>
      </c>
      <c r="J62" s="175">
        <f>+C62-Base!C62</f>
        <v>0</v>
      </c>
      <c r="K62" s="176">
        <f>+D62-Base!D62</f>
        <v>0</v>
      </c>
      <c r="L62" s="176">
        <f>+E62-Base!E62</f>
        <v>0</v>
      </c>
      <c r="M62" s="176">
        <f>+F62-Base!F62</f>
        <v>0</v>
      </c>
      <c r="N62" s="177">
        <f>+G62-Base!G62</f>
        <v>0</v>
      </c>
      <c r="P62" s="13" t="s">
        <v>321</v>
      </c>
      <c r="V62" s="78" t="s">
        <v>48</v>
      </c>
      <c r="W62" s="75"/>
      <c r="X62" s="75"/>
      <c r="Y62" s="75"/>
      <c r="Z62" s="75"/>
      <c r="AA62" s="75"/>
      <c r="AC62" s="78" t="s">
        <v>48</v>
      </c>
      <c r="AD62" s="75"/>
      <c r="AE62" s="75"/>
      <c r="AF62" s="75"/>
      <c r="AG62" s="75"/>
      <c r="AH62" s="75"/>
      <c r="AN62" s="78" t="s">
        <v>245</v>
      </c>
      <c r="AO62" s="75"/>
      <c r="AP62" s="75"/>
      <c r="AQ62" s="75"/>
      <c r="AR62" s="75"/>
      <c r="AS62" s="75"/>
      <c r="AU62" s="78" t="s">
        <v>245</v>
      </c>
      <c r="AV62" s="75"/>
      <c r="AW62" s="75"/>
      <c r="AX62" s="75"/>
      <c r="AY62" s="75"/>
      <c r="AZ62" s="75"/>
    </row>
    <row r="63" spans="2:52" x14ac:dyDescent="0.25">
      <c r="B63" s="123" t="str">
        <f t="shared" si="20"/>
        <v>LICAT Total Ratio (%)</v>
      </c>
      <c r="C63" s="199">
        <f>IF(C62=0,0,(C24+C25+C26+C27)/C62)</f>
        <v>0</v>
      </c>
      <c r="D63" s="200">
        <f>IF(D62=0,0,(D24+D25+D26+D27)/D62)</f>
        <v>0</v>
      </c>
      <c r="E63" s="200">
        <f>IF(E62=0,0,(E24+E25+E26+E27)/E62)</f>
        <v>0</v>
      </c>
      <c r="F63" s="200">
        <f>IF(F62=0,0,(F24+F25+F26+F27)/F62)</f>
        <v>0</v>
      </c>
      <c r="G63" s="201">
        <f>IF(G62=0,0,(G24+G25+G26+G27)/G62)</f>
        <v>0</v>
      </c>
      <c r="I63" s="123" t="str">
        <f t="shared" si="21"/>
        <v>LICAT Total Ratio (%)</v>
      </c>
      <c r="J63" s="199">
        <f>+C63-Base!C63</f>
        <v>0</v>
      </c>
      <c r="K63" s="200">
        <f>+D63-Base!D63</f>
        <v>0</v>
      </c>
      <c r="L63" s="200">
        <f>+E63-Base!E63</f>
        <v>0</v>
      </c>
      <c r="M63" s="200">
        <f>+F63-Base!F63</f>
        <v>0</v>
      </c>
      <c r="N63" s="201">
        <f>+G63-Base!G63</f>
        <v>0</v>
      </c>
      <c r="P63" s="13" t="s">
        <v>322</v>
      </c>
      <c r="V63" s="78" t="s">
        <v>44</v>
      </c>
      <c r="W63" s="94"/>
      <c r="X63" s="94"/>
      <c r="Y63" s="94"/>
      <c r="Z63" s="94"/>
      <c r="AA63" s="94"/>
      <c r="AC63" s="78" t="s">
        <v>44</v>
      </c>
      <c r="AD63" s="94"/>
      <c r="AE63" s="94"/>
      <c r="AF63" s="94"/>
      <c r="AG63" s="94"/>
      <c r="AH63" s="94"/>
      <c r="AN63" s="78" t="s">
        <v>246</v>
      </c>
      <c r="AO63" s="94"/>
      <c r="AP63" s="94"/>
      <c r="AQ63" s="94"/>
      <c r="AR63" s="94"/>
      <c r="AS63" s="94"/>
      <c r="AU63" s="78" t="s">
        <v>246</v>
      </c>
      <c r="AV63" s="94"/>
      <c r="AW63" s="94"/>
      <c r="AX63" s="94"/>
      <c r="AY63" s="94"/>
      <c r="AZ63" s="94"/>
    </row>
    <row r="64" spans="2:52" ht="15.75" thickBot="1" x14ac:dyDescent="0.3">
      <c r="B64" s="146" t="str">
        <f t="shared" si="20"/>
        <v>LICAT Core Ratio  (%)</v>
      </c>
      <c r="C64" s="202">
        <f>IF(C62=0,0,(C24+0.7*C26+0.7*C27)/C62)</f>
        <v>0</v>
      </c>
      <c r="D64" s="203">
        <f>IF(D62=0,0,(D24+0.7*D26+0.7*D27)/D62)</f>
        <v>0</v>
      </c>
      <c r="E64" s="203">
        <f>IF(E62=0,0,(E24+0.7*E26+0.7*E27)/E62)</f>
        <v>0</v>
      </c>
      <c r="F64" s="203">
        <f>IF(F62=0,0,(F24+0.7*F26+0.7*F27)/F62)</f>
        <v>0</v>
      </c>
      <c r="G64" s="204">
        <f>IF(G62=0,0,(G24+0.7*G26+0.7*G27)/G62)</f>
        <v>0</v>
      </c>
      <c r="I64" s="134" t="str">
        <f t="shared" si="21"/>
        <v>LICAT Core Ratio  (%)</v>
      </c>
      <c r="J64" s="202">
        <f>+C64-Base!C64</f>
        <v>0</v>
      </c>
      <c r="K64" s="203">
        <f>+D64-Base!D64</f>
        <v>0</v>
      </c>
      <c r="L64" s="203">
        <f>+E64-Base!E64</f>
        <v>0</v>
      </c>
      <c r="M64" s="203">
        <f>+F64-Base!F64</f>
        <v>0</v>
      </c>
      <c r="N64" s="204">
        <f>+G64-Base!G64</f>
        <v>0</v>
      </c>
      <c r="P64" s="13" t="s">
        <v>323</v>
      </c>
      <c r="V64" s="78" t="s">
        <v>45</v>
      </c>
      <c r="W64" s="94"/>
      <c r="X64" s="94"/>
      <c r="Y64" s="94"/>
      <c r="Z64" s="94"/>
      <c r="AA64" s="94"/>
      <c r="AC64" s="78" t="s">
        <v>45</v>
      </c>
      <c r="AD64" s="94"/>
      <c r="AE64" s="94"/>
      <c r="AF64" s="94"/>
      <c r="AG64" s="94"/>
      <c r="AH64" s="94"/>
      <c r="AN64" s="78" t="s">
        <v>247</v>
      </c>
      <c r="AO64" s="94"/>
      <c r="AP64" s="94"/>
      <c r="AQ64" s="94"/>
      <c r="AR64" s="94"/>
      <c r="AS64" s="94"/>
      <c r="AU64" s="78" t="s">
        <v>247</v>
      </c>
      <c r="AV64" s="94"/>
      <c r="AW64" s="94"/>
      <c r="AX64" s="94"/>
      <c r="AY64" s="94"/>
      <c r="AZ64" s="94"/>
    </row>
    <row r="65" spans="2:52" ht="25.5" customHeight="1" thickBot="1" x14ac:dyDescent="0.35">
      <c r="B65" s="148" t="str">
        <f t="shared" si="20"/>
        <v>LIMAT (*3)</v>
      </c>
      <c r="C65" s="158"/>
      <c r="D65" s="159"/>
      <c r="E65" s="159"/>
      <c r="F65" s="159"/>
      <c r="G65" s="160"/>
      <c r="I65" s="148" t="str">
        <f t="shared" si="21"/>
        <v>LIMAT (*3)</v>
      </c>
      <c r="J65" s="158"/>
      <c r="K65" s="159"/>
      <c r="L65" s="159"/>
      <c r="M65" s="159"/>
      <c r="N65" s="160"/>
      <c r="V65" s="82" t="s">
        <v>300</v>
      </c>
      <c r="W65" s="95"/>
      <c r="X65" s="95"/>
      <c r="Y65" s="95"/>
      <c r="Z65" s="95"/>
      <c r="AA65" s="95"/>
      <c r="AC65" s="82" t="s">
        <v>300</v>
      </c>
      <c r="AD65" s="95"/>
      <c r="AE65" s="95"/>
      <c r="AF65" s="95"/>
      <c r="AG65" s="95"/>
      <c r="AH65" s="95"/>
      <c r="AN65" s="82" t="s">
        <v>297</v>
      </c>
      <c r="AO65" s="95"/>
      <c r="AP65" s="95"/>
      <c r="AQ65" s="95"/>
      <c r="AR65" s="95"/>
      <c r="AS65" s="95"/>
      <c r="AU65" s="82" t="s">
        <v>297</v>
      </c>
      <c r="AV65" s="95"/>
      <c r="AW65" s="95"/>
      <c r="AX65" s="95"/>
      <c r="AY65" s="95"/>
      <c r="AZ65" s="95"/>
    </row>
    <row r="66" spans="2:52" x14ac:dyDescent="0.25">
      <c r="B66" s="147" t="str">
        <f>IF(Lang,V66,AN66)</f>
        <v>Available Margin</v>
      </c>
      <c r="C66" s="178">
        <f>C67-C68</f>
        <v>0</v>
      </c>
      <c r="D66" s="179">
        <f>D67-D68</f>
        <v>0</v>
      </c>
      <c r="E66" s="179">
        <f>E67-E68</f>
        <v>0</v>
      </c>
      <c r="F66" s="179">
        <f>F67-F68</f>
        <v>0</v>
      </c>
      <c r="G66" s="180">
        <f>G67-G68</f>
        <v>0</v>
      </c>
      <c r="I66" s="147" t="str">
        <f>IF(Lang,AC66,AU66)</f>
        <v>Available Margin</v>
      </c>
      <c r="J66" s="178">
        <f>+C66-Base!C66</f>
        <v>0</v>
      </c>
      <c r="K66" s="179">
        <f>+D66-Base!D66</f>
        <v>0</v>
      </c>
      <c r="L66" s="179">
        <f>+E66-Base!E66</f>
        <v>0</v>
      </c>
      <c r="M66" s="179">
        <f>+F66-Base!F66</f>
        <v>0</v>
      </c>
      <c r="N66" s="180">
        <f>+G66-Base!G66</f>
        <v>0</v>
      </c>
      <c r="P66" s="13" t="s">
        <v>147</v>
      </c>
      <c r="V66" s="78" t="s">
        <v>4</v>
      </c>
      <c r="W66" s="75"/>
      <c r="X66" s="75"/>
      <c r="Y66" s="75"/>
      <c r="Z66" s="75"/>
      <c r="AA66" s="75"/>
      <c r="AC66" s="78" t="s">
        <v>4</v>
      </c>
      <c r="AD66" s="75"/>
      <c r="AE66" s="75"/>
      <c r="AF66" s="75"/>
      <c r="AG66" s="75"/>
      <c r="AH66" s="75"/>
      <c r="AN66" s="78" t="s">
        <v>250</v>
      </c>
      <c r="AO66" s="75"/>
      <c r="AP66" s="75"/>
      <c r="AQ66" s="75"/>
      <c r="AR66" s="75"/>
      <c r="AS66" s="75"/>
      <c r="AU66" s="78" t="s">
        <v>250</v>
      </c>
      <c r="AV66" s="75"/>
      <c r="AW66" s="75"/>
      <c r="AX66" s="75"/>
      <c r="AY66" s="75"/>
      <c r="AZ66" s="75"/>
    </row>
    <row r="67" spans="2:52" x14ac:dyDescent="0.25">
      <c r="B67" s="124" t="str">
        <f t="shared" si="20"/>
        <v>Assets Available</v>
      </c>
      <c r="C67" s="205"/>
      <c r="D67" s="206"/>
      <c r="E67" s="206"/>
      <c r="F67" s="206"/>
      <c r="G67" s="207"/>
      <c r="I67" s="124" t="str">
        <f t="shared" si="21"/>
        <v>Assets Available</v>
      </c>
      <c r="J67" s="205">
        <f>+C67-Base!C67</f>
        <v>0</v>
      </c>
      <c r="K67" s="206">
        <f>+D67-Base!D67</f>
        <v>0</v>
      </c>
      <c r="L67" s="206">
        <f>+E67-Base!E67</f>
        <v>0</v>
      </c>
      <c r="M67" s="206">
        <f>+F67-Base!F67</f>
        <v>0</v>
      </c>
      <c r="N67" s="207">
        <f>+G67-Base!G67</f>
        <v>0</v>
      </c>
      <c r="P67" s="13" t="s">
        <v>90</v>
      </c>
      <c r="V67" s="77" t="s">
        <v>57</v>
      </c>
      <c r="W67" s="71"/>
      <c r="X67" s="71"/>
      <c r="Y67" s="71"/>
      <c r="Z67" s="71"/>
      <c r="AA67" s="71"/>
      <c r="AC67" s="77" t="s">
        <v>57</v>
      </c>
      <c r="AD67" s="71"/>
      <c r="AE67" s="71"/>
      <c r="AF67" s="71"/>
      <c r="AG67" s="71"/>
      <c r="AH67" s="71"/>
      <c r="AN67" s="77" t="s">
        <v>248</v>
      </c>
      <c r="AO67" s="71"/>
      <c r="AP67" s="71"/>
      <c r="AQ67" s="71"/>
      <c r="AR67" s="71"/>
      <c r="AS67" s="71"/>
      <c r="AU67" s="77" t="s">
        <v>248</v>
      </c>
      <c r="AV67" s="71"/>
      <c r="AW67" s="71"/>
      <c r="AX67" s="71"/>
      <c r="AY67" s="71"/>
      <c r="AZ67" s="71"/>
    </row>
    <row r="68" spans="2:52" x14ac:dyDescent="0.25">
      <c r="B68" s="124" t="str">
        <f t="shared" si="20"/>
        <v>Assets Required</v>
      </c>
      <c r="C68" s="205"/>
      <c r="D68" s="206"/>
      <c r="E68" s="206"/>
      <c r="F68" s="206"/>
      <c r="G68" s="207"/>
      <c r="I68" s="124" t="str">
        <f t="shared" si="21"/>
        <v>Assets Required</v>
      </c>
      <c r="J68" s="205">
        <f>+C68-Base!C68</f>
        <v>0</v>
      </c>
      <c r="K68" s="206">
        <f>+D68-Base!D68</f>
        <v>0</v>
      </c>
      <c r="L68" s="206">
        <f>+E68-Base!E68</f>
        <v>0</v>
      </c>
      <c r="M68" s="206">
        <f>+F68-Base!F68</f>
        <v>0</v>
      </c>
      <c r="N68" s="207">
        <f>+G68-Base!G68</f>
        <v>0</v>
      </c>
      <c r="P68" s="13" t="s">
        <v>146</v>
      </c>
      <c r="V68" s="77" t="s">
        <v>58</v>
      </c>
      <c r="W68" s="71"/>
      <c r="X68" s="71"/>
      <c r="Y68" s="71"/>
      <c r="Z68" s="71"/>
      <c r="AA68" s="71"/>
      <c r="AC68" s="77" t="s">
        <v>58</v>
      </c>
      <c r="AD68" s="71"/>
      <c r="AE68" s="71"/>
      <c r="AF68" s="71"/>
      <c r="AG68" s="71"/>
      <c r="AH68" s="71"/>
      <c r="AN68" s="77" t="s">
        <v>249</v>
      </c>
      <c r="AO68" s="71"/>
      <c r="AP68" s="71"/>
      <c r="AQ68" s="71"/>
      <c r="AR68" s="71"/>
      <c r="AS68" s="71"/>
      <c r="AU68" s="77" t="s">
        <v>249</v>
      </c>
      <c r="AV68" s="71"/>
      <c r="AW68" s="71"/>
      <c r="AX68" s="71"/>
      <c r="AY68" s="71"/>
      <c r="AZ68" s="71"/>
    </row>
    <row r="69" spans="2:52" x14ac:dyDescent="0.25">
      <c r="B69" s="135" t="str">
        <f t="shared" si="20"/>
        <v>Surplus Allowance</v>
      </c>
      <c r="C69" s="166"/>
      <c r="D69" s="167"/>
      <c r="E69" s="167"/>
      <c r="F69" s="167"/>
      <c r="G69" s="168"/>
      <c r="I69" s="135" t="str">
        <f t="shared" si="21"/>
        <v>Surplus Allowance</v>
      </c>
      <c r="J69" s="166">
        <f>+C69-Base!C69</f>
        <v>0</v>
      </c>
      <c r="K69" s="167">
        <f>+D69-Base!D69</f>
        <v>0</v>
      </c>
      <c r="L69" s="167">
        <f>+E69-Base!E69</f>
        <v>0</v>
      </c>
      <c r="M69" s="167">
        <f>+F69-Base!F69</f>
        <v>0</v>
      </c>
      <c r="N69" s="168">
        <f>+G69-Base!G69</f>
        <v>0</v>
      </c>
      <c r="P69" s="13" t="s">
        <v>148</v>
      </c>
      <c r="V69" s="78" t="s">
        <v>46</v>
      </c>
      <c r="W69" s="71"/>
      <c r="X69" s="71"/>
      <c r="Y69" s="71"/>
      <c r="Z69" s="71"/>
      <c r="AA69" s="71"/>
      <c r="AC69" s="78" t="s">
        <v>46</v>
      </c>
      <c r="AD69" s="71"/>
      <c r="AE69" s="71"/>
      <c r="AF69" s="71"/>
      <c r="AG69" s="71"/>
      <c r="AH69" s="71"/>
      <c r="AN69" s="78" t="s">
        <v>209</v>
      </c>
      <c r="AO69" s="71"/>
      <c r="AP69" s="71"/>
      <c r="AQ69" s="71"/>
      <c r="AR69" s="71"/>
      <c r="AS69" s="71"/>
      <c r="AU69" s="78" t="s">
        <v>209</v>
      </c>
      <c r="AV69" s="71"/>
      <c r="AW69" s="71"/>
      <c r="AX69" s="71"/>
      <c r="AY69" s="71"/>
      <c r="AZ69" s="71"/>
    </row>
    <row r="70" spans="2:52" x14ac:dyDescent="0.25">
      <c r="B70" s="136" t="str">
        <f t="shared" si="20"/>
        <v>Eligible Deposits</v>
      </c>
      <c r="C70" s="205"/>
      <c r="D70" s="206"/>
      <c r="E70" s="206"/>
      <c r="F70" s="206"/>
      <c r="G70" s="207"/>
      <c r="I70" s="136" t="str">
        <f t="shared" si="21"/>
        <v>Eligible Deposits</v>
      </c>
      <c r="J70" s="205">
        <f>+C70-Base!C70</f>
        <v>0</v>
      </c>
      <c r="K70" s="206">
        <f>+D70-Base!D70</f>
        <v>0</v>
      </c>
      <c r="L70" s="206">
        <f>+E70-Base!E70</f>
        <v>0</v>
      </c>
      <c r="M70" s="206">
        <f>+F70-Base!F70</f>
        <v>0</v>
      </c>
      <c r="N70" s="207">
        <f>+G70-Base!G70</f>
        <v>0</v>
      </c>
      <c r="P70" s="13" t="s">
        <v>149</v>
      </c>
      <c r="V70" s="78" t="s">
        <v>32</v>
      </c>
      <c r="W70" s="71"/>
      <c r="X70" s="71"/>
      <c r="Y70" s="71"/>
      <c r="Z70" s="71"/>
      <c r="AA70" s="71"/>
      <c r="AC70" s="78" t="s">
        <v>32</v>
      </c>
      <c r="AD70" s="71"/>
      <c r="AE70" s="71"/>
      <c r="AF70" s="71"/>
      <c r="AG70" s="71"/>
      <c r="AH70" s="71"/>
      <c r="AN70" s="78" t="s">
        <v>210</v>
      </c>
      <c r="AO70" s="71"/>
      <c r="AP70" s="71"/>
      <c r="AQ70" s="71"/>
      <c r="AR70" s="71"/>
      <c r="AS70" s="71"/>
      <c r="AU70" s="78" t="s">
        <v>210</v>
      </c>
      <c r="AV70" s="71"/>
      <c r="AW70" s="71"/>
      <c r="AX70" s="71"/>
      <c r="AY70" s="71"/>
      <c r="AZ70" s="71"/>
    </row>
    <row r="71" spans="2:52" ht="15.75" thickBot="1" x14ac:dyDescent="0.3">
      <c r="B71" s="134" t="str">
        <f t="shared" si="20"/>
        <v>Other Admitted Assets</v>
      </c>
      <c r="C71" s="208"/>
      <c r="D71" s="209"/>
      <c r="E71" s="209"/>
      <c r="F71" s="209"/>
      <c r="G71" s="210"/>
      <c r="I71" s="134" t="str">
        <f t="shared" si="21"/>
        <v>Other Admitted Assets</v>
      </c>
      <c r="J71" s="208">
        <f>+C71-Base!C71</f>
        <v>0</v>
      </c>
      <c r="K71" s="209">
        <f>+D71-Base!D71</f>
        <v>0</v>
      </c>
      <c r="L71" s="209">
        <f>+E71-Base!E71</f>
        <v>0</v>
      </c>
      <c r="M71" s="209">
        <f>+F71-Base!F71</f>
        <v>0</v>
      </c>
      <c r="N71" s="210">
        <f>+G71-Base!G71</f>
        <v>0</v>
      </c>
      <c r="P71" s="13" t="s">
        <v>150</v>
      </c>
      <c r="V71" s="78" t="s">
        <v>49</v>
      </c>
      <c r="W71" s="71"/>
      <c r="X71" s="71"/>
      <c r="Y71" s="71"/>
      <c r="Z71" s="71"/>
      <c r="AA71" s="71"/>
      <c r="AC71" s="78" t="s">
        <v>49</v>
      </c>
      <c r="AD71" s="71"/>
      <c r="AE71" s="71"/>
      <c r="AF71" s="71"/>
      <c r="AG71" s="71"/>
      <c r="AH71" s="71"/>
      <c r="AN71" s="78" t="s">
        <v>251</v>
      </c>
      <c r="AO71" s="71"/>
      <c r="AP71" s="71"/>
      <c r="AQ71" s="71"/>
      <c r="AR71" s="71"/>
      <c r="AS71" s="71"/>
      <c r="AU71" s="78" t="s">
        <v>251</v>
      </c>
      <c r="AV71" s="71"/>
      <c r="AW71" s="71"/>
      <c r="AX71" s="71"/>
      <c r="AY71" s="71"/>
      <c r="AZ71" s="71"/>
    </row>
    <row r="72" spans="2:52" x14ac:dyDescent="0.25">
      <c r="B72" s="127" t="str">
        <f t="shared" si="20"/>
        <v>Required Margin:</v>
      </c>
      <c r="C72" s="45"/>
      <c r="D72" s="46"/>
      <c r="E72" s="46"/>
      <c r="F72" s="46"/>
      <c r="G72" s="47"/>
      <c r="I72" s="127" t="str">
        <f t="shared" si="21"/>
        <v>Required Margin:</v>
      </c>
      <c r="J72" s="45"/>
      <c r="K72" s="46"/>
      <c r="L72" s="46"/>
      <c r="M72" s="46"/>
      <c r="N72" s="47"/>
      <c r="P72" s="37"/>
      <c r="V72" s="78" t="s">
        <v>5</v>
      </c>
      <c r="W72" s="85"/>
      <c r="X72" s="85"/>
      <c r="Y72" s="85"/>
      <c r="Z72" s="85"/>
      <c r="AA72" s="85"/>
      <c r="AC72" s="78" t="s">
        <v>5</v>
      </c>
      <c r="AD72" s="85"/>
      <c r="AE72" s="85"/>
      <c r="AF72" s="85"/>
      <c r="AG72" s="85"/>
      <c r="AH72" s="85"/>
      <c r="AN72" s="78" t="s">
        <v>252</v>
      </c>
      <c r="AO72" s="85"/>
      <c r="AP72" s="85"/>
      <c r="AQ72" s="85"/>
      <c r="AR72" s="85"/>
      <c r="AS72" s="85"/>
      <c r="AU72" s="78" t="s">
        <v>252</v>
      </c>
      <c r="AV72" s="85"/>
      <c r="AW72" s="85"/>
      <c r="AX72" s="85"/>
      <c r="AY72" s="85"/>
      <c r="AZ72" s="85"/>
    </row>
    <row r="73" spans="2:52" x14ac:dyDescent="0.25">
      <c r="B73" s="128" t="str">
        <f t="shared" si="20"/>
        <v>Credit Risk</v>
      </c>
      <c r="C73" s="175">
        <f>SUM(C74:C81)</f>
        <v>0</v>
      </c>
      <c r="D73" s="176">
        <f t="shared" ref="D73:G73" si="22">SUM(D74:D81)</f>
        <v>0</v>
      </c>
      <c r="E73" s="176">
        <f t="shared" si="22"/>
        <v>0</v>
      </c>
      <c r="F73" s="176">
        <f t="shared" si="22"/>
        <v>0</v>
      </c>
      <c r="G73" s="177">
        <f t="shared" si="22"/>
        <v>0</v>
      </c>
      <c r="I73" s="128" t="str">
        <f t="shared" si="21"/>
        <v>Credit Risk</v>
      </c>
      <c r="J73" s="175">
        <f>+C73-Base!C73</f>
        <v>0</v>
      </c>
      <c r="K73" s="176">
        <f>+D73-Base!D73</f>
        <v>0</v>
      </c>
      <c r="L73" s="176">
        <f>+E73-Base!E73</f>
        <v>0</v>
      </c>
      <c r="M73" s="176">
        <f>+F73-Base!F73</f>
        <v>0</v>
      </c>
      <c r="N73" s="177">
        <f>+G73-Base!G73</f>
        <v>0</v>
      </c>
      <c r="P73" s="13" t="s">
        <v>151</v>
      </c>
      <c r="V73" s="86" t="s">
        <v>33</v>
      </c>
      <c r="W73" s="75"/>
      <c r="X73" s="75"/>
      <c r="Y73" s="75"/>
      <c r="Z73" s="75"/>
      <c r="AA73" s="75"/>
      <c r="AC73" s="86" t="s">
        <v>33</v>
      </c>
      <c r="AD73" s="75"/>
      <c r="AE73" s="75"/>
      <c r="AF73" s="75"/>
      <c r="AG73" s="75"/>
      <c r="AH73" s="75"/>
      <c r="AN73" s="86" t="s">
        <v>212</v>
      </c>
      <c r="AO73" s="75"/>
      <c r="AP73" s="75"/>
      <c r="AQ73" s="75"/>
      <c r="AR73" s="75"/>
      <c r="AS73" s="75"/>
      <c r="AU73" s="86" t="s">
        <v>212</v>
      </c>
      <c r="AV73" s="75"/>
      <c r="AW73" s="75"/>
      <c r="AX73" s="75"/>
      <c r="AY73" s="75"/>
      <c r="AZ73" s="75"/>
    </row>
    <row r="74" spans="2:52" x14ac:dyDescent="0.25">
      <c r="B74" s="129" t="str">
        <f t="shared" si="20"/>
        <v>- Short Term Investments</v>
      </c>
      <c r="C74" s="205"/>
      <c r="D74" s="206"/>
      <c r="E74" s="206"/>
      <c r="F74" s="206"/>
      <c r="G74" s="207"/>
      <c r="I74" s="129" t="str">
        <f t="shared" si="21"/>
        <v>- Short Term Investments</v>
      </c>
      <c r="J74" s="205">
        <f>+C74-Base!C74</f>
        <v>0</v>
      </c>
      <c r="K74" s="206">
        <f>+D74-Base!D74</f>
        <v>0</v>
      </c>
      <c r="L74" s="206">
        <f>+E74-Base!E74</f>
        <v>0</v>
      </c>
      <c r="M74" s="206">
        <f>+F74-Base!F74</f>
        <v>0</v>
      </c>
      <c r="N74" s="207">
        <f>+G74-Base!G74</f>
        <v>0</v>
      </c>
      <c r="P74" s="13" t="s">
        <v>152</v>
      </c>
      <c r="V74" s="87" t="s">
        <v>63</v>
      </c>
      <c r="W74" s="71"/>
      <c r="X74" s="71"/>
      <c r="Y74" s="71"/>
      <c r="Z74" s="71"/>
      <c r="AA74" s="71"/>
      <c r="AC74" s="87" t="s">
        <v>63</v>
      </c>
      <c r="AD74" s="71"/>
      <c r="AE74" s="71"/>
      <c r="AF74" s="71"/>
      <c r="AG74" s="71"/>
      <c r="AH74" s="71"/>
      <c r="AN74" s="87" t="s">
        <v>213</v>
      </c>
      <c r="AO74" s="71"/>
      <c r="AP74" s="71"/>
      <c r="AQ74" s="71"/>
      <c r="AR74" s="71"/>
      <c r="AS74" s="71"/>
      <c r="AU74" s="87" t="s">
        <v>213</v>
      </c>
      <c r="AV74" s="71"/>
      <c r="AW74" s="71"/>
      <c r="AX74" s="71"/>
      <c r="AY74" s="71"/>
      <c r="AZ74" s="71"/>
    </row>
    <row r="75" spans="2:52" x14ac:dyDescent="0.25">
      <c r="B75" s="129" t="str">
        <f t="shared" si="20"/>
        <v>- Bonds</v>
      </c>
      <c r="C75" s="205"/>
      <c r="D75" s="206"/>
      <c r="E75" s="206"/>
      <c r="F75" s="206"/>
      <c r="G75" s="207"/>
      <c r="I75" s="129" t="str">
        <f t="shared" si="21"/>
        <v>- Bonds</v>
      </c>
      <c r="J75" s="205">
        <f>+C75-Base!C75</f>
        <v>0</v>
      </c>
      <c r="K75" s="206">
        <f>+D75-Base!D75</f>
        <v>0</v>
      </c>
      <c r="L75" s="206">
        <f>+E75-Base!E75</f>
        <v>0</v>
      </c>
      <c r="M75" s="206">
        <f>+F75-Base!F75</f>
        <v>0</v>
      </c>
      <c r="N75" s="207">
        <f>+G75-Base!G75</f>
        <v>0</v>
      </c>
      <c r="P75" s="13" t="s">
        <v>153</v>
      </c>
      <c r="V75" s="87" t="s">
        <v>64</v>
      </c>
      <c r="W75" s="71"/>
      <c r="X75" s="71"/>
      <c r="Y75" s="71"/>
      <c r="Z75" s="71"/>
      <c r="AA75" s="71"/>
      <c r="AC75" s="87" t="s">
        <v>64</v>
      </c>
      <c r="AD75" s="71"/>
      <c r="AE75" s="71"/>
      <c r="AF75" s="71"/>
      <c r="AG75" s="71"/>
      <c r="AH75" s="71"/>
      <c r="AN75" s="87" t="s">
        <v>214</v>
      </c>
      <c r="AO75" s="71"/>
      <c r="AP75" s="71"/>
      <c r="AQ75" s="71"/>
      <c r="AR75" s="71"/>
      <c r="AS75" s="71"/>
      <c r="AU75" s="87" t="s">
        <v>214</v>
      </c>
      <c r="AV75" s="71"/>
      <c r="AW75" s="71"/>
      <c r="AX75" s="71"/>
      <c r="AY75" s="71"/>
      <c r="AZ75" s="71"/>
    </row>
    <row r="76" spans="2:52" x14ac:dyDescent="0.25">
      <c r="B76" s="129" t="str">
        <f t="shared" si="20"/>
        <v>- Asset Backed Securities</v>
      </c>
      <c r="C76" s="205"/>
      <c r="D76" s="206"/>
      <c r="E76" s="206"/>
      <c r="F76" s="206"/>
      <c r="G76" s="207"/>
      <c r="I76" s="129" t="str">
        <f t="shared" si="21"/>
        <v>- Asset Backed Securities</v>
      </c>
      <c r="J76" s="205">
        <f>+C76-Base!C76</f>
        <v>0</v>
      </c>
      <c r="K76" s="206">
        <f>+D76-Base!D76</f>
        <v>0</v>
      </c>
      <c r="L76" s="206">
        <f>+E76-Base!E76</f>
        <v>0</v>
      </c>
      <c r="M76" s="206">
        <f>+F76-Base!F76</f>
        <v>0</v>
      </c>
      <c r="N76" s="207">
        <f>+G76-Base!G76</f>
        <v>0</v>
      </c>
      <c r="P76" s="13" t="s">
        <v>154</v>
      </c>
      <c r="V76" s="87" t="s">
        <v>65</v>
      </c>
      <c r="W76" s="71"/>
      <c r="X76" s="71"/>
      <c r="Y76" s="71"/>
      <c r="Z76" s="71"/>
      <c r="AA76" s="71"/>
      <c r="AC76" s="87" t="s">
        <v>65</v>
      </c>
      <c r="AD76" s="71"/>
      <c r="AE76" s="71"/>
      <c r="AF76" s="71"/>
      <c r="AG76" s="71"/>
      <c r="AH76" s="71"/>
      <c r="AN76" s="87" t="s">
        <v>215</v>
      </c>
      <c r="AO76" s="71"/>
      <c r="AP76" s="71"/>
      <c r="AQ76" s="71"/>
      <c r="AR76" s="71"/>
      <c r="AS76" s="71"/>
      <c r="AU76" s="87" t="s">
        <v>215</v>
      </c>
      <c r="AV76" s="71"/>
      <c r="AW76" s="71"/>
      <c r="AX76" s="71"/>
      <c r="AY76" s="71"/>
      <c r="AZ76" s="71"/>
    </row>
    <row r="77" spans="2:52" x14ac:dyDescent="0.25">
      <c r="B77" s="129" t="str">
        <f t="shared" si="20"/>
        <v>- Leases and Other Loans</v>
      </c>
      <c r="C77" s="205"/>
      <c r="D77" s="206"/>
      <c r="E77" s="206"/>
      <c r="F77" s="206"/>
      <c r="G77" s="207"/>
      <c r="I77" s="129" t="str">
        <f t="shared" si="21"/>
        <v>- Leases and Other Loans</v>
      </c>
      <c r="J77" s="205">
        <f>+C77-Base!C77</f>
        <v>0</v>
      </c>
      <c r="K77" s="206">
        <f>+D77-Base!D77</f>
        <v>0</v>
      </c>
      <c r="L77" s="206">
        <f>+E77-Base!E77</f>
        <v>0</v>
      </c>
      <c r="M77" s="206">
        <f>+F77-Base!F77</f>
        <v>0</v>
      </c>
      <c r="N77" s="207">
        <f>+G77-Base!G77</f>
        <v>0</v>
      </c>
      <c r="P77" s="13" t="s">
        <v>155</v>
      </c>
      <c r="V77" s="87" t="s">
        <v>66</v>
      </c>
      <c r="W77" s="71"/>
      <c r="X77" s="71"/>
      <c r="Y77" s="71"/>
      <c r="Z77" s="71"/>
      <c r="AA77" s="71"/>
      <c r="AC77" s="87" t="s">
        <v>66</v>
      </c>
      <c r="AD77" s="71"/>
      <c r="AE77" s="71"/>
      <c r="AF77" s="71"/>
      <c r="AG77" s="71"/>
      <c r="AH77" s="71"/>
      <c r="AN77" s="87" t="s">
        <v>216</v>
      </c>
      <c r="AO77" s="71"/>
      <c r="AP77" s="71"/>
      <c r="AQ77" s="71"/>
      <c r="AR77" s="71"/>
      <c r="AS77" s="71"/>
      <c r="AU77" s="87" t="s">
        <v>216</v>
      </c>
      <c r="AV77" s="71"/>
      <c r="AW77" s="71"/>
      <c r="AX77" s="71"/>
      <c r="AY77" s="71"/>
      <c r="AZ77" s="71"/>
    </row>
    <row r="78" spans="2:52" x14ac:dyDescent="0.25">
      <c r="B78" s="129" t="str">
        <f t="shared" si="20"/>
        <v>- Mortgages</v>
      </c>
      <c r="C78" s="205"/>
      <c r="D78" s="206"/>
      <c r="E78" s="206"/>
      <c r="F78" s="206"/>
      <c r="G78" s="207"/>
      <c r="I78" s="129" t="str">
        <f t="shared" si="21"/>
        <v>- Mortgages</v>
      </c>
      <c r="J78" s="205">
        <f>+C78-Base!C78</f>
        <v>0</v>
      </c>
      <c r="K78" s="206">
        <f>+D78-Base!D78</f>
        <v>0</v>
      </c>
      <c r="L78" s="206">
        <f>+E78-Base!E78</f>
        <v>0</v>
      </c>
      <c r="M78" s="206">
        <f>+F78-Base!F78</f>
        <v>0</v>
      </c>
      <c r="N78" s="207">
        <f>+G78-Base!G78</f>
        <v>0</v>
      </c>
      <c r="P78" s="13" t="s">
        <v>156</v>
      </c>
      <c r="V78" s="87" t="s">
        <v>67</v>
      </c>
      <c r="W78" s="71"/>
      <c r="X78" s="71"/>
      <c r="Y78" s="71"/>
      <c r="Z78" s="71"/>
      <c r="AA78" s="71"/>
      <c r="AC78" s="87" t="s">
        <v>67</v>
      </c>
      <c r="AD78" s="71"/>
      <c r="AE78" s="71"/>
      <c r="AF78" s="71"/>
      <c r="AG78" s="71"/>
      <c r="AH78" s="71"/>
      <c r="AN78" s="87" t="s">
        <v>217</v>
      </c>
      <c r="AO78" s="71"/>
      <c r="AP78" s="71"/>
      <c r="AQ78" s="71"/>
      <c r="AR78" s="71"/>
      <c r="AS78" s="71"/>
      <c r="AU78" s="87" t="s">
        <v>217</v>
      </c>
      <c r="AV78" s="71"/>
      <c r="AW78" s="71"/>
      <c r="AX78" s="71"/>
      <c r="AY78" s="71"/>
      <c r="AZ78" s="71"/>
    </row>
    <row r="79" spans="2:52" x14ac:dyDescent="0.25">
      <c r="B79" s="130" t="str">
        <f t="shared" si="20"/>
        <v>- Receivables, Recoverables and Other Assets</v>
      </c>
      <c r="C79" s="205"/>
      <c r="D79" s="206"/>
      <c r="E79" s="206"/>
      <c r="F79" s="206"/>
      <c r="G79" s="207"/>
      <c r="I79" s="130" t="str">
        <f t="shared" si="21"/>
        <v>- Receivables, Recoverables and Other Assets</v>
      </c>
      <c r="J79" s="205">
        <f>+C79-Base!C79</f>
        <v>0</v>
      </c>
      <c r="K79" s="206">
        <f>+D79-Base!D79</f>
        <v>0</v>
      </c>
      <c r="L79" s="206">
        <f>+E79-Base!E79</f>
        <v>0</v>
      </c>
      <c r="M79" s="206">
        <f>+F79-Base!F79</f>
        <v>0</v>
      </c>
      <c r="N79" s="207">
        <f>+G79-Base!G79</f>
        <v>0</v>
      </c>
      <c r="P79" s="13" t="s">
        <v>157</v>
      </c>
      <c r="V79" s="88" t="s">
        <v>68</v>
      </c>
      <c r="W79" s="71"/>
      <c r="X79" s="71"/>
      <c r="Y79" s="71"/>
      <c r="Z79" s="71"/>
      <c r="AA79" s="71"/>
      <c r="AC79" s="88" t="s">
        <v>68</v>
      </c>
      <c r="AD79" s="71"/>
      <c r="AE79" s="71"/>
      <c r="AF79" s="71"/>
      <c r="AG79" s="71"/>
      <c r="AH79" s="71"/>
      <c r="AN79" s="88" t="s">
        <v>218</v>
      </c>
      <c r="AO79" s="71"/>
      <c r="AP79" s="71"/>
      <c r="AQ79" s="71"/>
      <c r="AR79" s="71"/>
      <c r="AS79" s="71"/>
      <c r="AU79" s="88" t="s">
        <v>218</v>
      </c>
      <c r="AV79" s="71"/>
      <c r="AW79" s="71"/>
      <c r="AX79" s="71"/>
      <c r="AY79" s="71"/>
      <c r="AZ79" s="71"/>
    </row>
    <row r="80" spans="2:52" x14ac:dyDescent="0.25">
      <c r="B80" s="130" t="str">
        <f t="shared" si="20"/>
        <v>- Off-balance Sheet Exposures</v>
      </c>
      <c r="C80" s="205"/>
      <c r="D80" s="206"/>
      <c r="E80" s="206"/>
      <c r="F80" s="206"/>
      <c r="G80" s="207"/>
      <c r="I80" s="130" t="str">
        <f t="shared" si="21"/>
        <v>- Off-balance Sheet Exposures</v>
      </c>
      <c r="J80" s="205">
        <f>+C80-Base!C80</f>
        <v>0</v>
      </c>
      <c r="K80" s="206">
        <f>+D80-Base!D80</f>
        <v>0</v>
      </c>
      <c r="L80" s="206">
        <f>+E80-Base!E80</f>
        <v>0</v>
      </c>
      <c r="M80" s="206">
        <f>+F80-Base!F80</f>
        <v>0</v>
      </c>
      <c r="N80" s="207">
        <f>+G80-Base!G80</f>
        <v>0</v>
      </c>
      <c r="P80" s="13" t="s">
        <v>158</v>
      </c>
      <c r="V80" s="88" t="s">
        <v>69</v>
      </c>
      <c r="W80" s="71"/>
      <c r="X80" s="71"/>
      <c r="Y80" s="71"/>
      <c r="Z80" s="71"/>
      <c r="AA80" s="71"/>
      <c r="AC80" s="88" t="s">
        <v>69</v>
      </c>
      <c r="AD80" s="71"/>
      <c r="AE80" s="71"/>
      <c r="AF80" s="71"/>
      <c r="AG80" s="71"/>
      <c r="AH80" s="71"/>
      <c r="AN80" s="88" t="s">
        <v>219</v>
      </c>
      <c r="AO80" s="71"/>
      <c r="AP80" s="71"/>
      <c r="AQ80" s="71"/>
      <c r="AR80" s="71"/>
      <c r="AS80" s="71"/>
      <c r="AU80" s="88" t="s">
        <v>219</v>
      </c>
      <c r="AV80" s="71"/>
      <c r="AW80" s="71"/>
      <c r="AX80" s="71"/>
      <c r="AY80" s="71"/>
      <c r="AZ80" s="71"/>
    </row>
    <row r="81" spans="2:52" ht="26.25" x14ac:dyDescent="0.25">
      <c r="B81" s="131" t="str">
        <f t="shared" si="20"/>
        <v>- Letters of credit and other acceptable collateral used to obtain capital credit for unregistered reinsurance</v>
      </c>
      <c r="C81" s="205"/>
      <c r="D81" s="206"/>
      <c r="E81" s="206"/>
      <c r="F81" s="206"/>
      <c r="G81" s="207"/>
      <c r="I81" s="131" t="str">
        <f t="shared" si="21"/>
        <v>- Letters of credit and other acceptable collateral used to obtain capital credit for unregistered reinsurance</v>
      </c>
      <c r="J81" s="205">
        <f>+C81-Base!C81</f>
        <v>0</v>
      </c>
      <c r="K81" s="206">
        <f>+D81-Base!D81</f>
        <v>0</v>
      </c>
      <c r="L81" s="206">
        <f>+E81-Base!E81</f>
        <v>0</v>
      </c>
      <c r="M81" s="206">
        <f>+F81-Base!F81</f>
        <v>0</v>
      </c>
      <c r="N81" s="207">
        <f>+G81-Base!G81</f>
        <v>0</v>
      </c>
      <c r="P81" s="13" t="s">
        <v>159</v>
      </c>
      <c r="V81" s="88" t="s">
        <v>70</v>
      </c>
      <c r="W81" s="71"/>
      <c r="X81" s="71"/>
      <c r="Y81" s="71"/>
      <c r="Z81" s="71"/>
      <c r="AA81" s="71"/>
      <c r="AC81" s="88" t="s">
        <v>70</v>
      </c>
      <c r="AD81" s="71"/>
      <c r="AE81" s="71"/>
      <c r="AF81" s="71"/>
      <c r="AG81" s="71"/>
      <c r="AH81" s="71"/>
      <c r="AN81" s="88" t="s">
        <v>220</v>
      </c>
      <c r="AO81" s="71"/>
      <c r="AP81" s="71"/>
      <c r="AQ81" s="71"/>
      <c r="AR81" s="71"/>
      <c r="AS81" s="71"/>
      <c r="AU81" s="88" t="s">
        <v>220</v>
      </c>
      <c r="AV81" s="71"/>
      <c r="AW81" s="71"/>
      <c r="AX81" s="71"/>
      <c r="AY81" s="71"/>
      <c r="AZ81" s="71"/>
    </row>
    <row r="82" spans="2:52" x14ac:dyDescent="0.25">
      <c r="B82" s="128" t="str">
        <f t="shared" si="20"/>
        <v>Market Risk</v>
      </c>
      <c r="C82" s="175">
        <f>SUM(C83:C88)</f>
        <v>0</v>
      </c>
      <c r="D82" s="176">
        <f t="shared" ref="D82:G82" si="23">SUM(D83:D88)</f>
        <v>0</v>
      </c>
      <c r="E82" s="176">
        <f t="shared" si="23"/>
        <v>0</v>
      </c>
      <c r="F82" s="176">
        <f t="shared" si="23"/>
        <v>0</v>
      </c>
      <c r="G82" s="177">
        <f t="shared" si="23"/>
        <v>0</v>
      </c>
      <c r="I82" s="128" t="str">
        <f t="shared" si="21"/>
        <v>Market Risk</v>
      </c>
      <c r="J82" s="175">
        <f>+C82-Base!C82</f>
        <v>0</v>
      </c>
      <c r="K82" s="176">
        <f>+D82-Base!D82</f>
        <v>0</v>
      </c>
      <c r="L82" s="176">
        <f>+E82-Base!E82</f>
        <v>0</v>
      </c>
      <c r="M82" s="176">
        <f>+F82-Base!F82</f>
        <v>0</v>
      </c>
      <c r="N82" s="177">
        <f>+G82-Base!G82</f>
        <v>0</v>
      </c>
      <c r="P82" s="13" t="s">
        <v>160</v>
      </c>
      <c r="V82" s="86" t="s">
        <v>34</v>
      </c>
      <c r="W82" s="75"/>
      <c r="X82" s="75"/>
      <c r="Y82" s="75"/>
      <c r="Z82" s="75"/>
      <c r="AA82" s="75"/>
      <c r="AC82" s="86" t="s">
        <v>34</v>
      </c>
      <c r="AD82" s="75"/>
      <c r="AE82" s="75"/>
      <c r="AF82" s="75"/>
      <c r="AG82" s="75"/>
      <c r="AH82" s="75"/>
      <c r="AN82" s="86" t="s">
        <v>221</v>
      </c>
      <c r="AO82" s="75"/>
      <c r="AP82" s="75"/>
      <c r="AQ82" s="75"/>
      <c r="AR82" s="75"/>
      <c r="AS82" s="75"/>
      <c r="AU82" s="86" t="s">
        <v>221</v>
      </c>
      <c r="AV82" s="75"/>
      <c r="AW82" s="75"/>
      <c r="AX82" s="75"/>
      <c r="AY82" s="75"/>
      <c r="AZ82" s="75"/>
    </row>
    <row r="83" spans="2:52" x14ac:dyDescent="0.25">
      <c r="B83" s="129" t="str">
        <f t="shared" si="20"/>
        <v>- Interest Rate</v>
      </c>
      <c r="C83" s="205"/>
      <c r="D83" s="206"/>
      <c r="E83" s="206"/>
      <c r="F83" s="206"/>
      <c r="G83" s="207"/>
      <c r="I83" s="129" t="str">
        <f t="shared" si="21"/>
        <v>- Interest Rate</v>
      </c>
      <c r="J83" s="205">
        <f>+C83-Base!C83</f>
        <v>0</v>
      </c>
      <c r="K83" s="206">
        <f>+D83-Base!D83</f>
        <v>0</v>
      </c>
      <c r="L83" s="206">
        <f>+E83-Base!E83</f>
        <v>0</v>
      </c>
      <c r="M83" s="206">
        <f>+F83-Base!F83</f>
        <v>0</v>
      </c>
      <c r="N83" s="207">
        <f>+G83-Base!G83</f>
        <v>0</v>
      </c>
      <c r="P83" s="13" t="s">
        <v>161</v>
      </c>
      <c r="V83" s="87" t="s">
        <v>35</v>
      </c>
      <c r="W83" s="71"/>
      <c r="X83" s="71"/>
      <c r="Y83" s="71"/>
      <c r="Z83" s="71"/>
      <c r="AA83" s="71"/>
      <c r="AC83" s="87" t="s">
        <v>35</v>
      </c>
      <c r="AD83" s="71"/>
      <c r="AE83" s="71"/>
      <c r="AF83" s="71"/>
      <c r="AG83" s="71"/>
      <c r="AH83" s="71"/>
      <c r="AN83" s="87" t="s">
        <v>222</v>
      </c>
      <c r="AO83" s="71"/>
      <c r="AP83" s="71"/>
      <c r="AQ83" s="71"/>
      <c r="AR83" s="71"/>
      <c r="AS83" s="71"/>
      <c r="AU83" s="87" t="s">
        <v>222</v>
      </c>
      <c r="AV83" s="71"/>
      <c r="AW83" s="71"/>
      <c r="AX83" s="71"/>
      <c r="AY83" s="71"/>
      <c r="AZ83" s="71"/>
    </row>
    <row r="84" spans="2:52" x14ac:dyDescent="0.25">
      <c r="B84" s="129" t="str">
        <f>IF(Lang,V84,AN84)</f>
        <v>- Equity</v>
      </c>
      <c r="C84" s="205"/>
      <c r="D84" s="206"/>
      <c r="E84" s="206"/>
      <c r="F84" s="206"/>
      <c r="G84" s="207"/>
      <c r="I84" s="129" t="str">
        <f t="shared" si="21"/>
        <v>- Equity</v>
      </c>
      <c r="J84" s="205">
        <f>+C84-Base!C84</f>
        <v>0</v>
      </c>
      <c r="K84" s="206">
        <f>+D84-Base!D84</f>
        <v>0</v>
      </c>
      <c r="L84" s="206">
        <f>+E84-Base!E84</f>
        <v>0</v>
      </c>
      <c r="M84" s="206">
        <f>+F84-Base!F84</f>
        <v>0</v>
      </c>
      <c r="N84" s="207">
        <f>+G84-Base!G84</f>
        <v>0</v>
      </c>
      <c r="P84" s="13" t="s">
        <v>162</v>
      </c>
      <c r="V84" s="87" t="s">
        <v>36</v>
      </c>
      <c r="W84" s="71"/>
      <c r="X84" s="71"/>
      <c r="Y84" s="71"/>
      <c r="Z84" s="71"/>
      <c r="AA84" s="71"/>
      <c r="AC84" s="87" t="s">
        <v>36</v>
      </c>
      <c r="AD84" s="71"/>
      <c r="AE84" s="71"/>
      <c r="AF84" s="71"/>
      <c r="AG84" s="71"/>
      <c r="AH84" s="71"/>
      <c r="AN84" s="87" t="s">
        <v>223</v>
      </c>
      <c r="AO84" s="71"/>
      <c r="AP84" s="71"/>
      <c r="AQ84" s="71"/>
      <c r="AR84" s="71"/>
      <c r="AS84" s="71"/>
      <c r="AU84" s="87" t="s">
        <v>223</v>
      </c>
      <c r="AV84" s="71"/>
      <c r="AW84" s="71"/>
      <c r="AX84" s="71"/>
      <c r="AY84" s="71"/>
      <c r="AZ84" s="71"/>
    </row>
    <row r="85" spans="2:52" x14ac:dyDescent="0.25">
      <c r="B85" s="129" t="str">
        <f t="shared" si="20"/>
        <v>- Preferred Shares</v>
      </c>
      <c r="C85" s="205"/>
      <c r="D85" s="206"/>
      <c r="E85" s="206"/>
      <c r="F85" s="206"/>
      <c r="G85" s="207"/>
      <c r="I85" s="129" t="str">
        <f t="shared" si="21"/>
        <v>- Preferred Shares</v>
      </c>
      <c r="J85" s="205">
        <f>+C85-Base!C85</f>
        <v>0</v>
      </c>
      <c r="K85" s="206">
        <f>+D85-Base!D85</f>
        <v>0</v>
      </c>
      <c r="L85" s="206">
        <f>+E85-Base!E85</f>
        <v>0</v>
      </c>
      <c r="M85" s="206">
        <f>+F85-Base!F85</f>
        <v>0</v>
      </c>
      <c r="N85" s="207">
        <f>+G85-Base!G85</f>
        <v>0</v>
      </c>
      <c r="P85" s="13" t="s">
        <v>163</v>
      </c>
      <c r="V85" s="87" t="s">
        <v>71</v>
      </c>
      <c r="W85" s="71"/>
      <c r="X85" s="71"/>
      <c r="Y85" s="71"/>
      <c r="Z85" s="71"/>
      <c r="AA85" s="71"/>
      <c r="AC85" s="87" t="s">
        <v>71</v>
      </c>
      <c r="AD85" s="71"/>
      <c r="AE85" s="71"/>
      <c r="AF85" s="71"/>
      <c r="AG85" s="71"/>
      <c r="AH85" s="71"/>
      <c r="AN85" s="87" t="s">
        <v>224</v>
      </c>
      <c r="AO85" s="71"/>
      <c r="AP85" s="71"/>
      <c r="AQ85" s="71"/>
      <c r="AR85" s="71"/>
      <c r="AS85" s="71"/>
      <c r="AU85" s="87" t="s">
        <v>224</v>
      </c>
      <c r="AV85" s="71"/>
      <c r="AW85" s="71"/>
      <c r="AX85" s="71"/>
      <c r="AY85" s="71"/>
      <c r="AZ85" s="71"/>
    </row>
    <row r="86" spans="2:52" x14ac:dyDescent="0.25">
      <c r="B86" s="129" t="str">
        <f t="shared" ref="B86:B107" si="24">IF(Lang,V86,AN86)</f>
        <v>- Real Estate</v>
      </c>
      <c r="C86" s="205"/>
      <c r="D86" s="206"/>
      <c r="E86" s="206"/>
      <c r="F86" s="206"/>
      <c r="G86" s="207"/>
      <c r="I86" s="129" t="str">
        <f t="shared" ref="I86:I107" si="25">IF(Lang,AC86,AU86)</f>
        <v>- Real Estate</v>
      </c>
      <c r="J86" s="205">
        <f>+C86-Base!C86</f>
        <v>0</v>
      </c>
      <c r="K86" s="206">
        <f>+D86-Base!D86</f>
        <v>0</v>
      </c>
      <c r="L86" s="206">
        <f>+E86-Base!E86</f>
        <v>0</v>
      </c>
      <c r="M86" s="206">
        <f>+F86-Base!F86</f>
        <v>0</v>
      </c>
      <c r="N86" s="207">
        <f>+G86-Base!G86</f>
        <v>0</v>
      </c>
      <c r="P86" s="13" t="s">
        <v>164</v>
      </c>
      <c r="V86" s="87" t="s">
        <v>50</v>
      </c>
      <c r="W86" s="71"/>
      <c r="X86" s="71"/>
      <c r="Y86" s="71"/>
      <c r="Z86" s="71"/>
      <c r="AA86" s="71"/>
      <c r="AC86" s="87" t="s">
        <v>50</v>
      </c>
      <c r="AD86" s="71"/>
      <c r="AE86" s="71"/>
      <c r="AF86" s="71"/>
      <c r="AG86" s="71"/>
      <c r="AH86" s="71"/>
      <c r="AN86" s="87" t="s">
        <v>225</v>
      </c>
      <c r="AO86" s="71"/>
      <c r="AP86" s="71"/>
      <c r="AQ86" s="71"/>
      <c r="AR86" s="71"/>
      <c r="AS86" s="71"/>
      <c r="AU86" s="87" t="s">
        <v>225</v>
      </c>
      <c r="AV86" s="71"/>
      <c r="AW86" s="71"/>
      <c r="AX86" s="71"/>
      <c r="AY86" s="71"/>
      <c r="AZ86" s="71"/>
    </row>
    <row r="87" spans="2:52" x14ac:dyDescent="0.25">
      <c r="B87" s="129" t="str">
        <f t="shared" si="24"/>
        <v>- Index Linked RPT Products</v>
      </c>
      <c r="C87" s="205"/>
      <c r="D87" s="206"/>
      <c r="E87" s="206"/>
      <c r="F87" s="206"/>
      <c r="G87" s="207"/>
      <c r="I87" s="129" t="str">
        <f t="shared" si="25"/>
        <v>- Index Linked RPT Products</v>
      </c>
      <c r="J87" s="205">
        <f>+C87-Base!C87</f>
        <v>0</v>
      </c>
      <c r="K87" s="206">
        <f>+D87-Base!D87</f>
        <v>0</v>
      </c>
      <c r="L87" s="206">
        <f>+E87-Base!E87</f>
        <v>0</v>
      </c>
      <c r="M87" s="206">
        <f>+F87-Base!F87</f>
        <v>0</v>
      </c>
      <c r="N87" s="207">
        <f>+G87-Base!G87</f>
        <v>0</v>
      </c>
      <c r="P87" s="13" t="s">
        <v>165</v>
      </c>
      <c r="V87" s="87" t="s">
        <v>72</v>
      </c>
      <c r="W87" s="71"/>
      <c r="X87" s="71"/>
      <c r="Y87" s="71"/>
      <c r="Z87" s="71"/>
      <c r="AA87" s="71"/>
      <c r="AC87" s="87" t="s">
        <v>72</v>
      </c>
      <c r="AD87" s="71"/>
      <c r="AE87" s="71"/>
      <c r="AF87" s="71"/>
      <c r="AG87" s="71"/>
      <c r="AH87" s="71"/>
      <c r="AN87" s="87" t="s">
        <v>226</v>
      </c>
      <c r="AO87" s="71"/>
      <c r="AP87" s="71"/>
      <c r="AQ87" s="71"/>
      <c r="AR87" s="71"/>
      <c r="AS87" s="71"/>
      <c r="AU87" s="87" t="s">
        <v>226</v>
      </c>
      <c r="AV87" s="71"/>
      <c r="AW87" s="71"/>
      <c r="AX87" s="71"/>
      <c r="AY87" s="71"/>
      <c r="AZ87" s="71"/>
    </row>
    <row r="88" spans="2:52" x14ac:dyDescent="0.25">
      <c r="B88" s="132" t="str">
        <f t="shared" si="24"/>
        <v>- Currency</v>
      </c>
      <c r="C88" s="205"/>
      <c r="D88" s="206"/>
      <c r="E88" s="206"/>
      <c r="F88" s="206"/>
      <c r="G88" s="207"/>
      <c r="I88" s="132" t="str">
        <f t="shared" si="25"/>
        <v>- Currency</v>
      </c>
      <c r="J88" s="205">
        <f>+C88-Base!C88</f>
        <v>0</v>
      </c>
      <c r="K88" s="206">
        <f>+D88-Base!D88</f>
        <v>0</v>
      </c>
      <c r="L88" s="206">
        <f>+E88-Base!E88</f>
        <v>0</v>
      </c>
      <c r="M88" s="206">
        <f>+F88-Base!F88</f>
        <v>0</v>
      </c>
      <c r="N88" s="207">
        <f>+G88-Base!G88</f>
        <v>0</v>
      </c>
      <c r="P88" s="13" t="s">
        <v>166</v>
      </c>
      <c r="V88" s="87" t="s">
        <v>73</v>
      </c>
      <c r="W88" s="71"/>
      <c r="X88" s="71"/>
      <c r="Y88" s="71"/>
      <c r="Z88" s="71"/>
      <c r="AA88" s="71"/>
      <c r="AC88" s="87" t="s">
        <v>73</v>
      </c>
      <c r="AD88" s="71"/>
      <c r="AE88" s="71"/>
      <c r="AF88" s="71"/>
      <c r="AG88" s="71"/>
      <c r="AH88" s="71"/>
      <c r="AN88" s="87" t="s">
        <v>227</v>
      </c>
      <c r="AO88" s="71"/>
      <c r="AP88" s="71"/>
      <c r="AQ88" s="71"/>
      <c r="AR88" s="71"/>
      <c r="AS88" s="71"/>
      <c r="AU88" s="87" t="s">
        <v>227</v>
      </c>
      <c r="AV88" s="71"/>
      <c r="AW88" s="71"/>
      <c r="AX88" s="71"/>
      <c r="AY88" s="71"/>
      <c r="AZ88" s="71"/>
    </row>
    <row r="89" spans="2:52" x14ac:dyDescent="0.25">
      <c r="B89" s="128" t="str">
        <f t="shared" si="24"/>
        <v>Insurance Risk</v>
      </c>
      <c r="C89" s="175">
        <f>SUM(C90:C95)</f>
        <v>0</v>
      </c>
      <c r="D89" s="176">
        <f t="shared" ref="D89:G89" si="26">SUM(D90:D95)</f>
        <v>0</v>
      </c>
      <c r="E89" s="176">
        <f t="shared" si="26"/>
        <v>0</v>
      </c>
      <c r="F89" s="176">
        <f t="shared" si="26"/>
        <v>0</v>
      </c>
      <c r="G89" s="177">
        <f t="shared" si="26"/>
        <v>0</v>
      </c>
      <c r="I89" s="128" t="str">
        <f t="shared" si="25"/>
        <v>Insurance Risk</v>
      </c>
      <c r="J89" s="175">
        <f>+C89-Base!C89</f>
        <v>0</v>
      </c>
      <c r="K89" s="176">
        <f>+D89-Base!D89</f>
        <v>0</v>
      </c>
      <c r="L89" s="176">
        <f>+E89-Base!E89</f>
        <v>0</v>
      </c>
      <c r="M89" s="176">
        <f>+F89-Base!F89</f>
        <v>0</v>
      </c>
      <c r="N89" s="177">
        <f>+G89-Base!G89</f>
        <v>0</v>
      </c>
      <c r="P89" s="13" t="s">
        <v>167</v>
      </c>
      <c r="V89" s="86" t="s">
        <v>37</v>
      </c>
      <c r="W89" s="75"/>
      <c r="X89" s="75"/>
      <c r="Y89" s="75"/>
      <c r="Z89" s="75"/>
      <c r="AA89" s="75"/>
      <c r="AC89" s="86" t="s">
        <v>37</v>
      </c>
      <c r="AD89" s="75"/>
      <c r="AE89" s="75"/>
      <c r="AF89" s="75"/>
      <c r="AG89" s="75"/>
      <c r="AH89" s="75"/>
      <c r="AN89" s="86" t="s">
        <v>229</v>
      </c>
      <c r="AO89" s="75"/>
      <c r="AP89" s="75"/>
      <c r="AQ89" s="75"/>
      <c r="AR89" s="75"/>
      <c r="AS89" s="75"/>
      <c r="AU89" s="86" t="s">
        <v>229</v>
      </c>
      <c r="AV89" s="75"/>
      <c r="AW89" s="75"/>
      <c r="AX89" s="75"/>
      <c r="AY89" s="75"/>
      <c r="AZ89" s="75"/>
    </row>
    <row r="90" spans="2:52" x14ac:dyDescent="0.25">
      <c r="B90" s="129" t="str">
        <f t="shared" si="24"/>
        <v>- Mortality</v>
      </c>
      <c r="C90" s="193"/>
      <c r="D90" s="194"/>
      <c r="E90" s="194"/>
      <c r="F90" s="194"/>
      <c r="G90" s="195"/>
      <c r="I90" s="129" t="str">
        <f t="shared" si="25"/>
        <v>- Mortality</v>
      </c>
      <c r="J90" s="193">
        <f>+C90-Base!C90</f>
        <v>0</v>
      </c>
      <c r="K90" s="194">
        <f>+D90-Base!D90</f>
        <v>0</v>
      </c>
      <c r="L90" s="194">
        <f>+E90-Base!E90</f>
        <v>0</v>
      </c>
      <c r="M90" s="194">
        <f>+F90-Base!F90</f>
        <v>0</v>
      </c>
      <c r="N90" s="195">
        <f>+G90-Base!G90</f>
        <v>0</v>
      </c>
      <c r="P90" s="13" t="s">
        <v>168</v>
      </c>
      <c r="V90" s="87" t="s">
        <v>38</v>
      </c>
      <c r="W90" s="84"/>
      <c r="X90" s="84"/>
      <c r="Y90" s="84"/>
      <c r="Z90" s="84"/>
      <c r="AA90" s="84"/>
      <c r="AC90" s="87" t="s">
        <v>38</v>
      </c>
      <c r="AD90" s="84"/>
      <c r="AE90" s="84"/>
      <c r="AF90" s="84"/>
      <c r="AG90" s="84"/>
      <c r="AH90" s="84"/>
      <c r="AN90" s="87" t="s">
        <v>230</v>
      </c>
      <c r="AO90" s="84"/>
      <c r="AP90" s="84"/>
      <c r="AQ90" s="84"/>
      <c r="AR90" s="84"/>
      <c r="AS90" s="84"/>
      <c r="AU90" s="87" t="s">
        <v>230</v>
      </c>
      <c r="AV90" s="84"/>
      <c r="AW90" s="84"/>
      <c r="AX90" s="84"/>
      <c r="AY90" s="84"/>
      <c r="AZ90" s="84"/>
    </row>
    <row r="91" spans="2:52" x14ac:dyDescent="0.25">
      <c r="B91" s="129" t="str">
        <f t="shared" si="24"/>
        <v>- Longevity</v>
      </c>
      <c r="C91" s="193"/>
      <c r="D91" s="194"/>
      <c r="E91" s="194"/>
      <c r="F91" s="194"/>
      <c r="G91" s="195"/>
      <c r="I91" s="129" t="str">
        <f t="shared" si="25"/>
        <v>- Longevity</v>
      </c>
      <c r="J91" s="193">
        <f>+C91-Base!C91</f>
        <v>0</v>
      </c>
      <c r="K91" s="194">
        <f>+D91-Base!D91</f>
        <v>0</v>
      </c>
      <c r="L91" s="194">
        <f>+E91-Base!E91</f>
        <v>0</v>
      </c>
      <c r="M91" s="194">
        <f>+F91-Base!F91</f>
        <v>0</v>
      </c>
      <c r="N91" s="195">
        <f>+G91-Base!G91</f>
        <v>0</v>
      </c>
      <c r="P91" s="13" t="s">
        <v>169</v>
      </c>
      <c r="V91" s="87" t="s">
        <v>39</v>
      </c>
      <c r="W91" s="84"/>
      <c r="X91" s="84"/>
      <c r="Y91" s="84"/>
      <c r="Z91" s="84"/>
      <c r="AA91" s="84"/>
      <c r="AC91" s="87" t="s">
        <v>39</v>
      </c>
      <c r="AD91" s="84"/>
      <c r="AE91" s="84"/>
      <c r="AF91" s="84"/>
      <c r="AG91" s="84"/>
      <c r="AH91" s="84"/>
      <c r="AN91" s="87" t="s">
        <v>231</v>
      </c>
      <c r="AO91" s="84"/>
      <c r="AP91" s="84"/>
      <c r="AQ91" s="84"/>
      <c r="AR91" s="84"/>
      <c r="AS91" s="84"/>
      <c r="AU91" s="87" t="s">
        <v>231</v>
      </c>
      <c r="AV91" s="84"/>
      <c r="AW91" s="84"/>
      <c r="AX91" s="84"/>
      <c r="AY91" s="84"/>
      <c r="AZ91" s="84"/>
    </row>
    <row r="92" spans="2:52" x14ac:dyDescent="0.25">
      <c r="B92" s="129" t="str">
        <f t="shared" si="24"/>
        <v>- Morbidity</v>
      </c>
      <c r="C92" s="193"/>
      <c r="D92" s="194"/>
      <c r="E92" s="194"/>
      <c r="F92" s="194"/>
      <c r="G92" s="195"/>
      <c r="I92" s="129" t="str">
        <f t="shared" si="25"/>
        <v>- Morbidity</v>
      </c>
      <c r="J92" s="193">
        <f>+C92-Base!C92</f>
        <v>0</v>
      </c>
      <c r="K92" s="194">
        <f>+D92-Base!D92</f>
        <v>0</v>
      </c>
      <c r="L92" s="194">
        <f>+E92-Base!E92</f>
        <v>0</v>
      </c>
      <c r="M92" s="194">
        <f>+F92-Base!F92</f>
        <v>0</v>
      </c>
      <c r="N92" s="195">
        <f>+G92-Base!G92</f>
        <v>0</v>
      </c>
      <c r="P92" s="13" t="s">
        <v>170</v>
      </c>
      <c r="V92" s="87" t="s">
        <v>40</v>
      </c>
      <c r="W92" s="84"/>
      <c r="X92" s="84"/>
      <c r="Y92" s="84"/>
      <c r="Z92" s="84"/>
      <c r="AA92" s="84"/>
      <c r="AC92" s="87" t="s">
        <v>40</v>
      </c>
      <c r="AD92" s="84"/>
      <c r="AE92" s="84"/>
      <c r="AF92" s="84"/>
      <c r="AG92" s="84"/>
      <c r="AH92" s="84"/>
      <c r="AN92" s="87" t="s">
        <v>232</v>
      </c>
      <c r="AO92" s="84"/>
      <c r="AP92" s="84"/>
      <c r="AQ92" s="84"/>
      <c r="AR92" s="84"/>
      <c r="AS92" s="84"/>
      <c r="AU92" s="87" t="s">
        <v>232</v>
      </c>
      <c r="AV92" s="84"/>
      <c r="AW92" s="84"/>
      <c r="AX92" s="84"/>
      <c r="AY92" s="84"/>
      <c r="AZ92" s="84"/>
    </row>
    <row r="93" spans="2:52" x14ac:dyDescent="0.25">
      <c r="B93" s="129" t="str">
        <f t="shared" si="24"/>
        <v>- Lapse</v>
      </c>
      <c r="C93" s="193"/>
      <c r="D93" s="194"/>
      <c r="E93" s="194"/>
      <c r="F93" s="194"/>
      <c r="G93" s="195"/>
      <c r="I93" s="129" t="str">
        <f t="shared" si="25"/>
        <v>- Lapse</v>
      </c>
      <c r="J93" s="193">
        <f>+C93-Base!C93</f>
        <v>0</v>
      </c>
      <c r="K93" s="194">
        <f>+D93-Base!D93</f>
        <v>0</v>
      </c>
      <c r="L93" s="194">
        <f>+E93-Base!E93</f>
        <v>0</v>
      </c>
      <c r="M93" s="194">
        <f>+F93-Base!F93</f>
        <v>0</v>
      </c>
      <c r="N93" s="195">
        <f>+G93-Base!G93</f>
        <v>0</v>
      </c>
      <c r="P93" s="13" t="s">
        <v>171</v>
      </c>
      <c r="V93" s="87" t="s">
        <v>41</v>
      </c>
      <c r="W93" s="84"/>
      <c r="X93" s="84"/>
      <c r="Y93" s="84"/>
      <c r="Z93" s="84"/>
      <c r="AA93" s="84"/>
      <c r="AC93" s="87" t="s">
        <v>41</v>
      </c>
      <c r="AD93" s="84"/>
      <c r="AE93" s="84"/>
      <c r="AF93" s="84"/>
      <c r="AG93" s="84"/>
      <c r="AH93" s="84"/>
      <c r="AN93" s="87" t="s">
        <v>233</v>
      </c>
      <c r="AO93" s="84"/>
      <c r="AP93" s="84"/>
      <c r="AQ93" s="84"/>
      <c r="AR93" s="84"/>
      <c r="AS93" s="84"/>
      <c r="AU93" s="87" t="s">
        <v>233</v>
      </c>
      <c r="AV93" s="84"/>
      <c r="AW93" s="84"/>
      <c r="AX93" s="84"/>
      <c r="AY93" s="84"/>
      <c r="AZ93" s="84"/>
    </row>
    <row r="94" spans="2:52" x14ac:dyDescent="0.25">
      <c r="B94" s="129" t="str">
        <f t="shared" si="24"/>
        <v>- Expense</v>
      </c>
      <c r="C94" s="193"/>
      <c r="D94" s="194"/>
      <c r="E94" s="194"/>
      <c r="F94" s="194"/>
      <c r="G94" s="195"/>
      <c r="I94" s="129" t="str">
        <f t="shared" si="25"/>
        <v>- Expense</v>
      </c>
      <c r="J94" s="193">
        <f>+C94-Base!C94</f>
        <v>0</v>
      </c>
      <c r="K94" s="194">
        <f>+D94-Base!D94</f>
        <v>0</v>
      </c>
      <c r="L94" s="194">
        <f>+E94-Base!E94</f>
        <v>0</v>
      </c>
      <c r="M94" s="194">
        <f>+F94-Base!F94</f>
        <v>0</v>
      </c>
      <c r="N94" s="195">
        <f>+G94-Base!G94</f>
        <v>0</v>
      </c>
      <c r="P94" s="13" t="s">
        <v>172</v>
      </c>
      <c r="V94" s="87" t="s">
        <v>42</v>
      </c>
      <c r="W94" s="84"/>
      <c r="X94" s="84"/>
      <c r="Y94" s="84"/>
      <c r="Z94" s="84"/>
      <c r="AA94" s="84"/>
      <c r="AC94" s="87" t="s">
        <v>42</v>
      </c>
      <c r="AD94" s="84"/>
      <c r="AE94" s="84"/>
      <c r="AF94" s="84"/>
      <c r="AG94" s="84"/>
      <c r="AH94" s="84"/>
      <c r="AN94" s="87" t="s">
        <v>234</v>
      </c>
      <c r="AO94" s="84"/>
      <c r="AP94" s="84"/>
      <c r="AQ94" s="84"/>
      <c r="AR94" s="84"/>
      <c r="AS94" s="84"/>
      <c r="AU94" s="87" t="s">
        <v>234</v>
      </c>
      <c r="AV94" s="84"/>
      <c r="AW94" s="84"/>
      <c r="AX94" s="84"/>
      <c r="AY94" s="84"/>
      <c r="AZ94" s="84"/>
    </row>
    <row r="95" spans="2:52" x14ac:dyDescent="0.25">
      <c r="B95" s="132" t="str">
        <f t="shared" si="24"/>
        <v>- P&amp;C Insurance (per MCT)</v>
      </c>
      <c r="C95" s="193"/>
      <c r="D95" s="194"/>
      <c r="E95" s="194"/>
      <c r="F95" s="194"/>
      <c r="G95" s="195"/>
      <c r="I95" s="132" t="str">
        <f t="shared" si="25"/>
        <v>- P&amp;C Insurance (per MCT)</v>
      </c>
      <c r="J95" s="193">
        <f>+C95-Base!C95</f>
        <v>0</v>
      </c>
      <c r="K95" s="194">
        <f>+D95-Base!D95</f>
        <v>0</v>
      </c>
      <c r="L95" s="194">
        <f>+E95-Base!E95</f>
        <v>0</v>
      </c>
      <c r="M95" s="194">
        <f>+F95-Base!F95</f>
        <v>0</v>
      </c>
      <c r="N95" s="195">
        <f>+G95-Base!G95</f>
        <v>0</v>
      </c>
      <c r="P95" s="13" t="s">
        <v>173</v>
      </c>
      <c r="V95" s="87" t="s">
        <v>74</v>
      </c>
      <c r="W95" s="84"/>
      <c r="X95" s="84"/>
      <c r="Y95" s="84"/>
      <c r="Z95" s="84"/>
      <c r="AA95" s="84"/>
      <c r="AC95" s="87" t="s">
        <v>74</v>
      </c>
      <c r="AD95" s="84"/>
      <c r="AE95" s="84"/>
      <c r="AF95" s="84"/>
      <c r="AG95" s="84"/>
      <c r="AH95" s="84"/>
      <c r="AN95" s="87" t="s">
        <v>235</v>
      </c>
      <c r="AO95" s="84"/>
      <c r="AP95" s="84"/>
      <c r="AQ95" s="84"/>
      <c r="AR95" s="84"/>
      <c r="AS95" s="84"/>
      <c r="AU95" s="87" t="s">
        <v>235</v>
      </c>
      <c r="AV95" s="84"/>
      <c r="AW95" s="84"/>
      <c r="AX95" s="84"/>
      <c r="AY95" s="84"/>
      <c r="AZ95" s="84"/>
    </row>
    <row r="96" spans="2:52" x14ac:dyDescent="0.25">
      <c r="B96" s="144" t="str">
        <f t="shared" si="24"/>
        <v>Required Margin: Before Credits and Non-Diversified Risks</v>
      </c>
      <c r="C96" s="196">
        <f>C73+C82+C89</f>
        <v>0</v>
      </c>
      <c r="D96" s="197">
        <f t="shared" ref="D96:G96" si="27">D73+D82+D89</f>
        <v>0</v>
      </c>
      <c r="E96" s="197">
        <f t="shared" si="27"/>
        <v>0</v>
      </c>
      <c r="F96" s="197">
        <f t="shared" si="27"/>
        <v>0</v>
      </c>
      <c r="G96" s="198">
        <f t="shared" si="27"/>
        <v>0</v>
      </c>
      <c r="I96" s="144" t="str">
        <f t="shared" si="25"/>
        <v>Required Margin: Before Credits and Non-Diversified Risks</v>
      </c>
      <c r="J96" s="196">
        <f>+C96-Base!C96</f>
        <v>0</v>
      </c>
      <c r="K96" s="197">
        <f>+D96-Base!D96</f>
        <v>0</v>
      </c>
      <c r="L96" s="197">
        <f>+E96-Base!E96</f>
        <v>0</v>
      </c>
      <c r="M96" s="197">
        <f>+F96-Base!F96</f>
        <v>0</v>
      </c>
      <c r="N96" s="198">
        <f>+G96-Base!G96</f>
        <v>0</v>
      </c>
      <c r="P96" s="13" t="s">
        <v>174</v>
      </c>
      <c r="V96" s="96" t="s">
        <v>59</v>
      </c>
      <c r="W96" s="91"/>
      <c r="X96" s="91"/>
      <c r="Y96" s="91"/>
      <c r="Z96" s="91"/>
      <c r="AA96" s="91"/>
      <c r="AC96" s="96" t="s">
        <v>59</v>
      </c>
      <c r="AD96" s="91"/>
      <c r="AE96" s="91"/>
      <c r="AF96" s="91"/>
      <c r="AG96" s="91"/>
      <c r="AH96" s="91"/>
      <c r="AN96" s="96" t="s">
        <v>253</v>
      </c>
      <c r="AO96" s="91"/>
      <c r="AP96" s="91"/>
      <c r="AQ96" s="91"/>
      <c r="AR96" s="91"/>
      <c r="AS96" s="91"/>
      <c r="AU96" s="96" t="s">
        <v>253</v>
      </c>
      <c r="AV96" s="91"/>
      <c r="AW96" s="91"/>
      <c r="AX96" s="91"/>
      <c r="AY96" s="91"/>
      <c r="AZ96" s="91"/>
    </row>
    <row r="97" spans="2:52" x14ac:dyDescent="0.25">
      <c r="B97" s="145" t="str">
        <f>IF(Lang,V97,AN97)</f>
        <v>Credits</v>
      </c>
      <c r="C97" s="175">
        <f>SUM(C98:C101)</f>
        <v>0</v>
      </c>
      <c r="D97" s="176">
        <f>SUM(D98:D101)</f>
        <v>0</v>
      </c>
      <c r="E97" s="176">
        <f>SUM(E98:E101)</f>
        <v>0</v>
      </c>
      <c r="F97" s="176">
        <f>SUM(F98:F101)</f>
        <v>0</v>
      </c>
      <c r="G97" s="177">
        <f>SUM(G98:G101)</f>
        <v>0</v>
      </c>
      <c r="I97" s="145" t="str">
        <f>IF(Lang,AC97,AU97)</f>
        <v>Credits</v>
      </c>
      <c r="J97" s="175">
        <f>+C97-Base!C97</f>
        <v>0</v>
      </c>
      <c r="K97" s="176">
        <f>+D97-Base!D97</f>
        <v>0</v>
      </c>
      <c r="L97" s="176">
        <f>+E97-Base!E97</f>
        <v>0</v>
      </c>
      <c r="M97" s="176">
        <f>+F97-Base!F97</f>
        <v>0</v>
      </c>
      <c r="N97" s="177">
        <f>+G97-Base!G97</f>
        <v>0</v>
      </c>
      <c r="P97" s="13" t="s">
        <v>175</v>
      </c>
      <c r="V97" s="92" t="s">
        <v>180</v>
      </c>
      <c r="W97" s="91"/>
      <c r="X97" s="91"/>
      <c r="Y97" s="91"/>
      <c r="Z97" s="91"/>
      <c r="AA97" s="91"/>
      <c r="AC97" s="92" t="s">
        <v>180</v>
      </c>
      <c r="AD97" s="91"/>
      <c r="AE97" s="91"/>
      <c r="AF97" s="91"/>
      <c r="AG97" s="91"/>
      <c r="AH97" s="91"/>
      <c r="AN97" s="92" t="s">
        <v>241</v>
      </c>
      <c r="AO97" s="91"/>
      <c r="AP97" s="91"/>
      <c r="AQ97" s="91"/>
      <c r="AR97" s="91"/>
      <c r="AS97" s="91"/>
      <c r="AU97" s="92" t="s">
        <v>241</v>
      </c>
      <c r="AV97" s="91"/>
      <c r="AW97" s="91"/>
      <c r="AX97" s="91"/>
      <c r="AY97" s="91"/>
      <c r="AZ97" s="91"/>
    </row>
    <row r="98" spans="2:52" x14ac:dyDescent="0.25">
      <c r="B98" s="124" t="str">
        <f t="shared" si="24"/>
        <v>- Diversification Credit</v>
      </c>
      <c r="C98" s="193"/>
      <c r="D98" s="194"/>
      <c r="E98" s="194"/>
      <c r="F98" s="194"/>
      <c r="G98" s="195"/>
      <c r="I98" s="124" t="str">
        <f t="shared" si="25"/>
        <v>- Diversification Credit</v>
      </c>
      <c r="J98" s="193">
        <f>+C98-Base!C98</f>
        <v>0</v>
      </c>
      <c r="K98" s="194">
        <f>+D98-Base!D98</f>
        <v>0</v>
      </c>
      <c r="L98" s="194">
        <f>+E98-Base!E98</f>
        <v>0</v>
      </c>
      <c r="M98" s="194">
        <f>+F98-Base!F98</f>
        <v>0</v>
      </c>
      <c r="N98" s="195">
        <f>+G98-Base!G98</f>
        <v>0</v>
      </c>
      <c r="P98" s="13" t="s">
        <v>324</v>
      </c>
      <c r="V98" s="87" t="s">
        <v>52</v>
      </c>
      <c r="W98" s="84"/>
      <c r="X98" s="84"/>
      <c r="Y98" s="84"/>
      <c r="Z98" s="84"/>
      <c r="AA98" s="84"/>
      <c r="AC98" s="87" t="s">
        <v>52</v>
      </c>
      <c r="AD98" s="84"/>
      <c r="AE98" s="84"/>
      <c r="AF98" s="84"/>
      <c r="AG98" s="84"/>
      <c r="AH98" s="84"/>
      <c r="AN98" s="87" t="s">
        <v>237</v>
      </c>
      <c r="AO98" s="84"/>
      <c r="AP98" s="84"/>
      <c r="AQ98" s="84"/>
      <c r="AR98" s="84"/>
      <c r="AS98" s="84"/>
      <c r="AU98" s="87" t="s">
        <v>237</v>
      </c>
      <c r="AV98" s="84"/>
      <c r="AW98" s="84"/>
      <c r="AX98" s="84"/>
      <c r="AY98" s="84"/>
      <c r="AZ98" s="84"/>
    </row>
    <row r="99" spans="2:52" x14ac:dyDescent="0.25">
      <c r="B99" s="152" t="str">
        <f t="shared" si="24"/>
        <v>- Par Credit</v>
      </c>
      <c r="C99" s="193"/>
      <c r="D99" s="194"/>
      <c r="E99" s="194"/>
      <c r="F99" s="194"/>
      <c r="G99" s="195"/>
      <c r="I99" s="152" t="str">
        <f t="shared" si="25"/>
        <v>- Par Credit</v>
      </c>
      <c r="J99" s="193">
        <f>+C99-Base!C99</f>
        <v>0</v>
      </c>
      <c r="K99" s="194">
        <f>+D99-Base!D99</f>
        <v>0</v>
      </c>
      <c r="L99" s="194">
        <f>+E99-Base!E99</f>
        <v>0</v>
      </c>
      <c r="M99" s="194">
        <f>+F99-Base!F99</f>
        <v>0</v>
      </c>
      <c r="N99" s="195">
        <f>+G99-Base!G99</f>
        <v>0</v>
      </c>
      <c r="P99" s="13" t="s">
        <v>325</v>
      </c>
      <c r="V99" s="88" t="s">
        <v>53</v>
      </c>
      <c r="W99" s="84"/>
      <c r="X99" s="84"/>
      <c r="Y99" s="84"/>
      <c r="Z99" s="84"/>
      <c r="AA99" s="84"/>
      <c r="AC99" s="88" t="s">
        <v>53</v>
      </c>
      <c r="AD99" s="84"/>
      <c r="AE99" s="84"/>
      <c r="AF99" s="84"/>
      <c r="AG99" s="84"/>
      <c r="AH99" s="84"/>
      <c r="AN99" s="88" t="s">
        <v>238</v>
      </c>
      <c r="AO99" s="84"/>
      <c r="AP99" s="84"/>
      <c r="AQ99" s="84"/>
      <c r="AR99" s="84"/>
      <c r="AS99" s="84"/>
      <c r="AU99" s="88" t="s">
        <v>238</v>
      </c>
      <c r="AV99" s="84"/>
      <c r="AW99" s="84"/>
      <c r="AX99" s="84"/>
      <c r="AY99" s="84"/>
      <c r="AZ99" s="84"/>
    </row>
    <row r="100" spans="2:52" x14ac:dyDescent="0.25">
      <c r="B100" s="124" t="str">
        <f t="shared" si="24"/>
        <v>- Adjustable Credit</v>
      </c>
      <c r="C100" s="193"/>
      <c r="D100" s="194"/>
      <c r="E100" s="194"/>
      <c r="F100" s="194"/>
      <c r="G100" s="195"/>
      <c r="I100" s="124" t="str">
        <f t="shared" si="25"/>
        <v>- Adjustable Credit</v>
      </c>
      <c r="J100" s="193">
        <f>+C100-Base!C100</f>
        <v>0</v>
      </c>
      <c r="K100" s="194">
        <f>+D100-Base!D100</f>
        <v>0</v>
      </c>
      <c r="L100" s="194">
        <f>+E100-Base!E100</f>
        <v>0</v>
      </c>
      <c r="M100" s="194">
        <f>+F100-Base!F100</f>
        <v>0</v>
      </c>
      <c r="N100" s="195">
        <f>+G100-Base!G100</f>
        <v>0</v>
      </c>
      <c r="P100" s="13" t="s">
        <v>326</v>
      </c>
      <c r="V100" s="87" t="s">
        <v>54</v>
      </c>
      <c r="W100" s="84"/>
      <c r="X100" s="84"/>
      <c r="Y100" s="84"/>
      <c r="Z100" s="84"/>
      <c r="AA100" s="84"/>
      <c r="AC100" s="87" t="s">
        <v>54</v>
      </c>
      <c r="AD100" s="84"/>
      <c r="AE100" s="84"/>
      <c r="AF100" s="84"/>
      <c r="AG100" s="84"/>
      <c r="AH100" s="84"/>
      <c r="AN100" s="87" t="s">
        <v>239</v>
      </c>
      <c r="AO100" s="84"/>
      <c r="AP100" s="84"/>
      <c r="AQ100" s="84"/>
      <c r="AR100" s="84"/>
      <c r="AS100" s="84"/>
      <c r="AU100" s="87" t="s">
        <v>239</v>
      </c>
      <c r="AV100" s="84"/>
      <c r="AW100" s="84"/>
      <c r="AX100" s="84"/>
      <c r="AY100" s="84"/>
      <c r="AZ100" s="84"/>
    </row>
    <row r="101" spans="2:52" x14ac:dyDescent="0.25">
      <c r="B101" s="124" t="str">
        <f t="shared" si="24"/>
        <v>- Credits for Policyholder Deposits and Group Business</v>
      </c>
      <c r="C101" s="193"/>
      <c r="D101" s="194"/>
      <c r="E101" s="194"/>
      <c r="F101" s="194"/>
      <c r="G101" s="195"/>
      <c r="I101" s="124" t="str">
        <f t="shared" si="25"/>
        <v>- Credits for Policyholder Deposits and Group Business</v>
      </c>
      <c r="J101" s="193">
        <f>+C101-Base!C101</f>
        <v>0</v>
      </c>
      <c r="K101" s="194">
        <f>+D101-Base!D101</f>
        <v>0</v>
      </c>
      <c r="L101" s="194">
        <f>+E101-Base!E101</f>
        <v>0</v>
      </c>
      <c r="M101" s="194">
        <f>+F101-Base!F101</f>
        <v>0</v>
      </c>
      <c r="N101" s="195">
        <f>+G101-Base!G101</f>
        <v>0</v>
      </c>
      <c r="P101" s="13" t="s">
        <v>327</v>
      </c>
      <c r="V101" s="87" t="s">
        <v>55</v>
      </c>
      <c r="W101" s="84"/>
      <c r="X101" s="84"/>
      <c r="Y101" s="84"/>
      <c r="Z101" s="84"/>
      <c r="AA101" s="84"/>
      <c r="AC101" s="87" t="s">
        <v>55</v>
      </c>
      <c r="AD101" s="84"/>
      <c r="AE101" s="84"/>
      <c r="AF101" s="84"/>
      <c r="AG101" s="84"/>
      <c r="AH101" s="84"/>
      <c r="AN101" s="87" t="s">
        <v>240</v>
      </c>
      <c r="AO101" s="84"/>
      <c r="AP101" s="84"/>
      <c r="AQ101" s="84"/>
      <c r="AR101" s="84"/>
      <c r="AS101" s="84"/>
      <c r="AU101" s="87" t="s">
        <v>240</v>
      </c>
      <c r="AV101" s="84"/>
      <c r="AW101" s="84"/>
      <c r="AX101" s="84"/>
      <c r="AY101" s="84"/>
      <c r="AZ101" s="84"/>
    </row>
    <row r="102" spans="2:52" x14ac:dyDescent="0.25">
      <c r="B102" s="153" t="str">
        <f>IF(Lang,V102,AN102)</f>
        <v>Required Margin: Non-Diversified Risks</v>
      </c>
      <c r="C102" s="175">
        <f>SUM(C103:C104)</f>
        <v>0</v>
      </c>
      <c r="D102" s="176">
        <f>SUM(D103:D104)</f>
        <v>0</v>
      </c>
      <c r="E102" s="176">
        <f>SUM(E103:E104)</f>
        <v>0</v>
      </c>
      <c r="F102" s="176">
        <f>SUM(F103:F104)</f>
        <v>0</v>
      </c>
      <c r="G102" s="177">
        <f>SUM(G103:G104)</f>
        <v>0</v>
      </c>
      <c r="I102" s="153" t="str">
        <f>IF(Lang,AC102,AU102)</f>
        <v>Required Margin: Non-Diversified Risks</v>
      </c>
      <c r="J102" s="175">
        <f>+C102-Base!C102</f>
        <v>0</v>
      </c>
      <c r="K102" s="176">
        <f>+D102-Base!D102</f>
        <v>0</v>
      </c>
      <c r="L102" s="176">
        <f>+E102-Base!E102</f>
        <v>0</v>
      </c>
      <c r="M102" s="176">
        <f>+F102-Base!F102</f>
        <v>0</v>
      </c>
      <c r="N102" s="177">
        <f>+G102-Base!G102</f>
        <v>0</v>
      </c>
      <c r="P102" s="13" t="s">
        <v>176</v>
      </c>
      <c r="V102" s="92" t="s">
        <v>62</v>
      </c>
      <c r="W102" s="91"/>
      <c r="X102" s="91"/>
      <c r="Y102" s="91"/>
      <c r="Z102" s="91"/>
      <c r="AA102" s="91"/>
      <c r="AC102" s="92" t="s">
        <v>62</v>
      </c>
      <c r="AD102" s="91"/>
      <c r="AE102" s="91"/>
      <c r="AF102" s="91"/>
      <c r="AG102" s="91"/>
      <c r="AH102" s="91"/>
      <c r="AN102" s="92" t="s">
        <v>254</v>
      </c>
      <c r="AO102" s="91"/>
      <c r="AP102" s="91"/>
      <c r="AQ102" s="91"/>
      <c r="AR102" s="91"/>
      <c r="AS102" s="91"/>
      <c r="AU102" s="92" t="s">
        <v>254</v>
      </c>
      <c r="AV102" s="91"/>
      <c r="AW102" s="91"/>
      <c r="AX102" s="91"/>
      <c r="AY102" s="91"/>
      <c r="AZ102" s="91"/>
    </row>
    <row r="103" spans="2:52" x14ac:dyDescent="0.25">
      <c r="B103" s="124" t="str">
        <f t="shared" si="24"/>
        <v>Segregated Fund Guarantees Risk</v>
      </c>
      <c r="C103" s="193"/>
      <c r="D103" s="194"/>
      <c r="E103" s="194"/>
      <c r="F103" s="194"/>
      <c r="G103" s="195"/>
      <c r="I103" s="124" t="str">
        <f t="shared" si="25"/>
        <v>Segregated Fund Guarantees Risk</v>
      </c>
      <c r="J103" s="193">
        <f>+C103-Base!C103</f>
        <v>0</v>
      </c>
      <c r="K103" s="194">
        <f>+D103-Base!D103</f>
        <v>0</v>
      </c>
      <c r="L103" s="194">
        <f>+E103-Base!E103</f>
        <v>0</v>
      </c>
      <c r="M103" s="194">
        <f>+F103-Base!F103</f>
        <v>0</v>
      </c>
      <c r="N103" s="195">
        <f>+G103-Base!G103</f>
        <v>0</v>
      </c>
      <c r="P103" s="13" t="s">
        <v>328</v>
      </c>
      <c r="V103" s="97" t="s">
        <v>61</v>
      </c>
      <c r="W103" s="71"/>
      <c r="X103" s="71"/>
      <c r="Y103" s="71"/>
      <c r="Z103" s="71"/>
      <c r="AA103" s="71"/>
      <c r="AC103" s="97" t="s">
        <v>61</v>
      </c>
      <c r="AD103" s="71"/>
      <c r="AE103" s="71"/>
      <c r="AF103" s="71"/>
      <c r="AG103" s="71"/>
      <c r="AH103" s="71"/>
      <c r="AN103" s="97" t="s">
        <v>242</v>
      </c>
      <c r="AO103" s="71"/>
      <c r="AP103" s="71"/>
      <c r="AQ103" s="71"/>
      <c r="AR103" s="71"/>
      <c r="AS103" s="71"/>
      <c r="AU103" s="97" t="s">
        <v>242</v>
      </c>
      <c r="AV103" s="71"/>
      <c r="AW103" s="71"/>
      <c r="AX103" s="71"/>
      <c r="AY103" s="71"/>
      <c r="AZ103" s="71"/>
    </row>
    <row r="104" spans="2:52" x14ac:dyDescent="0.25">
      <c r="B104" s="124" t="str">
        <f t="shared" si="24"/>
        <v>Operational Risk</v>
      </c>
      <c r="C104" s="190"/>
      <c r="D104" s="191"/>
      <c r="E104" s="191"/>
      <c r="F104" s="191"/>
      <c r="G104" s="192"/>
      <c r="I104" s="124" t="str">
        <f t="shared" si="25"/>
        <v>Operational Risk</v>
      </c>
      <c r="J104" s="190">
        <f>+C104-Base!C104</f>
        <v>0</v>
      </c>
      <c r="K104" s="191">
        <f>+D104-Base!D104</f>
        <v>0</v>
      </c>
      <c r="L104" s="191">
        <f>+E104-Base!E104</f>
        <v>0</v>
      </c>
      <c r="M104" s="191">
        <f>+F104-Base!F104</f>
        <v>0</v>
      </c>
      <c r="N104" s="192">
        <f>+G104-Base!G104</f>
        <v>0</v>
      </c>
      <c r="P104" s="13" t="s">
        <v>329</v>
      </c>
      <c r="V104" s="97" t="s">
        <v>43</v>
      </c>
      <c r="W104" s="71"/>
      <c r="X104" s="71"/>
      <c r="Y104" s="71"/>
      <c r="Z104" s="71"/>
      <c r="AA104" s="71"/>
      <c r="AC104" s="97" t="s">
        <v>43</v>
      </c>
      <c r="AD104" s="71"/>
      <c r="AE104" s="71"/>
      <c r="AF104" s="71"/>
      <c r="AG104" s="71"/>
      <c r="AH104" s="71"/>
      <c r="AN104" s="97" t="s">
        <v>243</v>
      </c>
      <c r="AO104" s="71"/>
      <c r="AP104" s="71"/>
      <c r="AQ104" s="71"/>
      <c r="AR104" s="71"/>
      <c r="AS104" s="71"/>
      <c r="AU104" s="97" t="s">
        <v>243</v>
      </c>
      <c r="AV104" s="71"/>
      <c r="AW104" s="71"/>
      <c r="AX104" s="71"/>
      <c r="AY104" s="71"/>
      <c r="AZ104" s="71"/>
    </row>
    <row r="105" spans="2:52" ht="15.75" thickBot="1" x14ac:dyDescent="0.3">
      <c r="B105" s="115" t="str">
        <f t="shared" si="24"/>
        <v>Required Margin</v>
      </c>
      <c r="C105" s="175">
        <f>(C96-C97+C102)*1.05</f>
        <v>0</v>
      </c>
      <c r="D105" s="176">
        <f>(D96-D97+D102)*1.05</f>
        <v>0</v>
      </c>
      <c r="E105" s="176">
        <f>(E96-E97+E102)*1.05</f>
        <v>0</v>
      </c>
      <c r="F105" s="176">
        <f>(F96-F97+F102)*1.05</f>
        <v>0</v>
      </c>
      <c r="G105" s="177">
        <f>(G96-G97+G102)*1.05</f>
        <v>0</v>
      </c>
      <c r="I105" s="115" t="str">
        <f t="shared" si="25"/>
        <v>Required Margin</v>
      </c>
      <c r="J105" s="175">
        <f>+C105-Base!C105</f>
        <v>0</v>
      </c>
      <c r="K105" s="176">
        <f>+D105-Base!D105</f>
        <v>0</v>
      </c>
      <c r="L105" s="176">
        <f>+E105-Base!E105</f>
        <v>0</v>
      </c>
      <c r="M105" s="176">
        <f>+F105-Base!F105</f>
        <v>0</v>
      </c>
      <c r="N105" s="177">
        <f>+G105-Base!G105</f>
        <v>0</v>
      </c>
      <c r="P105" s="13" t="s">
        <v>330</v>
      </c>
      <c r="V105" s="78" t="s">
        <v>3</v>
      </c>
      <c r="W105" s="75"/>
      <c r="X105" s="75"/>
      <c r="Y105" s="75"/>
      <c r="Z105" s="75"/>
      <c r="AA105" s="75"/>
      <c r="AC105" s="78" t="s">
        <v>3</v>
      </c>
      <c r="AD105" s="75"/>
      <c r="AE105" s="75"/>
      <c r="AF105" s="75"/>
      <c r="AG105" s="75"/>
      <c r="AH105" s="75"/>
      <c r="AN105" s="78" t="s">
        <v>255</v>
      </c>
      <c r="AO105" s="75"/>
      <c r="AP105" s="75"/>
      <c r="AQ105" s="75"/>
      <c r="AR105" s="75"/>
      <c r="AS105" s="75"/>
      <c r="AU105" s="78" t="s">
        <v>255</v>
      </c>
      <c r="AV105" s="75"/>
      <c r="AW105" s="75"/>
      <c r="AX105" s="75"/>
      <c r="AY105" s="75"/>
      <c r="AZ105" s="75"/>
    </row>
    <row r="106" spans="2:52" x14ac:dyDescent="0.25">
      <c r="B106" s="123" t="str">
        <f t="shared" si="24"/>
        <v>LIMAT Total Ratio (%)</v>
      </c>
      <c r="C106" s="199">
        <f>IF(C105=0,0,(C66+C69+C70)/C105)</f>
        <v>0</v>
      </c>
      <c r="D106" s="200">
        <f>IF(D105=0,0,(D66+D69+D70)/D105)</f>
        <v>0</v>
      </c>
      <c r="E106" s="200">
        <f>IF(E105=0,0,(E66+E69+E70)/E105)</f>
        <v>0</v>
      </c>
      <c r="F106" s="200">
        <f>IF(F105=0,0,(F66+F69+F70)/F105)</f>
        <v>0</v>
      </c>
      <c r="G106" s="201">
        <f>IF(G105=0,0,(G66+G69+G70)/G105)</f>
        <v>0</v>
      </c>
      <c r="I106" s="123" t="str">
        <f t="shared" si="25"/>
        <v>LIMAT Total Ratio (%)</v>
      </c>
      <c r="J106" s="199">
        <f>+C106-Base!C106</f>
        <v>0</v>
      </c>
      <c r="K106" s="200">
        <f>+D106-Base!D106</f>
        <v>0</v>
      </c>
      <c r="L106" s="200">
        <f>+E106-Base!E106</f>
        <v>0</v>
      </c>
      <c r="M106" s="200">
        <f>+F106-Base!F106</f>
        <v>0</v>
      </c>
      <c r="N106" s="201">
        <f>+G106-Base!G106</f>
        <v>0</v>
      </c>
      <c r="P106" s="13" t="s">
        <v>331</v>
      </c>
      <c r="V106" s="78" t="s">
        <v>44</v>
      </c>
      <c r="W106" s="94"/>
      <c r="X106" s="94"/>
      <c r="Y106" s="94"/>
      <c r="Z106" s="94"/>
      <c r="AA106" s="94"/>
      <c r="AC106" s="78" t="s">
        <v>44</v>
      </c>
      <c r="AD106" s="94"/>
      <c r="AE106" s="94"/>
      <c r="AF106" s="94"/>
      <c r="AG106" s="94"/>
      <c r="AH106" s="94"/>
      <c r="AN106" s="78" t="s">
        <v>256</v>
      </c>
      <c r="AO106" s="94"/>
      <c r="AP106" s="94"/>
      <c r="AQ106" s="94"/>
      <c r="AR106" s="94"/>
      <c r="AS106" s="94"/>
      <c r="AU106" s="78" t="s">
        <v>256</v>
      </c>
      <c r="AV106" s="94"/>
      <c r="AW106" s="94"/>
      <c r="AX106" s="94"/>
      <c r="AY106" s="94"/>
      <c r="AZ106" s="94"/>
    </row>
    <row r="107" spans="2:52" ht="15.75" thickBot="1" x14ac:dyDescent="0.3">
      <c r="B107" s="134" t="str">
        <f t="shared" si="24"/>
        <v>LIMAT Core Ratio (%)</v>
      </c>
      <c r="C107" s="202">
        <f>IF(C105=0,0,(C66+0.7*C69+0.7*C70-C71)/C105)</f>
        <v>0</v>
      </c>
      <c r="D107" s="203">
        <f>IF(D105=0,0,(D66+0.7*D69+0.7*D70-D71)/D105)</f>
        <v>0</v>
      </c>
      <c r="E107" s="203">
        <f>IF(E105=0,0,(E66+0.7*E69+0.7*E70-E71)/E105)</f>
        <v>0</v>
      </c>
      <c r="F107" s="203">
        <f>IF(F105=0,0,(F66+0.7*F69+0.7*F70-F71)/F105)</f>
        <v>0</v>
      </c>
      <c r="G107" s="204">
        <f>IF(G105=0,0,(G66+0.7*G69+0.7*G70-G71)/G105)</f>
        <v>0</v>
      </c>
      <c r="I107" s="134" t="str">
        <f t="shared" si="25"/>
        <v>LIMAT Core Ratio (%)</v>
      </c>
      <c r="J107" s="202">
        <f>+C107-Base!C107</f>
        <v>0</v>
      </c>
      <c r="K107" s="203">
        <f>+D107-Base!D107</f>
        <v>0</v>
      </c>
      <c r="L107" s="203">
        <f>+E107-Base!E107</f>
        <v>0</v>
      </c>
      <c r="M107" s="203">
        <f>+F107-Base!F107</f>
        <v>0</v>
      </c>
      <c r="N107" s="204">
        <f>+G107-Base!G107</f>
        <v>0</v>
      </c>
      <c r="P107" s="13" t="s">
        <v>332</v>
      </c>
      <c r="V107" s="78" t="s">
        <v>45</v>
      </c>
      <c r="W107" s="94"/>
      <c r="X107" s="94"/>
      <c r="Y107" s="94"/>
      <c r="Z107" s="94"/>
      <c r="AA107" s="94"/>
      <c r="AC107" s="78" t="s">
        <v>45</v>
      </c>
      <c r="AD107" s="94"/>
      <c r="AE107" s="94"/>
      <c r="AF107" s="94"/>
      <c r="AG107" s="94"/>
      <c r="AH107" s="94"/>
      <c r="AN107" s="78" t="s">
        <v>257</v>
      </c>
      <c r="AO107" s="94"/>
      <c r="AP107" s="94"/>
      <c r="AQ107" s="94"/>
      <c r="AR107" s="94"/>
      <c r="AS107" s="94"/>
      <c r="AU107" s="78" t="s">
        <v>257</v>
      </c>
      <c r="AV107" s="94"/>
      <c r="AW107" s="94"/>
      <c r="AX107" s="94"/>
      <c r="AY107" s="94"/>
      <c r="AZ107" s="94"/>
    </row>
    <row r="109" spans="2:52" x14ac:dyDescent="0.25">
      <c r="B109" s="137" t="str">
        <f>IF(Lang,V109,AN109)</f>
        <v>(*1) The (gross) Contract Liabilities represents the sum of Insurance Contract Liabilities and Investment/Service Contract</v>
      </c>
      <c r="I109" s="137"/>
      <c r="V109" s="98" t="s">
        <v>288</v>
      </c>
      <c r="AC109" s="98" t="s">
        <v>288</v>
      </c>
      <c r="AN109" s="98" t="s">
        <v>290</v>
      </c>
      <c r="AU109" s="98" t="s">
        <v>290</v>
      </c>
    </row>
    <row r="110" spans="2:52" x14ac:dyDescent="0.25">
      <c r="B110" s="137" t="str">
        <f>IF(Lang,V110,AN110)</f>
        <v xml:space="preserve">    Liabilities before reinsurance.</v>
      </c>
      <c r="I110" s="137"/>
      <c r="V110" s="98" t="s">
        <v>26</v>
      </c>
      <c r="AC110" s="98" t="s">
        <v>26</v>
      </c>
      <c r="AN110" s="98" t="s">
        <v>258</v>
      </c>
      <c r="AU110" s="98" t="s">
        <v>258</v>
      </c>
    </row>
    <row r="111" spans="2:52" x14ac:dyDescent="0.25">
      <c r="B111" s="137" t="str">
        <f>IF(Lang,V111,AN111)</f>
        <v>(*2) Net Income after-tax and excluding Other Comprehensive Income</v>
      </c>
      <c r="I111" s="137"/>
      <c r="V111" s="98" t="s">
        <v>293</v>
      </c>
      <c r="AC111" s="98" t="s">
        <v>293</v>
      </c>
      <c r="AN111" s="98" t="s">
        <v>291</v>
      </c>
      <c r="AU111" s="98" t="s">
        <v>291</v>
      </c>
    </row>
    <row r="112" spans="2:52" x14ac:dyDescent="0.25">
      <c r="B112" s="109" t="str">
        <f>IF(Lang,V112,AN112)</f>
        <v>(*3) Complete only the statement which represents your situation.</v>
      </c>
      <c r="V112" s="61" t="s">
        <v>295</v>
      </c>
      <c r="AC112" s="61" t="s">
        <v>295</v>
      </c>
      <c r="AN112" s="61" t="s">
        <v>298</v>
      </c>
      <c r="AU112" s="61" t="s">
        <v>298</v>
      </c>
    </row>
    <row r="114" spans="2:52" ht="15.75" thickBot="1" x14ac:dyDescent="0.3"/>
    <row r="115" spans="2:52" x14ac:dyDescent="0.25">
      <c r="B115" s="138" t="str">
        <f>IF(Lang,V115,AN115)</f>
        <v>Projected Capital Mouvements (*4)</v>
      </c>
      <c r="C115" s="48">
        <f>+C6</f>
        <v>2019</v>
      </c>
      <c r="D115" s="49">
        <f>C115+1</f>
        <v>2020</v>
      </c>
      <c r="E115" s="49">
        <f t="shared" ref="E115:G115" si="28">D115+1</f>
        <v>2021</v>
      </c>
      <c r="F115" s="49">
        <f t="shared" si="28"/>
        <v>2022</v>
      </c>
      <c r="G115" s="35">
        <f t="shared" si="28"/>
        <v>2023</v>
      </c>
      <c r="I115" s="138" t="str">
        <f>IF(Lang,AC115,AU115)</f>
        <v>Projected Capital Mouvements (*4)</v>
      </c>
      <c r="J115" s="48">
        <f>+C115</f>
        <v>2019</v>
      </c>
      <c r="K115" s="49">
        <f>J115+1</f>
        <v>2020</v>
      </c>
      <c r="L115" s="49">
        <f t="shared" ref="L115:N115" si="29">K115+1</f>
        <v>2021</v>
      </c>
      <c r="M115" s="49">
        <f t="shared" si="29"/>
        <v>2022</v>
      </c>
      <c r="N115" s="35">
        <f t="shared" si="29"/>
        <v>2023</v>
      </c>
      <c r="V115" s="74" t="s">
        <v>301</v>
      </c>
      <c r="W115" s="99">
        <v>2018</v>
      </c>
      <c r="X115" s="76">
        <f>W115+1</f>
        <v>2019</v>
      </c>
      <c r="Y115" s="76">
        <f t="shared" ref="Y115" si="30">X115+1</f>
        <v>2020</v>
      </c>
      <c r="Z115" s="76">
        <f t="shared" ref="Z115" si="31">Y115+1</f>
        <v>2021</v>
      </c>
      <c r="AA115" s="76">
        <f t="shared" ref="AA115" si="32">Z115+1</f>
        <v>2022</v>
      </c>
      <c r="AC115" s="74" t="s">
        <v>301</v>
      </c>
      <c r="AD115" s="99">
        <v>2018</v>
      </c>
      <c r="AE115" s="76">
        <f>AD115+1</f>
        <v>2019</v>
      </c>
      <c r="AF115" s="76">
        <f t="shared" ref="AF115" si="33">AE115+1</f>
        <v>2020</v>
      </c>
      <c r="AG115" s="76">
        <f t="shared" ref="AG115" si="34">AF115+1</f>
        <v>2021</v>
      </c>
      <c r="AH115" s="76">
        <f t="shared" ref="AH115" si="35">AG115+1</f>
        <v>2022</v>
      </c>
      <c r="AN115" s="74" t="s">
        <v>303</v>
      </c>
      <c r="AO115" s="99">
        <v>2018</v>
      </c>
      <c r="AP115" s="76">
        <f>AO115+1</f>
        <v>2019</v>
      </c>
      <c r="AQ115" s="76">
        <f t="shared" ref="AQ115" si="36">AP115+1</f>
        <v>2020</v>
      </c>
      <c r="AR115" s="76">
        <f t="shared" ref="AR115" si="37">AQ115+1</f>
        <v>2021</v>
      </c>
      <c r="AS115" s="76">
        <f t="shared" ref="AS115" si="38">AR115+1</f>
        <v>2022</v>
      </c>
      <c r="AU115" s="74" t="s">
        <v>303</v>
      </c>
      <c r="AV115" s="99">
        <v>2018</v>
      </c>
      <c r="AW115" s="76">
        <f>AV115+1</f>
        <v>2019</v>
      </c>
      <c r="AX115" s="76">
        <f t="shared" ref="AX115" si="39">AW115+1</f>
        <v>2020</v>
      </c>
      <c r="AY115" s="76">
        <f t="shared" ref="AY115" si="40">AX115+1</f>
        <v>2021</v>
      </c>
      <c r="AZ115" s="76">
        <f t="shared" ref="AZ115" si="41">AY115+1</f>
        <v>2022</v>
      </c>
    </row>
    <row r="116" spans="2:52" ht="9" customHeight="1" thickBot="1" x14ac:dyDescent="0.3">
      <c r="B116" s="110"/>
      <c r="C116" s="161" t="s">
        <v>91</v>
      </c>
      <c r="D116" s="162" t="s">
        <v>92</v>
      </c>
      <c r="E116" s="162" t="s">
        <v>93</v>
      </c>
      <c r="F116" s="162" t="s">
        <v>94</v>
      </c>
      <c r="G116" s="163" t="s">
        <v>95</v>
      </c>
      <c r="I116" s="110"/>
      <c r="J116" s="161" t="s">
        <v>97</v>
      </c>
      <c r="K116" s="162" t="s">
        <v>98</v>
      </c>
      <c r="L116" s="162" t="s">
        <v>99</v>
      </c>
      <c r="M116" s="162" t="s">
        <v>100</v>
      </c>
      <c r="N116" s="163" t="s">
        <v>101</v>
      </c>
      <c r="V116" s="67"/>
      <c r="W116" s="62" t="s">
        <v>91</v>
      </c>
      <c r="X116" s="62" t="s">
        <v>92</v>
      </c>
      <c r="Y116" s="62" t="s">
        <v>93</v>
      </c>
      <c r="Z116" s="62" t="s">
        <v>94</v>
      </c>
      <c r="AA116" s="62" t="s">
        <v>95</v>
      </c>
      <c r="AC116" s="67"/>
      <c r="AD116" s="62" t="s">
        <v>97</v>
      </c>
      <c r="AE116" s="62" t="s">
        <v>98</v>
      </c>
      <c r="AF116" s="62" t="s">
        <v>99</v>
      </c>
      <c r="AG116" s="62" t="s">
        <v>100</v>
      </c>
      <c r="AH116" s="62" t="s">
        <v>101</v>
      </c>
      <c r="AN116" s="67"/>
      <c r="AO116" s="62" t="s">
        <v>91</v>
      </c>
      <c r="AP116" s="62" t="s">
        <v>92</v>
      </c>
      <c r="AQ116" s="62" t="s">
        <v>93</v>
      </c>
      <c r="AR116" s="62" t="s">
        <v>94</v>
      </c>
      <c r="AS116" s="62" t="s">
        <v>95</v>
      </c>
      <c r="AU116" s="67"/>
      <c r="AV116" s="62" t="s">
        <v>97</v>
      </c>
      <c r="AW116" s="62" t="s">
        <v>98</v>
      </c>
      <c r="AX116" s="62" t="s">
        <v>99</v>
      </c>
      <c r="AY116" s="62" t="s">
        <v>100</v>
      </c>
      <c r="AZ116" s="62" t="s">
        <v>101</v>
      </c>
    </row>
    <row r="117" spans="2:52" x14ac:dyDescent="0.25">
      <c r="B117" s="139" t="str">
        <f>IF(Lang,V117,AN117)</f>
        <v>- Dividends to Shareholders</v>
      </c>
      <c r="C117" s="212"/>
      <c r="D117" s="213"/>
      <c r="E117" s="213"/>
      <c r="F117" s="213"/>
      <c r="G117" s="214"/>
      <c r="I117" s="139" t="str">
        <f>IF(Lang,AC117,AU117)</f>
        <v>- Dividends to Shareholders</v>
      </c>
      <c r="J117" s="212">
        <f>+C117-Base!C117</f>
        <v>0</v>
      </c>
      <c r="K117" s="213">
        <f>+D117-Base!D117</f>
        <v>0</v>
      </c>
      <c r="L117" s="213">
        <f>+E117-Base!E117</f>
        <v>0</v>
      </c>
      <c r="M117" s="213">
        <f>+F117-Base!F117</f>
        <v>0</v>
      </c>
      <c r="N117" s="214">
        <f>+G117-Base!G117</f>
        <v>0</v>
      </c>
      <c r="P117" s="13" t="s">
        <v>177</v>
      </c>
      <c r="V117" s="100" t="s">
        <v>21</v>
      </c>
      <c r="W117" s="71"/>
      <c r="X117" s="71"/>
      <c r="Y117" s="71"/>
      <c r="Z117" s="71"/>
      <c r="AA117" s="71"/>
      <c r="AC117" s="100" t="s">
        <v>21</v>
      </c>
      <c r="AD117" s="71"/>
      <c r="AE117" s="71"/>
      <c r="AF117" s="71"/>
      <c r="AG117" s="71"/>
      <c r="AH117" s="71"/>
      <c r="AN117" s="100" t="s">
        <v>259</v>
      </c>
      <c r="AO117" s="71"/>
      <c r="AP117" s="71"/>
      <c r="AQ117" s="71"/>
      <c r="AR117" s="71"/>
      <c r="AS117" s="71"/>
      <c r="AU117" s="100" t="s">
        <v>259</v>
      </c>
      <c r="AV117" s="71"/>
      <c r="AW117" s="71"/>
      <c r="AX117" s="71"/>
      <c r="AY117" s="71"/>
      <c r="AZ117" s="71"/>
    </row>
    <row r="118" spans="2:52" x14ac:dyDescent="0.25">
      <c r="B118" s="140" t="str">
        <f>IF(Lang,V118,AN118)</f>
        <v>- Capital Inflows</v>
      </c>
      <c r="C118" s="205"/>
      <c r="D118" s="206"/>
      <c r="E118" s="206"/>
      <c r="F118" s="206"/>
      <c r="G118" s="207"/>
      <c r="I118" s="140" t="str">
        <f>IF(Lang,AC118,AU118)</f>
        <v>- Capital Inflows</v>
      </c>
      <c r="J118" s="205">
        <f>+C118-Base!C118</f>
        <v>0</v>
      </c>
      <c r="K118" s="206">
        <f>+D118-Base!D118</f>
        <v>0</v>
      </c>
      <c r="L118" s="206">
        <f>+E118-Base!E118</f>
        <v>0</v>
      </c>
      <c r="M118" s="206">
        <f>+F118-Base!F118</f>
        <v>0</v>
      </c>
      <c r="N118" s="207">
        <f>+G118-Base!G118</f>
        <v>0</v>
      </c>
      <c r="P118" s="13" t="s">
        <v>178</v>
      </c>
      <c r="V118" s="100" t="s">
        <v>22</v>
      </c>
      <c r="W118" s="71"/>
      <c r="X118" s="71"/>
      <c r="Y118" s="71"/>
      <c r="Z118" s="71"/>
      <c r="AA118" s="71"/>
      <c r="AC118" s="100" t="s">
        <v>22</v>
      </c>
      <c r="AD118" s="71"/>
      <c r="AE118" s="71"/>
      <c r="AF118" s="71"/>
      <c r="AG118" s="71"/>
      <c r="AH118" s="71"/>
      <c r="AN118" s="100" t="s">
        <v>260</v>
      </c>
      <c r="AO118" s="71"/>
      <c r="AP118" s="71"/>
      <c r="AQ118" s="71"/>
      <c r="AR118" s="71"/>
      <c r="AS118" s="71"/>
      <c r="AU118" s="100" t="s">
        <v>260</v>
      </c>
      <c r="AV118" s="71"/>
      <c r="AW118" s="71"/>
      <c r="AX118" s="71"/>
      <c r="AY118" s="71"/>
      <c r="AZ118" s="71"/>
    </row>
    <row r="119" spans="2:52" ht="15.75" thickBot="1" x14ac:dyDescent="0.3">
      <c r="B119" s="141" t="str">
        <f>IF(Lang,V119,AN119)</f>
        <v>- Capital Outflows</v>
      </c>
      <c r="C119" s="208"/>
      <c r="D119" s="209"/>
      <c r="E119" s="209"/>
      <c r="F119" s="209"/>
      <c r="G119" s="210"/>
      <c r="I119" s="141" t="str">
        <f>IF(Lang,AC119,AU119)</f>
        <v>- Capital Outflows</v>
      </c>
      <c r="J119" s="208">
        <f>+C119-Base!C119</f>
        <v>0</v>
      </c>
      <c r="K119" s="209">
        <f>+D119-Base!D119</f>
        <v>0</v>
      </c>
      <c r="L119" s="209">
        <f>+E119-Base!E119</f>
        <v>0</v>
      </c>
      <c r="M119" s="209">
        <f>+F119-Base!F119</f>
        <v>0</v>
      </c>
      <c r="N119" s="210">
        <f>+G119-Base!G119</f>
        <v>0</v>
      </c>
      <c r="P119" s="13" t="s">
        <v>179</v>
      </c>
      <c r="V119" s="100" t="s">
        <v>23</v>
      </c>
      <c r="W119" s="71"/>
      <c r="X119" s="71"/>
      <c r="Y119" s="71"/>
      <c r="Z119" s="71"/>
      <c r="AA119" s="71"/>
      <c r="AC119" s="100" t="s">
        <v>23</v>
      </c>
      <c r="AD119" s="71"/>
      <c r="AE119" s="71"/>
      <c r="AF119" s="71"/>
      <c r="AG119" s="71"/>
      <c r="AH119" s="71"/>
      <c r="AN119" s="100" t="s">
        <v>261</v>
      </c>
      <c r="AO119" s="71"/>
      <c r="AP119" s="71"/>
      <c r="AQ119" s="71"/>
      <c r="AR119" s="71"/>
      <c r="AS119" s="71"/>
      <c r="AU119" s="100" t="s">
        <v>261</v>
      </c>
      <c r="AV119" s="71"/>
      <c r="AW119" s="71"/>
      <c r="AX119" s="71"/>
      <c r="AY119" s="71"/>
      <c r="AZ119" s="71"/>
    </row>
    <row r="121" spans="2:52" ht="30" customHeight="1" x14ac:dyDescent="0.25">
      <c r="B121" s="254" t="str">
        <f>IF(Lang,V121,AN121)</f>
        <v>(*4) These amounts are already considered in the Total Equity (Surplus) and in the Solvency Ratios presented in the preceding figure.</v>
      </c>
      <c r="C121" s="254"/>
      <c r="D121" s="254"/>
      <c r="E121" s="254"/>
      <c r="F121" s="254"/>
      <c r="G121" s="254"/>
      <c r="I121" s="137"/>
      <c r="V121" s="98" t="s">
        <v>302</v>
      </c>
      <c r="AC121" s="98" t="s">
        <v>302</v>
      </c>
      <c r="AN121" s="98" t="s">
        <v>314</v>
      </c>
      <c r="AU121" s="98" t="s">
        <v>314</v>
      </c>
    </row>
  </sheetData>
  <sheetProtection sheet="1" formatColumns="0" formatRows="0"/>
  <mergeCells count="20">
    <mergeCell ref="I5:I6"/>
    <mergeCell ref="J5:N5"/>
    <mergeCell ref="D2:G3"/>
    <mergeCell ref="K2:N3"/>
    <mergeCell ref="B121:G121"/>
    <mergeCell ref="AP2:AS3"/>
    <mergeCell ref="AW2:AZ3"/>
    <mergeCell ref="AN5:AN6"/>
    <mergeCell ref="AO5:AS5"/>
    <mergeCell ref="AU5:AU6"/>
    <mergeCell ref="AV5:AZ5"/>
    <mergeCell ref="P2:P3"/>
    <mergeCell ref="B5:B6"/>
    <mergeCell ref="C5:G5"/>
    <mergeCell ref="X2:AA3"/>
    <mergeCell ref="AE2:AH3"/>
    <mergeCell ref="V5:V6"/>
    <mergeCell ref="W5:AA5"/>
    <mergeCell ref="AC5:AC6"/>
    <mergeCell ref="AD5:AH5"/>
  </mergeCells>
  <printOptions horizontalCentered="1"/>
  <pageMargins left="0.15748031496063" right="0.15748031496063" top="0.196850393700787" bottom="0.27559055118110198" header="0.15748031496063" footer="0.15748031496063"/>
  <pageSetup scale="69" orientation="portrait" r:id="rId1"/>
  <headerFooter>
    <oddFooter>&amp;LAutorité des marchés financiers&amp;RScénario défavorable #1, page &amp;P</oddFooter>
  </headerFooter>
  <rowBreaks count="1" manualBreakCount="1">
    <brk id="64" max="16383" man="1"/>
  </rowBreaks>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B1:BD121"/>
  <sheetViews>
    <sheetView zoomScale="80" zoomScaleNormal="80" workbookViewId="0"/>
  </sheetViews>
  <sheetFormatPr baseColWidth="10" defaultColWidth="11.42578125" defaultRowHeight="15" x14ac:dyDescent="0.25"/>
  <cols>
    <col min="1" max="1" width="2.7109375" style="37" customWidth="1"/>
    <col min="2" max="2" width="66" style="109" customWidth="1"/>
    <col min="3" max="7" width="11.42578125" style="37"/>
    <col min="8" max="8" width="4.42578125" style="37" customWidth="1"/>
    <col min="9" max="9" width="66" style="109" customWidth="1"/>
    <col min="10" max="10" width="11.42578125" style="37"/>
    <col min="11" max="14" width="11.42578125" style="37" customWidth="1"/>
    <col min="15" max="15" width="2.140625" style="1" customWidth="1"/>
    <col min="16" max="16" width="3.7109375" style="12" customWidth="1"/>
    <col min="17" max="17" width="11.42578125" style="37" customWidth="1"/>
    <col min="18" max="20" width="11.42578125" style="37" hidden="1" customWidth="1"/>
    <col min="21" max="21" width="2.7109375" style="61" hidden="1" customWidth="1"/>
    <col min="22" max="22" width="66" style="61" hidden="1" customWidth="1"/>
    <col min="23" max="27" width="11.42578125" style="61" hidden="1" customWidth="1"/>
    <col min="28" max="28" width="4.42578125" style="61" hidden="1" customWidth="1"/>
    <col min="29" max="29" width="66" style="61" hidden="1" customWidth="1"/>
    <col min="30" max="34" width="11.42578125" style="61" hidden="1" customWidth="1"/>
    <col min="35" max="35" width="2.140625" style="53" hidden="1" customWidth="1"/>
    <col min="36" max="38" width="11.42578125" style="37" hidden="1" customWidth="1"/>
    <col min="39" max="39" width="2.7109375" style="61" hidden="1" customWidth="1"/>
    <col min="40" max="40" width="66" style="61" hidden="1" customWidth="1"/>
    <col min="41" max="45" width="11.42578125" style="61" hidden="1" customWidth="1"/>
    <col min="46" max="46" width="4.42578125" style="61" hidden="1" customWidth="1"/>
    <col min="47" max="47" width="66" style="61" hidden="1" customWidth="1"/>
    <col min="48" max="52" width="11.42578125" style="61" hidden="1" customWidth="1"/>
    <col min="53" max="53" width="2.140625" style="53" hidden="1" customWidth="1"/>
    <col min="54" max="56" width="11.42578125" style="37" hidden="1" customWidth="1"/>
    <col min="57" max="16384" width="11.42578125" style="37"/>
  </cols>
  <sheetData>
    <row r="1" spans="2:53" ht="15" customHeight="1" thickBot="1" x14ac:dyDescent="0.3">
      <c r="B1" s="108" t="str">
        <f>IF(+LEFT(Instructions!$B$1,3)="***","",Instructions!$B$1)</f>
        <v/>
      </c>
      <c r="D1" s="25" t="s">
        <v>82</v>
      </c>
      <c r="E1" s="36" t="str">
        <f>IF(Lang,Y1,AQ1)</f>
        <v>Description of adverse scenario #2 :</v>
      </c>
      <c r="I1" s="108" t="str">
        <f>IF(+LEFT(Instructions!$B$1,3)="***","",Instructions!$B$1)</f>
        <v/>
      </c>
      <c r="K1" s="25" t="s">
        <v>102</v>
      </c>
      <c r="L1" s="38"/>
      <c r="P1" s="10" t="s">
        <v>107</v>
      </c>
      <c r="V1" s="164" t="str">
        <f>IF(+LEFT(Instructions!$B$1,3)="***","",Instructions!$B$1)</f>
        <v/>
      </c>
      <c r="X1" s="62" t="s">
        <v>82</v>
      </c>
      <c r="Y1" s="63" t="s">
        <v>13</v>
      </c>
      <c r="AC1" s="164" t="str">
        <f>IF(+LEFT(Instructions!$B$1,3)="***","",Instructions!$B$1)</f>
        <v/>
      </c>
      <c r="AE1" s="62" t="s">
        <v>102</v>
      </c>
      <c r="AF1" s="74"/>
      <c r="AN1" s="164" t="str">
        <f>IF(+LEFT(Instructions!$B$1,3)="***","",Instructions!$B$1)</f>
        <v/>
      </c>
      <c r="AP1" s="62" t="s">
        <v>82</v>
      </c>
      <c r="AQ1" s="63" t="s">
        <v>265</v>
      </c>
      <c r="AU1" s="164" t="str">
        <f>IF(+LEFT(Instructions!$B$1,3)="***","",Instructions!$B$1)</f>
        <v/>
      </c>
      <c r="AW1" s="62" t="s">
        <v>102</v>
      </c>
      <c r="AX1" s="74"/>
    </row>
    <row r="2" spans="2:53" ht="15" customHeight="1" x14ac:dyDescent="0.25">
      <c r="D2" s="257"/>
      <c r="E2" s="258"/>
      <c r="F2" s="258"/>
      <c r="G2" s="259"/>
      <c r="K2" s="248" t="str">
        <f>IF(Lang,AE2,AW2)</f>
        <v>Scenario #2 minus base scenario</v>
      </c>
      <c r="L2" s="249"/>
      <c r="M2" s="249">
        <f>IF(Lang,Y2,AI2)</f>
        <v>0</v>
      </c>
      <c r="N2" s="250"/>
      <c r="P2" s="246" t="s">
        <v>81</v>
      </c>
      <c r="X2" s="255"/>
      <c r="Y2" s="255"/>
      <c r="Z2" s="255"/>
      <c r="AA2" s="255"/>
      <c r="AE2" s="256" t="s">
        <v>27</v>
      </c>
      <c r="AF2" s="256"/>
      <c r="AG2" s="256"/>
      <c r="AH2" s="256"/>
      <c r="AP2" s="255"/>
      <c r="AQ2" s="255"/>
      <c r="AR2" s="255"/>
      <c r="AS2" s="255"/>
      <c r="AW2" s="256" t="s">
        <v>266</v>
      </c>
      <c r="AX2" s="256"/>
      <c r="AY2" s="256"/>
      <c r="AZ2" s="256"/>
    </row>
    <row r="3" spans="2:53" ht="15" customHeight="1" thickBot="1" x14ac:dyDescent="0.3">
      <c r="D3" s="260"/>
      <c r="E3" s="261"/>
      <c r="F3" s="261"/>
      <c r="G3" s="262"/>
      <c r="K3" s="251">
        <f>IF(Lang,W3,AG3)</f>
        <v>0</v>
      </c>
      <c r="L3" s="252"/>
      <c r="M3" s="252">
        <f>IF(Lang,Y3,AI3)</f>
        <v>0</v>
      </c>
      <c r="N3" s="253"/>
      <c r="P3" s="247"/>
      <c r="X3" s="255"/>
      <c r="Y3" s="255"/>
      <c r="Z3" s="255"/>
      <c r="AA3" s="255"/>
      <c r="AE3" s="256"/>
      <c r="AF3" s="256"/>
      <c r="AG3" s="256"/>
      <c r="AH3" s="256"/>
      <c r="AP3" s="255"/>
      <c r="AQ3" s="255"/>
      <c r="AR3" s="255"/>
      <c r="AS3" s="255"/>
      <c r="AW3" s="256"/>
      <c r="AX3" s="256"/>
      <c r="AY3" s="256"/>
      <c r="AZ3" s="256"/>
    </row>
    <row r="4" spans="2:53" s="17" customFormat="1" ht="15" customHeight="1" thickBot="1" x14ac:dyDescent="0.3">
      <c r="B4" s="109"/>
      <c r="D4" s="18"/>
      <c r="E4" s="16"/>
      <c r="F4" s="16"/>
      <c r="G4" s="16"/>
      <c r="I4" s="109"/>
      <c r="K4" s="18"/>
      <c r="L4" s="16"/>
      <c r="M4" s="16"/>
      <c r="N4" s="16"/>
      <c r="O4" s="1"/>
      <c r="P4" s="11"/>
      <c r="U4" s="61"/>
      <c r="V4" s="61"/>
      <c r="W4" s="61"/>
      <c r="X4" s="105"/>
      <c r="Y4" s="106"/>
      <c r="Z4" s="106"/>
      <c r="AA4" s="106"/>
      <c r="AB4" s="61"/>
      <c r="AC4" s="61"/>
      <c r="AD4" s="61"/>
      <c r="AE4" s="105"/>
      <c r="AF4" s="106"/>
      <c r="AG4" s="106"/>
      <c r="AH4" s="106"/>
      <c r="AI4" s="53"/>
      <c r="AM4" s="61"/>
      <c r="AN4" s="61"/>
      <c r="AO4" s="61"/>
      <c r="AP4" s="105"/>
      <c r="AQ4" s="106"/>
      <c r="AR4" s="106"/>
      <c r="AS4" s="106"/>
      <c r="AT4" s="61"/>
      <c r="AU4" s="61"/>
      <c r="AV4" s="61"/>
      <c r="AW4" s="105"/>
      <c r="AX4" s="106"/>
      <c r="AY4" s="106"/>
      <c r="AZ4" s="106"/>
      <c r="BA4" s="53"/>
    </row>
    <row r="5" spans="2:53" ht="27" customHeight="1" x14ac:dyDescent="0.25">
      <c r="B5" s="241" t="str">
        <f>IF(Lang,V5,AN5)</f>
        <v>Key financial and capital results
($'000)</v>
      </c>
      <c r="C5" s="243" t="str">
        <f>IF(Lang,W5,AO5)</f>
        <v>Forecast period</v>
      </c>
      <c r="D5" s="244"/>
      <c r="E5" s="244"/>
      <c r="F5" s="244"/>
      <c r="G5" s="245"/>
      <c r="I5" s="241" t="str">
        <f>IF(Lang,AC5,AU5)</f>
        <v>Key financial and capital results
($'000)</v>
      </c>
      <c r="J5" s="243" t="str">
        <f>IF(Lang,AD5,AV5)</f>
        <v>Forecast period</v>
      </c>
      <c r="K5" s="244"/>
      <c r="L5" s="244"/>
      <c r="M5" s="244"/>
      <c r="N5" s="245"/>
      <c r="V5" s="239" t="s">
        <v>96</v>
      </c>
      <c r="W5" s="240" t="s">
        <v>19</v>
      </c>
      <c r="X5" s="240"/>
      <c r="Y5" s="240"/>
      <c r="Z5" s="240"/>
      <c r="AA5" s="240"/>
      <c r="AC5" s="239" t="s">
        <v>96</v>
      </c>
      <c r="AD5" s="240" t="s">
        <v>19</v>
      </c>
      <c r="AE5" s="240"/>
      <c r="AF5" s="240"/>
      <c r="AG5" s="240"/>
      <c r="AH5" s="240"/>
      <c r="AN5" s="239" t="s">
        <v>193</v>
      </c>
      <c r="AO5" s="240" t="s">
        <v>194</v>
      </c>
      <c r="AP5" s="240"/>
      <c r="AQ5" s="240"/>
      <c r="AR5" s="240"/>
      <c r="AS5" s="240"/>
      <c r="AU5" s="239" t="s">
        <v>193</v>
      </c>
      <c r="AV5" s="240" t="s">
        <v>194</v>
      </c>
      <c r="AW5" s="240"/>
      <c r="AX5" s="240"/>
      <c r="AY5" s="240"/>
      <c r="AZ5" s="240"/>
    </row>
    <row r="6" spans="2:53" ht="12" customHeight="1" x14ac:dyDescent="0.25">
      <c r="B6" s="242"/>
      <c r="C6" s="19">
        <f>+Base!C6</f>
        <v>2019</v>
      </c>
      <c r="D6" s="20">
        <f>C6+1</f>
        <v>2020</v>
      </c>
      <c r="E6" s="20">
        <f t="shared" ref="E6:G6" si="0">D6+1</f>
        <v>2021</v>
      </c>
      <c r="F6" s="20">
        <f t="shared" si="0"/>
        <v>2022</v>
      </c>
      <c r="G6" s="21">
        <f t="shared" si="0"/>
        <v>2023</v>
      </c>
      <c r="I6" s="242"/>
      <c r="J6" s="19">
        <f>+C6</f>
        <v>2019</v>
      </c>
      <c r="K6" s="20">
        <f>J6+1</f>
        <v>2020</v>
      </c>
      <c r="L6" s="20">
        <f t="shared" ref="L6:N6" si="1">K6+1</f>
        <v>2021</v>
      </c>
      <c r="M6" s="20">
        <f t="shared" si="1"/>
        <v>2022</v>
      </c>
      <c r="N6" s="21">
        <f t="shared" si="1"/>
        <v>2023</v>
      </c>
      <c r="V6" s="239"/>
      <c r="W6" s="66">
        <v>2018</v>
      </c>
      <c r="X6" s="66">
        <f>W6+1</f>
        <v>2019</v>
      </c>
      <c r="Y6" s="66">
        <f t="shared" ref="Y6" si="2">X6+1</f>
        <v>2020</v>
      </c>
      <c r="Z6" s="66">
        <f t="shared" ref="Z6" si="3">Y6+1</f>
        <v>2021</v>
      </c>
      <c r="AA6" s="66">
        <f t="shared" ref="AA6" si="4">Z6+1</f>
        <v>2022</v>
      </c>
      <c r="AC6" s="239"/>
      <c r="AD6" s="66">
        <v>2018</v>
      </c>
      <c r="AE6" s="66">
        <f>AD6+1</f>
        <v>2019</v>
      </c>
      <c r="AF6" s="66">
        <f t="shared" ref="AF6" si="5">AE6+1</f>
        <v>2020</v>
      </c>
      <c r="AG6" s="66">
        <f t="shared" ref="AG6" si="6">AF6+1</f>
        <v>2021</v>
      </c>
      <c r="AH6" s="66">
        <f t="shared" ref="AH6" si="7">AG6+1</f>
        <v>2022</v>
      </c>
      <c r="AN6" s="239"/>
      <c r="AO6" s="66">
        <v>2018</v>
      </c>
      <c r="AP6" s="66">
        <v>0</v>
      </c>
      <c r="AQ6" s="66">
        <f>AP6+1</f>
        <v>1</v>
      </c>
      <c r="AR6" s="66">
        <f t="shared" ref="AR6:AS6" si="8">AQ6+1</f>
        <v>2</v>
      </c>
      <c r="AS6" s="66">
        <f t="shared" si="8"/>
        <v>3</v>
      </c>
      <c r="AU6" s="239"/>
      <c r="AV6" s="66">
        <v>2018</v>
      </c>
      <c r="AW6" s="66">
        <f>+AV6+1</f>
        <v>2019</v>
      </c>
      <c r="AX6" s="66">
        <f>+AW6+1</f>
        <v>2020</v>
      </c>
      <c r="AY6" s="66">
        <f>+AX6+1</f>
        <v>2021</v>
      </c>
      <c r="AZ6" s="66">
        <f>+AY6+1</f>
        <v>2022</v>
      </c>
    </row>
    <row r="7" spans="2:53" ht="9" customHeight="1" thickBot="1" x14ac:dyDescent="0.3">
      <c r="B7" s="110"/>
      <c r="C7" s="22" t="s">
        <v>91</v>
      </c>
      <c r="D7" s="23" t="s">
        <v>92</v>
      </c>
      <c r="E7" s="23" t="s">
        <v>93</v>
      </c>
      <c r="F7" s="23" t="s">
        <v>94</v>
      </c>
      <c r="G7" s="24" t="s">
        <v>95</v>
      </c>
      <c r="I7" s="110"/>
      <c r="J7" s="22" t="s">
        <v>97</v>
      </c>
      <c r="K7" s="23" t="s">
        <v>98</v>
      </c>
      <c r="L7" s="23" t="s">
        <v>99</v>
      </c>
      <c r="M7" s="23" t="s">
        <v>100</v>
      </c>
      <c r="N7" s="24" t="s">
        <v>101</v>
      </c>
      <c r="V7" s="67"/>
      <c r="W7" s="62" t="s">
        <v>91</v>
      </c>
      <c r="X7" s="62" t="s">
        <v>92</v>
      </c>
      <c r="Y7" s="62" t="s">
        <v>93</v>
      </c>
      <c r="Z7" s="62" t="s">
        <v>94</v>
      </c>
      <c r="AA7" s="62" t="s">
        <v>95</v>
      </c>
      <c r="AC7" s="67"/>
      <c r="AD7" s="62" t="s">
        <v>97</v>
      </c>
      <c r="AE7" s="62" t="s">
        <v>98</v>
      </c>
      <c r="AF7" s="62" t="s">
        <v>99</v>
      </c>
      <c r="AG7" s="62" t="s">
        <v>100</v>
      </c>
      <c r="AH7" s="62" t="s">
        <v>101</v>
      </c>
      <c r="AN7" s="67"/>
      <c r="AO7" s="62" t="s">
        <v>91</v>
      </c>
      <c r="AP7" s="62" t="s">
        <v>92</v>
      </c>
      <c r="AQ7" s="62" t="s">
        <v>93</v>
      </c>
      <c r="AR7" s="62" t="s">
        <v>94</v>
      </c>
      <c r="AS7" s="62" t="s">
        <v>95</v>
      </c>
      <c r="AU7" s="67"/>
      <c r="AV7" s="62" t="s">
        <v>97</v>
      </c>
      <c r="AW7" s="62" t="s">
        <v>98</v>
      </c>
      <c r="AX7" s="62" t="s">
        <v>99</v>
      </c>
      <c r="AY7" s="62" t="s">
        <v>100</v>
      </c>
      <c r="AZ7" s="62" t="s">
        <v>101</v>
      </c>
    </row>
    <row r="8" spans="2:53" x14ac:dyDescent="0.25">
      <c r="B8" s="111" t="str">
        <f t="shared" ref="B8:B20" si="9">IF(Lang,V8,AN8)</f>
        <v>Balance Sheet</v>
      </c>
      <c r="C8" s="39"/>
      <c r="D8" s="40"/>
      <c r="E8" s="40"/>
      <c r="F8" s="40"/>
      <c r="G8" s="41"/>
      <c r="I8" s="111" t="str">
        <f t="shared" ref="I8:I20" si="10">IF(Lang,AC8,AU8)</f>
        <v>Balance Sheet</v>
      </c>
      <c r="J8" s="39"/>
      <c r="K8" s="40"/>
      <c r="L8" s="40"/>
      <c r="M8" s="40"/>
      <c r="N8" s="41"/>
      <c r="V8" s="68" t="s">
        <v>1</v>
      </c>
      <c r="W8" s="69"/>
      <c r="X8" s="69"/>
      <c r="Y8" s="69"/>
      <c r="Z8" s="69"/>
      <c r="AA8" s="69"/>
      <c r="AC8" s="68" t="s">
        <v>1</v>
      </c>
      <c r="AD8" s="69"/>
      <c r="AE8" s="69"/>
      <c r="AF8" s="69"/>
      <c r="AG8" s="69"/>
      <c r="AH8" s="69"/>
      <c r="AN8" s="68" t="s">
        <v>195</v>
      </c>
      <c r="AO8" s="69"/>
      <c r="AP8" s="69"/>
      <c r="AQ8" s="69"/>
      <c r="AR8" s="69"/>
      <c r="AS8" s="69"/>
      <c r="AU8" s="68" t="s">
        <v>195</v>
      </c>
      <c r="AV8" s="69"/>
      <c r="AW8" s="69"/>
      <c r="AX8" s="69"/>
      <c r="AY8" s="69"/>
      <c r="AZ8" s="69"/>
    </row>
    <row r="9" spans="2:53" x14ac:dyDescent="0.25">
      <c r="B9" s="112" t="str">
        <f t="shared" si="9"/>
        <v>Reinsurance Assets</v>
      </c>
      <c r="C9" s="166"/>
      <c r="D9" s="167"/>
      <c r="E9" s="167"/>
      <c r="F9" s="167"/>
      <c r="G9" s="168"/>
      <c r="I9" s="112" t="str">
        <f t="shared" si="10"/>
        <v>Reinsurance Assets</v>
      </c>
      <c r="J9" s="166">
        <f>+C9-Base!C9</f>
        <v>0</v>
      </c>
      <c r="K9" s="167">
        <f>+D9-Base!D9</f>
        <v>0</v>
      </c>
      <c r="L9" s="167">
        <f>+E9-Base!E9</f>
        <v>0</v>
      </c>
      <c r="M9" s="167">
        <f>+F9-Base!F9</f>
        <v>0</v>
      </c>
      <c r="N9" s="168">
        <f>+G9-Base!G9</f>
        <v>0</v>
      </c>
      <c r="P9" s="13" t="s">
        <v>84</v>
      </c>
      <c r="V9" s="70" t="s">
        <v>17</v>
      </c>
      <c r="W9" s="71"/>
      <c r="X9" s="71"/>
      <c r="Y9" s="71"/>
      <c r="Z9" s="71"/>
      <c r="AA9" s="71"/>
      <c r="AC9" s="70" t="s">
        <v>17</v>
      </c>
      <c r="AD9" s="71"/>
      <c r="AE9" s="71"/>
      <c r="AF9" s="71"/>
      <c r="AG9" s="71"/>
      <c r="AH9" s="71"/>
      <c r="AN9" s="70" t="s">
        <v>196</v>
      </c>
      <c r="AO9" s="71"/>
      <c r="AP9" s="71"/>
      <c r="AQ9" s="71"/>
      <c r="AR9" s="71"/>
      <c r="AS9" s="71"/>
      <c r="AU9" s="70" t="s">
        <v>196</v>
      </c>
      <c r="AV9" s="71"/>
      <c r="AW9" s="71"/>
      <c r="AX9" s="71"/>
      <c r="AY9" s="71"/>
      <c r="AZ9" s="71"/>
    </row>
    <row r="10" spans="2:53" x14ac:dyDescent="0.25">
      <c r="B10" s="113" t="str">
        <f t="shared" si="9"/>
        <v>Total Assets</v>
      </c>
      <c r="C10" s="169"/>
      <c r="D10" s="170"/>
      <c r="E10" s="170"/>
      <c r="F10" s="170"/>
      <c r="G10" s="171"/>
      <c r="I10" s="113" t="str">
        <f t="shared" si="10"/>
        <v>Total Assets</v>
      </c>
      <c r="J10" s="169">
        <f>+C10-Base!C10</f>
        <v>0</v>
      </c>
      <c r="K10" s="170">
        <f>+D10-Base!D10</f>
        <v>0</v>
      </c>
      <c r="L10" s="170">
        <f>+E10-Base!E10</f>
        <v>0</v>
      </c>
      <c r="M10" s="170">
        <f>+F10-Base!F10</f>
        <v>0</v>
      </c>
      <c r="N10" s="171">
        <f>+G10-Base!G10</f>
        <v>0</v>
      </c>
      <c r="P10" s="13" t="s">
        <v>109</v>
      </c>
      <c r="V10" s="72" t="s">
        <v>6</v>
      </c>
      <c r="W10" s="73"/>
      <c r="X10" s="73"/>
      <c r="Y10" s="73"/>
      <c r="Z10" s="73"/>
      <c r="AA10" s="73"/>
      <c r="AC10" s="72" t="s">
        <v>6</v>
      </c>
      <c r="AD10" s="73"/>
      <c r="AE10" s="73"/>
      <c r="AF10" s="73"/>
      <c r="AG10" s="73"/>
      <c r="AH10" s="73"/>
      <c r="AN10" s="72" t="s">
        <v>197</v>
      </c>
      <c r="AO10" s="73"/>
      <c r="AP10" s="73"/>
      <c r="AQ10" s="73"/>
      <c r="AR10" s="73"/>
      <c r="AS10" s="73"/>
      <c r="AU10" s="72" t="s">
        <v>197</v>
      </c>
      <c r="AV10" s="73"/>
      <c r="AW10" s="73"/>
      <c r="AX10" s="73"/>
      <c r="AY10" s="73"/>
      <c r="AZ10" s="73"/>
    </row>
    <row r="11" spans="2:53" x14ac:dyDescent="0.25">
      <c r="B11" s="112" t="str">
        <f t="shared" si="9"/>
        <v>(Gross) Contract Liabilities (*1)</v>
      </c>
      <c r="C11" s="166"/>
      <c r="D11" s="167"/>
      <c r="E11" s="167"/>
      <c r="F11" s="167"/>
      <c r="G11" s="168"/>
      <c r="I11" s="112" t="str">
        <f t="shared" si="10"/>
        <v>(Gross) Contract Liabilities (*1)</v>
      </c>
      <c r="J11" s="166">
        <f>+C11-Base!C11</f>
        <v>0</v>
      </c>
      <c r="K11" s="167">
        <f>+D11-Base!D11</f>
        <v>0</v>
      </c>
      <c r="L11" s="167">
        <f>+E11-Base!E11</f>
        <v>0</v>
      </c>
      <c r="M11" s="167">
        <f>+F11-Base!F11</f>
        <v>0</v>
      </c>
      <c r="N11" s="168">
        <f>+G11-Base!G11</f>
        <v>0</v>
      </c>
      <c r="P11" s="13" t="s">
        <v>85</v>
      </c>
      <c r="V11" s="70" t="s">
        <v>287</v>
      </c>
      <c r="W11" s="71"/>
      <c r="X11" s="71"/>
      <c r="Y11" s="71"/>
      <c r="Z11" s="71"/>
      <c r="AA11" s="71"/>
      <c r="AC11" s="70" t="s">
        <v>287</v>
      </c>
      <c r="AD11" s="71"/>
      <c r="AE11" s="71"/>
      <c r="AF11" s="71"/>
      <c r="AG11" s="71"/>
      <c r="AH11" s="71"/>
      <c r="AN11" s="70" t="s">
        <v>289</v>
      </c>
      <c r="AO11" s="71"/>
      <c r="AP11" s="71"/>
      <c r="AQ11" s="71"/>
      <c r="AR11" s="71"/>
      <c r="AS11" s="71"/>
      <c r="AU11" s="70" t="s">
        <v>289</v>
      </c>
      <c r="AV11" s="71"/>
      <c r="AW11" s="71"/>
      <c r="AX11" s="71"/>
      <c r="AY11" s="71"/>
      <c r="AZ11" s="71"/>
    </row>
    <row r="12" spans="2:53" x14ac:dyDescent="0.25">
      <c r="B12" s="114" t="str">
        <f t="shared" si="9"/>
        <v>Total Liabilities</v>
      </c>
      <c r="C12" s="169"/>
      <c r="D12" s="170"/>
      <c r="E12" s="170"/>
      <c r="F12" s="170"/>
      <c r="G12" s="171"/>
      <c r="I12" s="114" t="str">
        <f t="shared" si="10"/>
        <v>Total Liabilities</v>
      </c>
      <c r="J12" s="169">
        <f>+C12-Base!C12</f>
        <v>0</v>
      </c>
      <c r="K12" s="170">
        <f>+D12-Base!D12</f>
        <v>0</v>
      </c>
      <c r="L12" s="170">
        <f>+E12-Base!E12</f>
        <v>0</v>
      </c>
      <c r="M12" s="170">
        <f>+F12-Base!F12</f>
        <v>0</v>
      </c>
      <c r="N12" s="171">
        <f>+G12-Base!G12</f>
        <v>0</v>
      </c>
      <c r="P12" s="13" t="s">
        <v>110</v>
      </c>
      <c r="V12" s="74" t="s">
        <v>7</v>
      </c>
      <c r="W12" s="73"/>
      <c r="X12" s="73"/>
      <c r="Y12" s="73"/>
      <c r="Z12" s="73"/>
      <c r="AA12" s="73"/>
      <c r="AC12" s="74" t="s">
        <v>7</v>
      </c>
      <c r="AD12" s="73"/>
      <c r="AE12" s="73"/>
      <c r="AF12" s="73"/>
      <c r="AG12" s="73"/>
      <c r="AH12" s="73"/>
      <c r="AN12" s="74" t="s">
        <v>198</v>
      </c>
      <c r="AO12" s="73"/>
      <c r="AP12" s="73"/>
      <c r="AQ12" s="73"/>
      <c r="AR12" s="73"/>
      <c r="AS12" s="73"/>
      <c r="AU12" s="74" t="s">
        <v>198</v>
      </c>
      <c r="AV12" s="73"/>
      <c r="AW12" s="73"/>
      <c r="AX12" s="73"/>
      <c r="AY12" s="73"/>
      <c r="AZ12" s="73"/>
    </row>
    <row r="13" spans="2:53" ht="15.75" thickBot="1" x14ac:dyDescent="0.3">
      <c r="B13" s="115" t="str">
        <f t="shared" si="9"/>
        <v>Total Equity (Surplus)</v>
      </c>
      <c r="C13" s="172"/>
      <c r="D13" s="173"/>
      <c r="E13" s="173"/>
      <c r="F13" s="173"/>
      <c r="G13" s="174"/>
      <c r="I13" s="115" t="str">
        <f t="shared" si="10"/>
        <v>Total Equity (Surplus)</v>
      </c>
      <c r="J13" s="172">
        <f>+C13-Base!C13</f>
        <v>0</v>
      </c>
      <c r="K13" s="173">
        <f>+D13-Base!D13</f>
        <v>0</v>
      </c>
      <c r="L13" s="173">
        <f>+E13-Base!E13</f>
        <v>0</v>
      </c>
      <c r="M13" s="173">
        <f>+F13-Base!F13</f>
        <v>0</v>
      </c>
      <c r="N13" s="174">
        <f>+G13-Base!G13</f>
        <v>0</v>
      </c>
      <c r="P13" s="13" t="s">
        <v>111</v>
      </c>
      <c r="V13" s="74" t="s">
        <v>8</v>
      </c>
      <c r="W13" s="75"/>
      <c r="X13" s="75"/>
      <c r="Y13" s="75"/>
      <c r="Z13" s="75"/>
      <c r="AA13" s="75"/>
      <c r="AC13" s="74" t="s">
        <v>8</v>
      </c>
      <c r="AD13" s="75"/>
      <c r="AE13" s="75"/>
      <c r="AF13" s="75"/>
      <c r="AG13" s="75"/>
      <c r="AH13" s="75"/>
      <c r="AN13" s="74" t="s">
        <v>199</v>
      </c>
      <c r="AO13" s="75"/>
      <c r="AP13" s="75"/>
      <c r="AQ13" s="75"/>
      <c r="AR13" s="75"/>
      <c r="AS13" s="75"/>
      <c r="AU13" s="74" t="s">
        <v>199</v>
      </c>
      <c r="AV13" s="75"/>
      <c r="AW13" s="75"/>
      <c r="AX13" s="75"/>
      <c r="AY13" s="75"/>
      <c r="AZ13" s="75"/>
    </row>
    <row r="14" spans="2:53" x14ac:dyDescent="0.25">
      <c r="B14" s="142" t="str">
        <f t="shared" si="9"/>
        <v>Statement of Income</v>
      </c>
      <c r="C14" s="32"/>
      <c r="D14" s="33"/>
      <c r="E14" s="33"/>
      <c r="F14" s="33"/>
      <c r="G14" s="34"/>
      <c r="I14" s="142" t="str">
        <f t="shared" si="10"/>
        <v>Statement of Income</v>
      </c>
      <c r="J14" s="32"/>
      <c r="K14" s="33"/>
      <c r="L14" s="33"/>
      <c r="M14" s="33"/>
      <c r="N14" s="34"/>
      <c r="P14" s="37"/>
      <c r="V14" s="76" t="s">
        <v>2</v>
      </c>
      <c r="W14" s="75"/>
      <c r="X14" s="75"/>
      <c r="Y14" s="75"/>
      <c r="Z14" s="75"/>
      <c r="AA14" s="75"/>
      <c r="AC14" s="76" t="s">
        <v>2</v>
      </c>
      <c r="AD14" s="75"/>
      <c r="AE14" s="75"/>
      <c r="AF14" s="75"/>
      <c r="AG14" s="75"/>
      <c r="AH14" s="75"/>
      <c r="AN14" s="76" t="s">
        <v>200</v>
      </c>
      <c r="AO14" s="75"/>
      <c r="AP14" s="75"/>
      <c r="AQ14" s="75"/>
      <c r="AR14" s="75"/>
      <c r="AS14" s="75"/>
      <c r="AU14" s="76" t="s">
        <v>200</v>
      </c>
      <c r="AV14" s="75"/>
      <c r="AW14" s="75"/>
      <c r="AX14" s="75"/>
      <c r="AY14" s="75"/>
      <c r="AZ14" s="75"/>
    </row>
    <row r="15" spans="2:53" x14ac:dyDescent="0.25">
      <c r="B15" s="117" t="str">
        <f t="shared" si="9"/>
        <v>Net Premiums</v>
      </c>
      <c r="C15" s="166"/>
      <c r="D15" s="167"/>
      <c r="E15" s="167"/>
      <c r="F15" s="167"/>
      <c r="G15" s="168"/>
      <c r="I15" s="117" t="str">
        <f t="shared" si="10"/>
        <v>Net Premiums</v>
      </c>
      <c r="J15" s="166">
        <f>+C15-Base!C15</f>
        <v>0</v>
      </c>
      <c r="K15" s="167">
        <f>+D15-Base!D15</f>
        <v>0</v>
      </c>
      <c r="L15" s="167">
        <f>+E15-Base!E15</f>
        <v>0</v>
      </c>
      <c r="M15" s="167">
        <f>+F15-Base!F15</f>
        <v>0</v>
      </c>
      <c r="N15" s="168">
        <f>+G15-Base!G15</f>
        <v>0</v>
      </c>
      <c r="P15" s="13" t="s">
        <v>86</v>
      </c>
      <c r="V15" s="77" t="s">
        <v>0</v>
      </c>
      <c r="W15" s="71"/>
      <c r="X15" s="71"/>
      <c r="Y15" s="71"/>
      <c r="Z15" s="71"/>
      <c r="AA15" s="71"/>
      <c r="AC15" s="77" t="s">
        <v>0</v>
      </c>
      <c r="AD15" s="71"/>
      <c r="AE15" s="71"/>
      <c r="AF15" s="71"/>
      <c r="AG15" s="71"/>
      <c r="AH15" s="71"/>
      <c r="AN15" s="77" t="s">
        <v>201</v>
      </c>
      <c r="AO15" s="71"/>
      <c r="AP15" s="71"/>
      <c r="AQ15" s="71"/>
      <c r="AR15" s="71"/>
      <c r="AS15" s="71"/>
      <c r="AU15" s="77" t="s">
        <v>201</v>
      </c>
      <c r="AV15" s="71"/>
      <c r="AW15" s="71"/>
      <c r="AX15" s="71"/>
      <c r="AY15" s="71"/>
      <c r="AZ15" s="71"/>
    </row>
    <row r="16" spans="2:53" x14ac:dyDescent="0.25">
      <c r="B16" s="118" t="str">
        <f t="shared" si="9"/>
        <v>Total  - Revenue</v>
      </c>
      <c r="C16" s="169"/>
      <c r="D16" s="170"/>
      <c r="E16" s="170"/>
      <c r="F16" s="170"/>
      <c r="G16" s="171"/>
      <c r="I16" s="118" t="str">
        <f t="shared" si="10"/>
        <v>Total  - Revenue</v>
      </c>
      <c r="J16" s="169">
        <f>+C16-Base!C16</f>
        <v>0</v>
      </c>
      <c r="K16" s="170">
        <f>+D16-Base!D16</f>
        <v>0</v>
      </c>
      <c r="L16" s="170">
        <f>+E16-Base!E16</f>
        <v>0</v>
      </c>
      <c r="M16" s="170">
        <f>+F16-Base!F16</f>
        <v>0</v>
      </c>
      <c r="N16" s="171">
        <f>+G16-Base!G16</f>
        <v>0</v>
      </c>
      <c r="P16" s="13" t="s">
        <v>112</v>
      </c>
      <c r="V16" s="78" t="s">
        <v>9</v>
      </c>
      <c r="W16" s="73"/>
      <c r="X16" s="73"/>
      <c r="Y16" s="73"/>
      <c r="Z16" s="73"/>
      <c r="AA16" s="73"/>
      <c r="AC16" s="78" t="s">
        <v>9</v>
      </c>
      <c r="AD16" s="73"/>
      <c r="AE16" s="73"/>
      <c r="AF16" s="73"/>
      <c r="AG16" s="73"/>
      <c r="AH16" s="73"/>
      <c r="AN16" s="78" t="s">
        <v>202</v>
      </c>
      <c r="AO16" s="73"/>
      <c r="AP16" s="73"/>
      <c r="AQ16" s="73"/>
      <c r="AR16" s="73"/>
      <c r="AS16" s="73"/>
      <c r="AU16" s="78" t="s">
        <v>202</v>
      </c>
      <c r="AV16" s="73"/>
      <c r="AW16" s="73"/>
      <c r="AX16" s="73"/>
      <c r="AY16" s="73"/>
      <c r="AZ16" s="73"/>
    </row>
    <row r="17" spans="2:52" x14ac:dyDescent="0.25">
      <c r="B17" s="112" t="str">
        <f t="shared" si="9"/>
        <v>Net Changes to Contract Liabilities</v>
      </c>
      <c r="C17" s="166"/>
      <c r="D17" s="167"/>
      <c r="E17" s="167"/>
      <c r="F17" s="167"/>
      <c r="G17" s="168"/>
      <c r="I17" s="112" t="str">
        <f t="shared" si="10"/>
        <v>Net Changes to Contract Liabilities</v>
      </c>
      <c r="J17" s="166">
        <f>+C17-Base!C17</f>
        <v>0</v>
      </c>
      <c r="K17" s="167">
        <f>+D17-Base!D17</f>
        <v>0</v>
      </c>
      <c r="L17" s="167">
        <f>+E17-Base!E17</f>
        <v>0</v>
      </c>
      <c r="M17" s="167">
        <f>+F17-Base!F17</f>
        <v>0</v>
      </c>
      <c r="N17" s="168">
        <f>+G17-Base!G17</f>
        <v>0</v>
      </c>
      <c r="P17" s="13" t="s">
        <v>87</v>
      </c>
      <c r="V17" s="79" t="s">
        <v>18</v>
      </c>
      <c r="W17" s="71"/>
      <c r="X17" s="71"/>
      <c r="Y17" s="71"/>
      <c r="Z17" s="71"/>
      <c r="AA17" s="71"/>
      <c r="AC17" s="79" t="s">
        <v>18</v>
      </c>
      <c r="AD17" s="71"/>
      <c r="AE17" s="71"/>
      <c r="AF17" s="71"/>
      <c r="AG17" s="71"/>
      <c r="AH17" s="71"/>
      <c r="AN17" s="79" t="s">
        <v>203</v>
      </c>
      <c r="AO17" s="71"/>
      <c r="AP17" s="71"/>
      <c r="AQ17" s="71"/>
      <c r="AR17" s="71"/>
      <c r="AS17" s="71"/>
      <c r="AU17" s="79" t="s">
        <v>203</v>
      </c>
      <c r="AV17" s="71"/>
      <c r="AW17" s="71"/>
      <c r="AX17" s="71"/>
      <c r="AY17" s="71"/>
      <c r="AZ17" s="71"/>
    </row>
    <row r="18" spans="2:52" x14ac:dyDescent="0.25">
      <c r="B18" s="119" t="str">
        <f t="shared" si="9"/>
        <v>Total - Benefits and Expenses</v>
      </c>
      <c r="C18" s="169"/>
      <c r="D18" s="170"/>
      <c r="E18" s="170"/>
      <c r="F18" s="170"/>
      <c r="G18" s="171"/>
      <c r="I18" s="119" t="str">
        <f t="shared" si="10"/>
        <v>Total - Benefits and Expenses</v>
      </c>
      <c r="J18" s="169">
        <f>+C18-Base!C18</f>
        <v>0</v>
      </c>
      <c r="K18" s="170">
        <f>+D18-Base!D18</f>
        <v>0</v>
      </c>
      <c r="L18" s="170">
        <f>+E18-Base!E18</f>
        <v>0</v>
      </c>
      <c r="M18" s="170">
        <f>+F18-Base!F18</f>
        <v>0</v>
      </c>
      <c r="N18" s="171">
        <f>+G18-Base!G18</f>
        <v>0</v>
      </c>
      <c r="P18" s="13" t="s">
        <v>113</v>
      </c>
      <c r="V18" s="78" t="s">
        <v>10</v>
      </c>
      <c r="W18" s="73"/>
      <c r="X18" s="73"/>
      <c r="Y18" s="73"/>
      <c r="Z18" s="73"/>
      <c r="AA18" s="73"/>
      <c r="AC18" s="78" t="s">
        <v>10</v>
      </c>
      <c r="AD18" s="73"/>
      <c r="AE18" s="73"/>
      <c r="AF18" s="73"/>
      <c r="AG18" s="73"/>
      <c r="AH18" s="73"/>
      <c r="AN18" s="78" t="s">
        <v>204</v>
      </c>
      <c r="AO18" s="73"/>
      <c r="AP18" s="73"/>
      <c r="AQ18" s="73"/>
      <c r="AR18" s="73"/>
      <c r="AS18" s="73"/>
      <c r="AU18" s="78" t="s">
        <v>204</v>
      </c>
      <c r="AV18" s="73"/>
      <c r="AW18" s="73"/>
      <c r="AX18" s="73"/>
      <c r="AY18" s="73"/>
      <c r="AZ18" s="73"/>
    </row>
    <row r="19" spans="2:52" x14ac:dyDescent="0.25">
      <c r="B19" s="120" t="str">
        <f t="shared" si="9"/>
        <v>Net Income (*2)</v>
      </c>
      <c r="C19" s="175"/>
      <c r="D19" s="176"/>
      <c r="E19" s="176"/>
      <c r="F19" s="176"/>
      <c r="G19" s="177"/>
      <c r="I19" s="120" t="str">
        <f t="shared" si="10"/>
        <v>Net Income (*2)</v>
      </c>
      <c r="J19" s="175">
        <f>+C19-Base!C19</f>
        <v>0</v>
      </c>
      <c r="K19" s="176">
        <f>+D19-Base!D19</f>
        <v>0</v>
      </c>
      <c r="L19" s="176">
        <f>+E19-Base!E19</f>
        <v>0</v>
      </c>
      <c r="M19" s="176">
        <f>+F19-Base!F19</f>
        <v>0</v>
      </c>
      <c r="N19" s="177">
        <f>+G19-Base!G19</f>
        <v>0</v>
      </c>
      <c r="P19" s="13" t="s">
        <v>114</v>
      </c>
      <c r="V19" s="80" t="s">
        <v>292</v>
      </c>
      <c r="W19" s="75"/>
      <c r="X19" s="75"/>
      <c r="Y19" s="75"/>
      <c r="Z19" s="75"/>
      <c r="AA19" s="75"/>
      <c r="AC19" s="80" t="s">
        <v>292</v>
      </c>
      <c r="AD19" s="75"/>
      <c r="AE19" s="75"/>
      <c r="AF19" s="75"/>
      <c r="AG19" s="75"/>
      <c r="AH19" s="75"/>
      <c r="AN19" s="80" t="s">
        <v>294</v>
      </c>
      <c r="AO19" s="75"/>
      <c r="AP19" s="75"/>
      <c r="AQ19" s="75"/>
      <c r="AR19" s="75"/>
      <c r="AS19" s="75"/>
      <c r="AU19" s="80" t="s">
        <v>294</v>
      </c>
      <c r="AV19" s="75"/>
      <c r="AW19" s="75"/>
      <c r="AX19" s="75"/>
      <c r="AY19" s="75"/>
      <c r="AZ19" s="75"/>
    </row>
    <row r="20" spans="2:52" ht="15.75" thickBot="1" x14ac:dyDescent="0.3">
      <c r="B20" s="121" t="str">
        <f t="shared" si="9"/>
        <v>Comprehensive Income</v>
      </c>
      <c r="C20" s="172"/>
      <c r="D20" s="173"/>
      <c r="E20" s="173"/>
      <c r="F20" s="173"/>
      <c r="G20" s="174"/>
      <c r="I20" s="121" t="str">
        <f t="shared" si="10"/>
        <v>Comprehensive Income</v>
      </c>
      <c r="J20" s="172">
        <f>+C20-Base!C20</f>
        <v>0</v>
      </c>
      <c r="K20" s="173">
        <f>+D20-Base!D20</f>
        <v>0</v>
      </c>
      <c r="L20" s="173">
        <f>+E20-Base!E20</f>
        <v>0</v>
      </c>
      <c r="M20" s="173">
        <f>+F20-Base!F20</f>
        <v>0</v>
      </c>
      <c r="N20" s="174">
        <f>+G20-Base!G20</f>
        <v>0</v>
      </c>
      <c r="P20" s="13" t="s">
        <v>115</v>
      </c>
      <c r="V20" s="80" t="s">
        <v>24</v>
      </c>
      <c r="W20" s="75"/>
      <c r="X20" s="75"/>
      <c r="Y20" s="75"/>
      <c r="Z20" s="75"/>
      <c r="AA20" s="75"/>
      <c r="AC20" s="80" t="s">
        <v>24</v>
      </c>
      <c r="AD20" s="75"/>
      <c r="AE20" s="75"/>
      <c r="AF20" s="75"/>
      <c r="AG20" s="75"/>
      <c r="AH20" s="75"/>
      <c r="AN20" s="80" t="s">
        <v>205</v>
      </c>
      <c r="AO20" s="75"/>
      <c r="AP20" s="75"/>
      <c r="AQ20" s="75"/>
      <c r="AR20" s="75"/>
      <c r="AS20" s="75"/>
      <c r="AU20" s="80" t="s">
        <v>205</v>
      </c>
      <c r="AV20" s="75"/>
      <c r="AW20" s="75"/>
      <c r="AX20" s="75"/>
      <c r="AY20" s="75"/>
      <c r="AZ20" s="75"/>
    </row>
    <row r="21" spans="2:52" x14ac:dyDescent="0.25">
      <c r="B21" s="111"/>
      <c r="C21" s="42"/>
      <c r="D21" s="43"/>
      <c r="E21" s="43"/>
      <c r="F21" s="43"/>
      <c r="G21" s="44"/>
      <c r="I21" s="111"/>
      <c r="J21" s="42"/>
      <c r="K21" s="43"/>
      <c r="L21" s="43"/>
      <c r="M21" s="43"/>
      <c r="N21" s="44"/>
      <c r="P21" s="37"/>
      <c r="V21" s="68"/>
      <c r="W21" s="81"/>
      <c r="X21" s="81"/>
      <c r="Y21" s="81"/>
      <c r="Z21" s="81"/>
      <c r="AA21" s="81"/>
      <c r="AC21" s="68"/>
      <c r="AD21" s="81"/>
      <c r="AE21" s="81"/>
      <c r="AF21" s="81"/>
      <c r="AG21" s="81"/>
      <c r="AH21" s="81"/>
      <c r="AN21" s="68"/>
      <c r="AO21" s="81"/>
      <c r="AP21" s="81"/>
      <c r="AQ21" s="81"/>
      <c r="AR21" s="81"/>
      <c r="AS21" s="81"/>
      <c r="AU21" s="68"/>
      <c r="AV21" s="81"/>
      <c r="AW21" s="81"/>
      <c r="AX21" s="81"/>
      <c r="AY21" s="81"/>
      <c r="AZ21" s="81"/>
    </row>
    <row r="22" spans="2:52" ht="19.5" thickBot="1" x14ac:dyDescent="0.35">
      <c r="B22" s="149" t="str">
        <f t="shared" ref="B22:B53" si="11">IF(Lang,V22,AN22)</f>
        <v>LICAT (*3)</v>
      </c>
      <c r="C22" s="42"/>
      <c r="D22" s="43"/>
      <c r="E22" s="43"/>
      <c r="F22" s="43"/>
      <c r="G22" s="44"/>
      <c r="I22" s="149" t="str">
        <f t="shared" ref="I22:I53" si="12">IF(Lang,AC22,AU22)</f>
        <v>LICAT (*3)</v>
      </c>
      <c r="J22" s="42"/>
      <c r="K22" s="43"/>
      <c r="L22" s="43"/>
      <c r="M22" s="43"/>
      <c r="N22" s="44"/>
      <c r="P22" s="37"/>
      <c r="V22" s="82" t="s">
        <v>299</v>
      </c>
      <c r="W22" s="81"/>
      <c r="X22" s="81"/>
      <c r="Y22" s="81"/>
      <c r="Z22" s="81"/>
      <c r="AA22" s="81"/>
      <c r="AC22" s="82" t="s">
        <v>299</v>
      </c>
      <c r="AD22" s="81"/>
      <c r="AE22" s="81"/>
      <c r="AF22" s="81"/>
      <c r="AG22" s="81"/>
      <c r="AH22" s="81"/>
      <c r="AN22" s="82" t="s">
        <v>296</v>
      </c>
      <c r="AO22" s="81"/>
      <c r="AP22" s="81"/>
      <c r="AQ22" s="81"/>
      <c r="AR22" s="81"/>
      <c r="AS22" s="81"/>
      <c r="AU22" s="82" t="s">
        <v>296</v>
      </c>
      <c r="AV22" s="81"/>
      <c r="AW22" s="81"/>
      <c r="AX22" s="81"/>
      <c r="AY22" s="81"/>
      <c r="AZ22" s="81"/>
    </row>
    <row r="23" spans="2:52" x14ac:dyDescent="0.25">
      <c r="B23" s="123" t="str">
        <f t="shared" si="11"/>
        <v>Available Capital</v>
      </c>
      <c r="C23" s="178">
        <f>C24+C25</f>
        <v>0</v>
      </c>
      <c r="D23" s="179">
        <f t="shared" ref="D23:G23" si="13">D24+D25</f>
        <v>0</v>
      </c>
      <c r="E23" s="179">
        <f t="shared" si="13"/>
        <v>0</v>
      </c>
      <c r="F23" s="179">
        <f t="shared" si="13"/>
        <v>0</v>
      </c>
      <c r="G23" s="180">
        <f t="shared" si="13"/>
        <v>0</v>
      </c>
      <c r="I23" s="123" t="str">
        <f t="shared" si="12"/>
        <v>Available Capital</v>
      </c>
      <c r="J23" s="178">
        <f>+C23-Base!C23</f>
        <v>0</v>
      </c>
      <c r="K23" s="179">
        <f>+D23-Base!D23</f>
        <v>0</v>
      </c>
      <c r="L23" s="179">
        <f>+E23-Base!E23</f>
        <v>0</v>
      </c>
      <c r="M23" s="179">
        <f>+F23-Base!F23</f>
        <v>0</v>
      </c>
      <c r="N23" s="180">
        <f>+G23-Base!G23</f>
        <v>0</v>
      </c>
      <c r="P23" s="13" t="s">
        <v>116</v>
      </c>
      <c r="V23" s="74" t="s">
        <v>29</v>
      </c>
      <c r="W23" s="75"/>
      <c r="X23" s="75"/>
      <c r="Y23" s="75"/>
      <c r="Z23" s="75"/>
      <c r="AA23" s="75"/>
      <c r="AC23" s="74" t="s">
        <v>29</v>
      </c>
      <c r="AD23" s="75"/>
      <c r="AE23" s="75"/>
      <c r="AF23" s="75"/>
      <c r="AG23" s="75"/>
      <c r="AH23" s="75"/>
      <c r="AN23" s="74" t="s">
        <v>206</v>
      </c>
      <c r="AO23" s="75"/>
      <c r="AP23" s="75"/>
      <c r="AQ23" s="75"/>
      <c r="AR23" s="75"/>
      <c r="AS23" s="75"/>
      <c r="AU23" s="74" t="s">
        <v>206</v>
      </c>
      <c r="AV23" s="75"/>
      <c r="AW23" s="75"/>
      <c r="AX23" s="75"/>
      <c r="AY23" s="75"/>
      <c r="AZ23" s="75"/>
    </row>
    <row r="24" spans="2:52" x14ac:dyDescent="0.25">
      <c r="B24" s="124" t="str">
        <f t="shared" si="11"/>
        <v>- Tier 1 Capital</v>
      </c>
      <c r="C24" s="181"/>
      <c r="D24" s="182"/>
      <c r="E24" s="182"/>
      <c r="F24" s="182"/>
      <c r="G24" s="183"/>
      <c r="I24" s="124" t="str">
        <f t="shared" si="12"/>
        <v>- Tier 1 Capital</v>
      </c>
      <c r="J24" s="181">
        <f>+C24-Base!C24</f>
        <v>0</v>
      </c>
      <c r="K24" s="182">
        <f>+D24-Base!D24</f>
        <v>0</v>
      </c>
      <c r="L24" s="182">
        <f>+E24-Base!E24</f>
        <v>0</v>
      </c>
      <c r="M24" s="182">
        <f>+F24-Base!F24</f>
        <v>0</v>
      </c>
      <c r="N24" s="183">
        <f>+G24-Base!G24</f>
        <v>0</v>
      </c>
      <c r="P24" s="13" t="s">
        <v>88</v>
      </c>
      <c r="V24" s="83" t="s">
        <v>30</v>
      </c>
      <c r="W24" s="84"/>
      <c r="X24" s="84"/>
      <c r="Y24" s="84"/>
      <c r="Z24" s="84"/>
      <c r="AA24" s="84"/>
      <c r="AC24" s="83" t="s">
        <v>30</v>
      </c>
      <c r="AD24" s="84"/>
      <c r="AE24" s="84"/>
      <c r="AF24" s="84"/>
      <c r="AG24" s="84"/>
      <c r="AH24" s="84"/>
      <c r="AN24" s="83" t="s">
        <v>207</v>
      </c>
      <c r="AO24" s="84"/>
      <c r="AP24" s="84"/>
      <c r="AQ24" s="84"/>
      <c r="AR24" s="84"/>
      <c r="AS24" s="84"/>
      <c r="AU24" s="83" t="s">
        <v>207</v>
      </c>
      <c r="AV24" s="84"/>
      <c r="AW24" s="84"/>
      <c r="AX24" s="84"/>
      <c r="AY24" s="84"/>
      <c r="AZ24" s="84"/>
    </row>
    <row r="25" spans="2:52" x14ac:dyDescent="0.25">
      <c r="B25" s="125" t="str">
        <f t="shared" si="11"/>
        <v>- Tier 2 Capital</v>
      </c>
      <c r="C25" s="181"/>
      <c r="D25" s="182"/>
      <c r="E25" s="182"/>
      <c r="F25" s="182"/>
      <c r="G25" s="183"/>
      <c r="I25" s="125" t="str">
        <f t="shared" si="12"/>
        <v>- Tier 2 Capital</v>
      </c>
      <c r="J25" s="181">
        <f>+C25-Base!C25</f>
        <v>0</v>
      </c>
      <c r="K25" s="182">
        <f>+D25-Base!D25</f>
        <v>0</v>
      </c>
      <c r="L25" s="182">
        <f>+E25-Base!E25</f>
        <v>0</v>
      </c>
      <c r="M25" s="182">
        <f>+F25-Base!F25</f>
        <v>0</v>
      </c>
      <c r="N25" s="183">
        <f>+G25-Base!G25</f>
        <v>0</v>
      </c>
      <c r="P25" s="13" t="s">
        <v>89</v>
      </c>
      <c r="V25" s="83" t="s">
        <v>31</v>
      </c>
      <c r="W25" s="84"/>
      <c r="X25" s="84"/>
      <c r="Y25" s="84"/>
      <c r="Z25" s="84"/>
      <c r="AA25" s="84"/>
      <c r="AC25" s="83" t="s">
        <v>31</v>
      </c>
      <c r="AD25" s="84"/>
      <c r="AE25" s="84"/>
      <c r="AF25" s="84"/>
      <c r="AG25" s="84"/>
      <c r="AH25" s="84"/>
      <c r="AN25" s="83" t="s">
        <v>208</v>
      </c>
      <c r="AO25" s="84"/>
      <c r="AP25" s="84"/>
      <c r="AQ25" s="84"/>
      <c r="AR25" s="84"/>
      <c r="AS25" s="84"/>
      <c r="AU25" s="83" t="s">
        <v>208</v>
      </c>
      <c r="AV25" s="84"/>
      <c r="AW25" s="84"/>
      <c r="AX25" s="84"/>
      <c r="AY25" s="84"/>
      <c r="AZ25" s="84"/>
    </row>
    <row r="26" spans="2:52" x14ac:dyDescent="0.25">
      <c r="B26" s="126" t="str">
        <f t="shared" si="11"/>
        <v>Surplus Allowance</v>
      </c>
      <c r="C26" s="166"/>
      <c r="D26" s="167"/>
      <c r="E26" s="167"/>
      <c r="F26" s="167"/>
      <c r="G26" s="168"/>
      <c r="I26" s="126" t="str">
        <f t="shared" si="12"/>
        <v>Surplus Allowance</v>
      </c>
      <c r="J26" s="166">
        <f>+C26-Base!C26</f>
        <v>0</v>
      </c>
      <c r="K26" s="167">
        <f>+D26-Base!D26</f>
        <v>0</v>
      </c>
      <c r="L26" s="167">
        <f>+E26-Base!E26</f>
        <v>0</v>
      </c>
      <c r="M26" s="167">
        <f>+F26-Base!F26</f>
        <v>0</v>
      </c>
      <c r="N26" s="168">
        <f>+G26-Base!G26</f>
        <v>0</v>
      </c>
      <c r="P26" s="13" t="s">
        <v>117</v>
      </c>
      <c r="V26" s="74" t="s">
        <v>46</v>
      </c>
      <c r="W26" s="71"/>
      <c r="X26" s="71"/>
      <c r="Y26" s="71"/>
      <c r="Z26" s="71"/>
      <c r="AA26" s="71"/>
      <c r="AC26" s="74" t="s">
        <v>46</v>
      </c>
      <c r="AD26" s="71"/>
      <c r="AE26" s="71"/>
      <c r="AF26" s="71"/>
      <c r="AG26" s="71"/>
      <c r="AH26" s="71"/>
      <c r="AN26" s="74" t="s">
        <v>209</v>
      </c>
      <c r="AO26" s="71"/>
      <c r="AP26" s="71"/>
      <c r="AQ26" s="71"/>
      <c r="AR26" s="71"/>
      <c r="AS26" s="71"/>
      <c r="AU26" s="74" t="s">
        <v>209</v>
      </c>
      <c r="AV26" s="71"/>
      <c r="AW26" s="71"/>
      <c r="AX26" s="71"/>
      <c r="AY26" s="71"/>
      <c r="AZ26" s="71"/>
    </row>
    <row r="27" spans="2:52" ht="15.75" thickBot="1" x14ac:dyDescent="0.3">
      <c r="B27" s="115" t="str">
        <f t="shared" si="11"/>
        <v>Eligible Deposits</v>
      </c>
      <c r="C27" s="184"/>
      <c r="D27" s="185"/>
      <c r="E27" s="185"/>
      <c r="F27" s="185"/>
      <c r="G27" s="186"/>
      <c r="I27" s="115" t="str">
        <f t="shared" si="12"/>
        <v>Eligible Deposits</v>
      </c>
      <c r="J27" s="184">
        <f>+C27-Base!C27</f>
        <v>0</v>
      </c>
      <c r="K27" s="185">
        <f>+D27-Base!D27</f>
        <v>0</v>
      </c>
      <c r="L27" s="185">
        <f>+E27-Base!E27</f>
        <v>0</v>
      </c>
      <c r="M27" s="185">
        <f>+F27-Base!F27</f>
        <v>0</v>
      </c>
      <c r="N27" s="186">
        <f>+G27-Base!G27</f>
        <v>0</v>
      </c>
      <c r="P27" s="13" t="s">
        <v>118</v>
      </c>
      <c r="V27" s="74" t="s">
        <v>32</v>
      </c>
      <c r="W27" s="84"/>
      <c r="X27" s="84"/>
      <c r="Y27" s="84"/>
      <c r="Z27" s="84"/>
      <c r="AA27" s="84"/>
      <c r="AC27" s="74" t="s">
        <v>32</v>
      </c>
      <c r="AD27" s="84"/>
      <c r="AE27" s="84"/>
      <c r="AF27" s="84"/>
      <c r="AG27" s="84"/>
      <c r="AH27" s="84"/>
      <c r="AN27" s="74" t="s">
        <v>210</v>
      </c>
      <c r="AO27" s="84"/>
      <c r="AP27" s="84"/>
      <c r="AQ27" s="84"/>
      <c r="AR27" s="84"/>
      <c r="AS27" s="84"/>
      <c r="AU27" s="74" t="s">
        <v>210</v>
      </c>
      <c r="AV27" s="84"/>
      <c r="AW27" s="84"/>
      <c r="AX27" s="84"/>
      <c r="AY27" s="84"/>
      <c r="AZ27" s="84"/>
    </row>
    <row r="28" spans="2:52" x14ac:dyDescent="0.25">
      <c r="B28" s="143" t="str">
        <f t="shared" si="11"/>
        <v>Base Solvency Buffer:</v>
      </c>
      <c r="C28" s="45"/>
      <c r="D28" s="46"/>
      <c r="E28" s="46"/>
      <c r="F28" s="46"/>
      <c r="G28" s="47"/>
      <c r="I28" s="143" t="str">
        <f t="shared" si="12"/>
        <v>Base Solvency Buffer:</v>
      </c>
      <c r="J28" s="45"/>
      <c r="K28" s="46"/>
      <c r="L28" s="46"/>
      <c r="M28" s="46"/>
      <c r="N28" s="47"/>
      <c r="P28" s="37"/>
      <c r="V28" s="78" t="s">
        <v>47</v>
      </c>
      <c r="W28" s="85"/>
      <c r="X28" s="85"/>
      <c r="Y28" s="85"/>
      <c r="Z28" s="85"/>
      <c r="AA28" s="85"/>
      <c r="AC28" s="78" t="s">
        <v>47</v>
      </c>
      <c r="AD28" s="85"/>
      <c r="AE28" s="85"/>
      <c r="AF28" s="85"/>
      <c r="AG28" s="85"/>
      <c r="AH28" s="85"/>
      <c r="AN28" s="78" t="s">
        <v>211</v>
      </c>
      <c r="AO28" s="85"/>
      <c r="AP28" s="85"/>
      <c r="AQ28" s="85"/>
      <c r="AR28" s="85"/>
      <c r="AS28" s="85"/>
      <c r="AU28" s="78" t="s">
        <v>211</v>
      </c>
      <c r="AV28" s="85"/>
      <c r="AW28" s="85"/>
      <c r="AX28" s="85"/>
      <c r="AY28" s="85"/>
      <c r="AZ28" s="85"/>
    </row>
    <row r="29" spans="2:52" x14ac:dyDescent="0.25">
      <c r="B29" s="128" t="str">
        <f t="shared" si="11"/>
        <v>Credit Risk</v>
      </c>
      <c r="C29" s="187">
        <f>SUM(C30:C37)</f>
        <v>0</v>
      </c>
      <c r="D29" s="188">
        <f t="shared" ref="D29:G29" si="14">SUM(D30:D37)</f>
        <v>0</v>
      </c>
      <c r="E29" s="188">
        <f t="shared" si="14"/>
        <v>0</v>
      </c>
      <c r="F29" s="188">
        <f t="shared" si="14"/>
        <v>0</v>
      </c>
      <c r="G29" s="189">
        <f t="shared" si="14"/>
        <v>0</v>
      </c>
      <c r="I29" s="128" t="str">
        <f t="shared" si="12"/>
        <v>Credit Risk</v>
      </c>
      <c r="J29" s="187">
        <f>+C29-Base!C29</f>
        <v>0</v>
      </c>
      <c r="K29" s="188">
        <f>+D29-Base!D29</f>
        <v>0</v>
      </c>
      <c r="L29" s="188">
        <f>+E29-Base!E29</f>
        <v>0</v>
      </c>
      <c r="M29" s="188">
        <f>+F29-Base!F29</f>
        <v>0</v>
      </c>
      <c r="N29" s="189">
        <f>+G29-Base!G29</f>
        <v>0</v>
      </c>
      <c r="P29" s="13" t="s">
        <v>119</v>
      </c>
      <c r="V29" s="86" t="s">
        <v>33</v>
      </c>
      <c r="W29" s="75"/>
      <c r="X29" s="75"/>
      <c r="Y29" s="75"/>
      <c r="Z29" s="75"/>
      <c r="AA29" s="75"/>
      <c r="AC29" s="86" t="s">
        <v>33</v>
      </c>
      <c r="AD29" s="75"/>
      <c r="AE29" s="75"/>
      <c r="AF29" s="75"/>
      <c r="AG29" s="75"/>
      <c r="AH29" s="75"/>
      <c r="AN29" s="86" t="s">
        <v>212</v>
      </c>
      <c r="AO29" s="75"/>
      <c r="AP29" s="75"/>
      <c r="AQ29" s="75"/>
      <c r="AR29" s="75"/>
      <c r="AS29" s="75"/>
      <c r="AU29" s="86" t="s">
        <v>212</v>
      </c>
      <c r="AV29" s="75"/>
      <c r="AW29" s="75"/>
      <c r="AX29" s="75"/>
      <c r="AY29" s="75"/>
      <c r="AZ29" s="75"/>
    </row>
    <row r="30" spans="2:52" x14ac:dyDescent="0.25">
      <c r="B30" s="129" t="str">
        <f t="shared" si="11"/>
        <v>- Short Term Investments</v>
      </c>
      <c r="C30" s="190"/>
      <c r="D30" s="191"/>
      <c r="E30" s="191"/>
      <c r="F30" s="191"/>
      <c r="G30" s="192"/>
      <c r="I30" s="129" t="str">
        <f t="shared" si="12"/>
        <v>- Short Term Investments</v>
      </c>
      <c r="J30" s="190">
        <f>+C30-Base!C30</f>
        <v>0</v>
      </c>
      <c r="K30" s="191">
        <f>+D30-Base!D30</f>
        <v>0</v>
      </c>
      <c r="L30" s="191">
        <f>+E30-Base!E30</f>
        <v>0</v>
      </c>
      <c r="M30" s="191">
        <f>+F30-Base!F30</f>
        <v>0</v>
      </c>
      <c r="N30" s="192">
        <f>+G30-Base!G30</f>
        <v>0</v>
      </c>
      <c r="P30" s="13" t="s">
        <v>120</v>
      </c>
      <c r="V30" s="87" t="s">
        <v>63</v>
      </c>
      <c r="W30" s="71"/>
      <c r="X30" s="71"/>
      <c r="Y30" s="71"/>
      <c r="Z30" s="71"/>
      <c r="AA30" s="71"/>
      <c r="AC30" s="87" t="s">
        <v>63</v>
      </c>
      <c r="AD30" s="71"/>
      <c r="AE30" s="71"/>
      <c r="AF30" s="71"/>
      <c r="AG30" s="71"/>
      <c r="AH30" s="71"/>
      <c r="AN30" s="87" t="s">
        <v>213</v>
      </c>
      <c r="AO30" s="71"/>
      <c r="AP30" s="71"/>
      <c r="AQ30" s="71"/>
      <c r="AR30" s="71"/>
      <c r="AS30" s="71"/>
      <c r="AU30" s="87" t="s">
        <v>213</v>
      </c>
      <c r="AV30" s="71"/>
      <c r="AW30" s="71"/>
      <c r="AX30" s="71"/>
      <c r="AY30" s="71"/>
      <c r="AZ30" s="71"/>
    </row>
    <row r="31" spans="2:52" x14ac:dyDescent="0.25">
      <c r="B31" s="129" t="str">
        <f t="shared" si="11"/>
        <v>- Bonds</v>
      </c>
      <c r="C31" s="190"/>
      <c r="D31" s="191"/>
      <c r="E31" s="191"/>
      <c r="F31" s="191"/>
      <c r="G31" s="192"/>
      <c r="I31" s="129" t="str">
        <f t="shared" si="12"/>
        <v>- Bonds</v>
      </c>
      <c r="J31" s="190">
        <f>+C31-Base!C31</f>
        <v>0</v>
      </c>
      <c r="K31" s="191">
        <f>+D31-Base!D31</f>
        <v>0</v>
      </c>
      <c r="L31" s="191">
        <f>+E31-Base!E31</f>
        <v>0</v>
      </c>
      <c r="M31" s="191">
        <f>+F31-Base!F31</f>
        <v>0</v>
      </c>
      <c r="N31" s="192">
        <f>+G31-Base!G31</f>
        <v>0</v>
      </c>
      <c r="P31" s="13" t="s">
        <v>121</v>
      </c>
      <c r="V31" s="87" t="s">
        <v>64</v>
      </c>
      <c r="W31" s="71"/>
      <c r="X31" s="71"/>
      <c r="Y31" s="71"/>
      <c r="Z31" s="71"/>
      <c r="AA31" s="71"/>
      <c r="AC31" s="87" t="s">
        <v>64</v>
      </c>
      <c r="AD31" s="71"/>
      <c r="AE31" s="71"/>
      <c r="AF31" s="71"/>
      <c r="AG31" s="71"/>
      <c r="AH31" s="71"/>
      <c r="AN31" s="87" t="s">
        <v>214</v>
      </c>
      <c r="AO31" s="71"/>
      <c r="AP31" s="71"/>
      <c r="AQ31" s="71"/>
      <c r="AR31" s="71"/>
      <c r="AS31" s="71"/>
      <c r="AU31" s="87" t="s">
        <v>214</v>
      </c>
      <c r="AV31" s="71"/>
      <c r="AW31" s="71"/>
      <c r="AX31" s="71"/>
      <c r="AY31" s="71"/>
      <c r="AZ31" s="71"/>
    </row>
    <row r="32" spans="2:52" x14ac:dyDescent="0.25">
      <c r="B32" s="129" t="str">
        <f t="shared" si="11"/>
        <v>- Asset Backed Securities</v>
      </c>
      <c r="C32" s="190"/>
      <c r="D32" s="191"/>
      <c r="E32" s="191"/>
      <c r="F32" s="191"/>
      <c r="G32" s="192"/>
      <c r="I32" s="129" t="str">
        <f t="shared" si="12"/>
        <v>- Asset Backed Securities</v>
      </c>
      <c r="J32" s="190">
        <f>+C32-Base!C32</f>
        <v>0</v>
      </c>
      <c r="K32" s="191">
        <f>+D32-Base!D32</f>
        <v>0</v>
      </c>
      <c r="L32" s="191">
        <f>+E32-Base!E32</f>
        <v>0</v>
      </c>
      <c r="M32" s="191">
        <f>+F32-Base!F32</f>
        <v>0</v>
      </c>
      <c r="N32" s="192">
        <f>+G32-Base!G32</f>
        <v>0</v>
      </c>
      <c r="P32" s="13" t="s">
        <v>122</v>
      </c>
      <c r="V32" s="87" t="s">
        <v>65</v>
      </c>
      <c r="W32" s="71"/>
      <c r="X32" s="71"/>
      <c r="Y32" s="71"/>
      <c r="Z32" s="71"/>
      <c r="AA32" s="71"/>
      <c r="AC32" s="87" t="s">
        <v>65</v>
      </c>
      <c r="AD32" s="71"/>
      <c r="AE32" s="71"/>
      <c r="AF32" s="71"/>
      <c r="AG32" s="71"/>
      <c r="AH32" s="71"/>
      <c r="AN32" s="87" t="s">
        <v>215</v>
      </c>
      <c r="AO32" s="71"/>
      <c r="AP32" s="71"/>
      <c r="AQ32" s="71"/>
      <c r="AR32" s="71"/>
      <c r="AS32" s="71"/>
      <c r="AU32" s="87" t="s">
        <v>215</v>
      </c>
      <c r="AV32" s="71"/>
      <c r="AW32" s="71"/>
      <c r="AX32" s="71"/>
      <c r="AY32" s="71"/>
      <c r="AZ32" s="71"/>
    </row>
    <row r="33" spans="2:52" x14ac:dyDescent="0.25">
      <c r="B33" s="129" t="str">
        <f t="shared" si="11"/>
        <v>- Leases and Other Loans</v>
      </c>
      <c r="C33" s="190"/>
      <c r="D33" s="191"/>
      <c r="E33" s="191"/>
      <c r="F33" s="191"/>
      <c r="G33" s="192"/>
      <c r="I33" s="129" t="str">
        <f t="shared" si="12"/>
        <v>- Leases and Other Loans</v>
      </c>
      <c r="J33" s="190">
        <f>+C33-Base!C33</f>
        <v>0</v>
      </c>
      <c r="K33" s="191">
        <f>+D33-Base!D33</f>
        <v>0</v>
      </c>
      <c r="L33" s="191">
        <f>+E33-Base!E33</f>
        <v>0</v>
      </c>
      <c r="M33" s="191">
        <f>+F33-Base!F33</f>
        <v>0</v>
      </c>
      <c r="N33" s="192">
        <f>+G33-Base!G33</f>
        <v>0</v>
      </c>
      <c r="P33" s="13" t="s">
        <v>123</v>
      </c>
      <c r="V33" s="87" t="s">
        <v>66</v>
      </c>
      <c r="W33" s="71"/>
      <c r="X33" s="71"/>
      <c r="Y33" s="71"/>
      <c r="Z33" s="71"/>
      <c r="AA33" s="71"/>
      <c r="AC33" s="87" t="s">
        <v>66</v>
      </c>
      <c r="AD33" s="71"/>
      <c r="AE33" s="71"/>
      <c r="AF33" s="71"/>
      <c r="AG33" s="71"/>
      <c r="AH33" s="71"/>
      <c r="AN33" s="87" t="s">
        <v>216</v>
      </c>
      <c r="AO33" s="71"/>
      <c r="AP33" s="71"/>
      <c r="AQ33" s="71"/>
      <c r="AR33" s="71"/>
      <c r="AS33" s="71"/>
      <c r="AU33" s="87" t="s">
        <v>216</v>
      </c>
      <c r="AV33" s="71"/>
      <c r="AW33" s="71"/>
      <c r="AX33" s="71"/>
      <c r="AY33" s="71"/>
      <c r="AZ33" s="71"/>
    </row>
    <row r="34" spans="2:52" x14ac:dyDescent="0.25">
      <c r="B34" s="129" t="str">
        <f t="shared" si="11"/>
        <v>- Mortgages</v>
      </c>
      <c r="C34" s="190"/>
      <c r="D34" s="191"/>
      <c r="E34" s="191"/>
      <c r="F34" s="191"/>
      <c r="G34" s="192"/>
      <c r="I34" s="129" t="str">
        <f t="shared" si="12"/>
        <v>- Mortgages</v>
      </c>
      <c r="J34" s="190">
        <f>+C34-Base!C34</f>
        <v>0</v>
      </c>
      <c r="K34" s="191">
        <f>+D34-Base!D34</f>
        <v>0</v>
      </c>
      <c r="L34" s="191">
        <f>+E34-Base!E34</f>
        <v>0</v>
      </c>
      <c r="M34" s="191">
        <f>+F34-Base!F34</f>
        <v>0</v>
      </c>
      <c r="N34" s="192">
        <f>+G34-Base!G34</f>
        <v>0</v>
      </c>
      <c r="P34" s="13" t="s">
        <v>124</v>
      </c>
      <c r="V34" s="87" t="s">
        <v>67</v>
      </c>
      <c r="W34" s="71"/>
      <c r="X34" s="71"/>
      <c r="Y34" s="71"/>
      <c r="Z34" s="71"/>
      <c r="AA34" s="71"/>
      <c r="AC34" s="87" t="s">
        <v>67</v>
      </c>
      <c r="AD34" s="71"/>
      <c r="AE34" s="71"/>
      <c r="AF34" s="71"/>
      <c r="AG34" s="71"/>
      <c r="AH34" s="71"/>
      <c r="AN34" s="87" t="s">
        <v>217</v>
      </c>
      <c r="AO34" s="71"/>
      <c r="AP34" s="71"/>
      <c r="AQ34" s="71"/>
      <c r="AR34" s="71"/>
      <c r="AS34" s="71"/>
      <c r="AU34" s="87" t="s">
        <v>217</v>
      </c>
      <c r="AV34" s="71"/>
      <c r="AW34" s="71"/>
      <c r="AX34" s="71"/>
      <c r="AY34" s="71"/>
      <c r="AZ34" s="71"/>
    </row>
    <row r="35" spans="2:52" x14ac:dyDescent="0.25">
      <c r="B35" s="130" t="str">
        <f t="shared" si="11"/>
        <v>- Receivables, Recoverables and Other Assets</v>
      </c>
      <c r="C35" s="190"/>
      <c r="D35" s="191"/>
      <c r="E35" s="191"/>
      <c r="F35" s="191"/>
      <c r="G35" s="192"/>
      <c r="I35" s="130" t="str">
        <f t="shared" si="12"/>
        <v>- Receivables, Recoverables and Other Assets</v>
      </c>
      <c r="J35" s="190">
        <f>+C35-Base!C35</f>
        <v>0</v>
      </c>
      <c r="K35" s="191">
        <f>+D35-Base!D35</f>
        <v>0</v>
      </c>
      <c r="L35" s="191">
        <f>+E35-Base!E35</f>
        <v>0</v>
      </c>
      <c r="M35" s="191">
        <f>+F35-Base!F35</f>
        <v>0</v>
      </c>
      <c r="N35" s="192">
        <f>+G35-Base!G35</f>
        <v>0</v>
      </c>
      <c r="P35" s="13" t="s">
        <v>125</v>
      </c>
      <c r="V35" s="88" t="s">
        <v>68</v>
      </c>
      <c r="W35" s="71"/>
      <c r="X35" s="71"/>
      <c r="Y35" s="71"/>
      <c r="Z35" s="71"/>
      <c r="AA35" s="71"/>
      <c r="AC35" s="88" t="s">
        <v>68</v>
      </c>
      <c r="AD35" s="71"/>
      <c r="AE35" s="71"/>
      <c r="AF35" s="71"/>
      <c r="AG35" s="71"/>
      <c r="AH35" s="71"/>
      <c r="AN35" s="88" t="s">
        <v>218</v>
      </c>
      <c r="AO35" s="71"/>
      <c r="AP35" s="71"/>
      <c r="AQ35" s="71"/>
      <c r="AR35" s="71"/>
      <c r="AS35" s="71"/>
      <c r="AU35" s="88" t="s">
        <v>218</v>
      </c>
      <c r="AV35" s="71"/>
      <c r="AW35" s="71"/>
      <c r="AX35" s="71"/>
      <c r="AY35" s="71"/>
      <c r="AZ35" s="71"/>
    </row>
    <row r="36" spans="2:52" x14ac:dyDescent="0.25">
      <c r="B36" s="130" t="str">
        <f t="shared" si="11"/>
        <v>- Off-balance Sheet Exposures</v>
      </c>
      <c r="C36" s="190"/>
      <c r="D36" s="191"/>
      <c r="E36" s="191"/>
      <c r="F36" s="191"/>
      <c r="G36" s="192"/>
      <c r="I36" s="130" t="str">
        <f t="shared" si="12"/>
        <v>- Off-balance Sheet Exposures</v>
      </c>
      <c r="J36" s="190">
        <f>+C36-Base!C36</f>
        <v>0</v>
      </c>
      <c r="K36" s="191">
        <f>+D36-Base!D36</f>
        <v>0</v>
      </c>
      <c r="L36" s="191">
        <f>+E36-Base!E36</f>
        <v>0</v>
      </c>
      <c r="M36" s="191">
        <f>+F36-Base!F36</f>
        <v>0</v>
      </c>
      <c r="N36" s="192">
        <f>+G36-Base!G36</f>
        <v>0</v>
      </c>
      <c r="P36" s="13" t="s">
        <v>126</v>
      </c>
      <c r="V36" s="88" t="s">
        <v>69</v>
      </c>
      <c r="W36" s="71"/>
      <c r="X36" s="71"/>
      <c r="Y36" s="71"/>
      <c r="Z36" s="71"/>
      <c r="AA36" s="71"/>
      <c r="AC36" s="88" t="s">
        <v>69</v>
      </c>
      <c r="AD36" s="71"/>
      <c r="AE36" s="71"/>
      <c r="AF36" s="71"/>
      <c r="AG36" s="71"/>
      <c r="AH36" s="71"/>
      <c r="AN36" s="88" t="s">
        <v>219</v>
      </c>
      <c r="AO36" s="71"/>
      <c r="AP36" s="71"/>
      <c r="AQ36" s="71"/>
      <c r="AR36" s="71"/>
      <c r="AS36" s="71"/>
      <c r="AU36" s="88" t="s">
        <v>219</v>
      </c>
      <c r="AV36" s="71"/>
      <c r="AW36" s="71"/>
      <c r="AX36" s="71"/>
      <c r="AY36" s="71"/>
      <c r="AZ36" s="71"/>
    </row>
    <row r="37" spans="2:52" ht="26.25" x14ac:dyDescent="0.25">
      <c r="B37" s="131" t="str">
        <f t="shared" si="11"/>
        <v>- Letters of credit and other acceptable collateral used to obtain capital credit for unregistered reinsurance</v>
      </c>
      <c r="C37" s="190"/>
      <c r="D37" s="191"/>
      <c r="E37" s="191"/>
      <c r="F37" s="191"/>
      <c r="G37" s="192"/>
      <c r="I37" s="131" t="str">
        <f t="shared" si="12"/>
        <v>- Letters of credit and other acceptable collateral used to obtain capital credit for unregistered reinsurance</v>
      </c>
      <c r="J37" s="190">
        <f>+C37-Base!C37</f>
        <v>0</v>
      </c>
      <c r="K37" s="191">
        <f>+D37-Base!D37</f>
        <v>0</v>
      </c>
      <c r="L37" s="191">
        <f>+E37-Base!E37</f>
        <v>0</v>
      </c>
      <c r="M37" s="191">
        <f>+F37-Base!F37</f>
        <v>0</v>
      </c>
      <c r="N37" s="192">
        <f>+G37-Base!G37</f>
        <v>0</v>
      </c>
      <c r="P37" s="13" t="s">
        <v>127</v>
      </c>
      <c r="V37" s="88" t="s">
        <v>70</v>
      </c>
      <c r="W37" s="71"/>
      <c r="X37" s="71"/>
      <c r="Y37" s="71"/>
      <c r="Z37" s="71"/>
      <c r="AA37" s="71"/>
      <c r="AC37" s="88" t="s">
        <v>70</v>
      </c>
      <c r="AD37" s="71"/>
      <c r="AE37" s="71"/>
      <c r="AF37" s="71"/>
      <c r="AG37" s="71"/>
      <c r="AH37" s="71"/>
      <c r="AN37" s="88" t="s">
        <v>220</v>
      </c>
      <c r="AO37" s="71"/>
      <c r="AP37" s="71"/>
      <c r="AQ37" s="71"/>
      <c r="AR37" s="71"/>
      <c r="AS37" s="71"/>
      <c r="AU37" s="88" t="s">
        <v>220</v>
      </c>
      <c r="AV37" s="71"/>
      <c r="AW37" s="71"/>
      <c r="AX37" s="71"/>
      <c r="AY37" s="71"/>
      <c r="AZ37" s="71"/>
    </row>
    <row r="38" spans="2:52" x14ac:dyDescent="0.25">
      <c r="B38" s="128" t="str">
        <f t="shared" si="11"/>
        <v>Market Risk</v>
      </c>
      <c r="C38" s="187">
        <f>SUM(C39:C44)</f>
        <v>0</v>
      </c>
      <c r="D38" s="188">
        <f>SUM(D39:D44)</f>
        <v>0</v>
      </c>
      <c r="E38" s="188">
        <f t="shared" ref="E38:G38" si="15">SUM(E39:E44)</f>
        <v>0</v>
      </c>
      <c r="F38" s="188">
        <f t="shared" si="15"/>
        <v>0</v>
      </c>
      <c r="G38" s="189">
        <f t="shared" si="15"/>
        <v>0</v>
      </c>
      <c r="I38" s="128" t="str">
        <f t="shared" si="12"/>
        <v>Market Risk</v>
      </c>
      <c r="J38" s="187">
        <f>+C38-Base!C38</f>
        <v>0</v>
      </c>
      <c r="K38" s="188">
        <f>+D38-Base!D38</f>
        <v>0</v>
      </c>
      <c r="L38" s="188">
        <f>+E38-Base!E38</f>
        <v>0</v>
      </c>
      <c r="M38" s="188">
        <f>+F38-Base!F38</f>
        <v>0</v>
      </c>
      <c r="N38" s="189">
        <f>+G38-Base!G38</f>
        <v>0</v>
      </c>
      <c r="P38" s="13" t="s">
        <v>128</v>
      </c>
      <c r="V38" s="86" t="s">
        <v>34</v>
      </c>
      <c r="W38" s="75"/>
      <c r="X38" s="75"/>
      <c r="Y38" s="75"/>
      <c r="Z38" s="75"/>
      <c r="AA38" s="75"/>
      <c r="AC38" s="86" t="s">
        <v>34</v>
      </c>
      <c r="AD38" s="75"/>
      <c r="AE38" s="75"/>
      <c r="AF38" s="75"/>
      <c r="AG38" s="75"/>
      <c r="AH38" s="75"/>
      <c r="AN38" s="86" t="s">
        <v>221</v>
      </c>
      <c r="AO38" s="75"/>
      <c r="AP38" s="75"/>
      <c r="AQ38" s="75"/>
      <c r="AR38" s="75"/>
      <c r="AS38" s="75"/>
      <c r="AU38" s="86" t="s">
        <v>221</v>
      </c>
      <c r="AV38" s="75"/>
      <c r="AW38" s="75"/>
      <c r="AX38" s="75"/>
      <c r="AY38" s="75"/>
      <c r="AZ38" s="75"/>
    </row>
    <row r="39" spans="2:52" x14ac:dyDescent="0.25">
      <c r="B39" s="129" t="str">
        <f t="shared" si="11"/>
        <v>- Interest Rate</v>
      </c>
      <c r="C39" s="190"/>
      <c r="D39" s="191"/>
      <c r="E39" s="191"/>
      <c r="F39" s="191"/>
      <c r="G39" s="192"/>
      <c r="I39" s="129" t="str">
        <f t="shared" si="12"/>
        <v>- Interest Rate</v>
      </c>
      <c r="J39" s="190">
        <f>+C39-Base!C39</f>
        <v>0</v>
      </c>
      <c r="K39" s="191">
        <f>+D39-Base!D39</f>
        <v>0</v>
      </c>
      <c r="L39" s="191">
        <f>+E39-Base!E39</f>
        <v>0</v>
      </c>
      <c r="M39" s="191">
        <f>+F39-Base!F39</f>
        <v>0</v>
      </c>
      <c r="N39" s="192">
        <f>+G39-Base!G39</f>
        <v>0</v>
      </c>
      <c r="P39" s="13" t="s">
        <v>129</v>
      </c>
      <c r="V39" s="87" t="s">
        <v>35</v>
      </c>
      <c r="W39" s="71"/>
      <c r="X39" s="71"/>
      <c r="Y39" s="71"/>
      <c r="Z39" s="71"/>
      <c r="AA39" s="71"/>
      <c r="AC39" s="87" t="s">
        <v>35</v>
      </c>
      <c r="AD39" s="71"/>
      <c r="AE39" s="71"/>
      <c r="AF39" s="71"/>
      <c r="AG39" s="71"/>
      <c r="AH39" s="71"/>
      <c r="AN39" s="87" t="s">
        <v>222</v>
      </c>
      <c r="AO39" s="71"/>
      <c r="AP39" s="71"/>
      <c r="AQ39" s="71"/>
      <c r="AR39" s="71"/>
      <c r="AS39" s="71"/>
      <c r="AU39" s="87" t="s">
        <v>222</v>
      </c>
      <c r="AV39" s="71"/>
      <c r="AW39" s="71"/>
      <c r="AX39" s="71"/>
      <c r="AY39" s="71"/>
      <c r="AZ39" s="71"/>
    </row>
    <row r="40" spans="2:52" x14ac:dyDescent="0.25">
      <c r="B40" s="129" t="str">
        <f t="shared" si="11"/>
        <v>- Equity</v>
      </c>
      <c r="C40" s="190"/>
      <c r="D40" s="191"/>
      <c r="E40" s="191"/>
      <c r="F40" s="191"/>
      <c r="G40" s="192"/>
      <c r="I40" s="129" t="str">
        <f t="shared" si="12"/>
        <v>- Equity</v>
      </c>
      <c r="J40" s="190">
        <f>+C40-Base!C40</f>
        <v>0</v>
      </c>
      <c r="K40" s="191">
        <f>+D40-Base!D40</f>
        <v>0</v>
      </c>
      <c r="L40" s="191">
        <f>+E40-Base!E40</f>
        <v>0</v>
      </c>
      <c r="M40" s="191">
        <f>+F40-Base!F40</f>
        <v>0</v>
      </c>
      <c r="N40" s="192">
        <f>+G40-Base!G40</f>
        <v>0</v>
      </c>
      <c r="P40" s="13" t="s">
        <v>130</v>
      </c>
      <c r="V40" s="87" t="s">
        <v>36</v>
      </c>
      <c r="W40" s="71"/>
      <c r="X40" s="71"/>
      <c r="Y40" s="71"/>
      <c r="Z40" s="71"/>
      <c r="AA40" s="71"/>
      <c r="AC40" s="87" t="s">
        <v>36</v>
      </c>
      <c r="AD40" s="71"/>
      <c r="AE40" s="71"/>
      <c r="AF40" s="71"/>
      <c r="AG40" s="71"/>
      <c r="AH40" s="71"/>
      <c r="AN40" s="87" t="s">
        <v>223</v>
      </c>
      <c r="AO40" s="71"/>
      <c r="AP40" s="71"/>
      <c r="AQ40" s="71"/>
      <c r="AR40" s="71"/>
      <c r="AS40" s="71"/>
      <c r="AU40" s="87" t="s">
        <v>223</v>
      </c>
      <c r="AV40" s="71"/>
      <c r="AW40" s="71"/>
      <c r="AX40" s="71"/>
      <c r="AY40" s="71"/>
      <c r="AZ40" s="71"/>
    </row>
    <row r="41" spans="2:52" x14ac:dyDescent="0.25">
      <c r="B41" s="129" t="str">
        <f t="shared" si="11"/>
        <v>- Preferred Shares</v>
      </c>
      <c r="C41" s="190"/>
      <c r="D41" s="191"/>
      <c r="E41" s="191"/>
      <c r="F41" s="191"/>
      <c r="G41" s="192"/>
      <c r="I41" s="129" t="str">
        <f t="shared" si="12"/>
        <v>- Preferred Shares</v>
      </c>
      <c r="J41" s="190">
        <f>+C41-Base!C41</f>
        <v>0</v>
      </c>
      <c r="K41" s="191">
        <f>+D41-Base!D41</f>
        <v>0</v>
      </c>
      <c r="L41" s="191">
        <f>+E41-Base!E41</f>
        <v>0</v>
      </c>
      <c r="M41" s="191">
        <f>+F41-Base!F41</f>
        <v>0</v>
      </c>
      <c r="N41" s="192">
        <f>+G41-Base!G41</f>
        <v>0</v>
      </c>
      <c r="P41" s="13" t="s">
        <v>131</v>
      </c>
      <c r="V41" s="87" t="s">
        <v>71</v>
      </c>
      <c r="W41" s="71"/>
      <c r="X41" s="71"/>
      <c r="Y41" s="71"/>
      <c r="Z41" s="71"/>
      <c r="AA41" s="71"/>
      <c r="AC41" s="87" t="s">
        <v>71</v>
      </c>
      <c r="AD41" s="71"/>
      <c r="AE41" s="71"/>
      <c r="AF41" s="71"/>
      <c r="AG41" s="71"/>
      <c r="AH41" s="71"/>
      <c r="AN41" s="87" t="s">
        <v>224</v>
      </c>
      <c r="AO41" s="71"/>
      <c r="AP41" s="71"/>
      <c r="AQ41" s="71"/>
      <c r="AR41" s="71"/>
      <c r="AS41" s="71"/>
      <c r="AU41" s="87" t="s">
        <v>224</v>
      </c>
      <c r="AV41" s="71"/>
      <c r="AW41" s="71"/>
      <c r="AX41" s="71"/>
      <c r="AY41" s="71"/>
      <c r="AZ41" s="71"/>
    </row>
    <row r="42" spans="2:52" x14ac:dyDescent="0.25">
      <c r="B42" s="129" t="str">
        <f t="shared" si="11"/>
        <v>- Real Estate</v>
      </c>
      <c r="C42" s="190"/>
      <c r="D42" s="191"/>
      <c r="E42" s="191"/>
      <c r="F42" s="191"/>
      <c r="G42" s="192"/>
      <c r="I42" s="129" t="str">
        <f t="shared" si="12"/>
        <v>- Real Estate</v>
      </c>
      <c r="J42" s="190">
        <f>+C42-Base!C42</f>
        <v>0</v>
      </c>
      <c r="K42" s="191">
        <f>+D42-Base!D42</f>
        <v>0</v>
      </c>
      <c r="L42" s="191">
        <f>+E42-Base!E42</f>
        <v>0</v>
      </c>
      <c r="M42" s="191">
        <f>+F42-Base!F42</f>
        <v>0</v>
      </c>
      <c r="N42" s="192">
        <f>+G42-Base!G42</f>
        <v>0</v>
      </c>
      <c r="P42" s="13" t="s">
        <v>132</v>
      </c>
      <c r="V42" s="87" t="s">
        <v>50</v>
      </c>
      <c r="W42" s="71"/>
      <c r="X42" s="71"/>
      <c r="Y42" s="71"/>
      <c r="Z42" s="71"/>
      <c r="AA42" s="71"/>
      <c r="AC42" s="87" t="s">
        <v>50</v>
      </c>
      <c r="AD42" s="71"/>
      <c r="AE42" s="71"/>
      <c r="AF42" s="71"/>
      <c r="AG42" s="71"/>
      <c r="AH42" s="71"/>
      <c r="AN42" s="87" t="s">
        <v>225</v>
      </c>
      <c r="AO42" s="71"/>
      <c r="AP42" s="71"/>
      <c r="AQ42" s="71"/>
      <c r="AR42" s="71"/>
      <c r="AS42" s="71"/>
      <c r="AU42" s="87" t="s">
        <v>225</v>
      </c>
      <c r="AV42" s="71"/>
      <c r="AW42" s="71"/>
      <c r="AX42" s="71"/>
      <c r="AY42" s="71"/>
      <c r="AZ42" s="71"/>
    </row>
    <row r="43" spans="2:52" x14ac:dyDescent="0.25">
      <c r="B43" s="129" t="str">
        <f t="shared" si="11"/>
        <v>- Index Linked RPT Products</v>
      </c>
      <c r="C43" s="190"/>
      <c r="D43" s="191"/>
      <c r="E43" s="191"/>
      <c r="F43" s="191"/>
      <c r="G43" s="192"/>
      <c r="I43" s="129" t="str">
        <f t="shared" si="12"/>
        <v>- Index Linked RPT Products</v>
      </c>
      <c r="J43" s="190">
        <f>+C43-Base!C43</f>
        <v>0</v>
      </c>
      <c r="K43" s="191">
        <f>+D43-Base!D43</f>
        <v>0</v>
      </c>
      <c r="L43" s="191">
        <f>+E43-Base!E43</f>
        <v>0</v>
      </c>
      <c r="M43" s="191">
        <f>+F43-Base!F43</f>
        <v>0</v>
      </c>
      <c r="N43" s="192">
        <f>+G43-Base!G43</f>
        <v>0</v>
      </c>
      <c r="P43" s="13" t="s">
        <v>133</v>
      </c>
      <c r="V43" s="87" t="s">
        <v>72</v>
      </c>
      <c r="W43" s="71"/>
      <c r="X43" s="71"/>
      <c r="Y43" s="71"/>
      <c r="Z43" s="71"/>
      <c r="AA43" s="71"/>
      <c r="AC43" s="87" t="s">
        <v>72</v>
      </c>
      <c r="AD43" s="71"/>
      <c r="AE43" s="71"/>
      <c r="AF43" s="71"/>
      <c r="AG43" s="71"/>
      <c r="AH43" s="71"/>
      <c r="AN43" s="87" t="s">
        <v>226</v>
      </c>
      <c r="AO43" s="71"/>
      <c r="AP43" s="71"/>
      <c r="AQ43" s="71"/>
      <c r="AR43" s="71"/>
      <c r="AS43" s="71"/>
      <c r="AU43" s="87" t="s">
        <v>226</v>
      </c>
      <c r="AV43" s="71"/>
      <c r="AW43" s="71"/>
      <c r="AX43" s="71"/>
      <c r="AY43" s="71"/>
      <c r="AZ43" s="71"/>
    </row>
    <row r="44" spans="2:52" x14ac:dyDescent="0.25">
      <c r="B44" s="132" t="str">
        <f t="shared" si="11"/>
        <v>- Currency</v>
      </c>
      <c r="C44" s="190"/>
      <c r="D44" s="191"/>
      <c r="E44" s="191"/>
      <c r="F44" s="191"/>
      <c r="G44" s="192"/>
      <c r="I44" s="132" t="str">
        <f t="shared" si="12"/>
        <v>- Currency</v>
      </c>
      <c r="J44" s="190">
        <f>+C44-Base!C44</f>
        <v>0</v>
      </c>
      <c r="K44" s="191">
        <f>+D44-Base!D44</f>
        <v>0</v>
      </c>
      <c r="L44" s="191">
        <f>+E44-Base!E44</f>
        <v>0</v>
      </c>
      <c r="M44" s="191">
        <f>+F44-Base!F44</f>
        <v>0</v>
      </c>
      <c r="N44" s="192">
        <f>+G44-Base!G44</f>
        <v>0</v>
      </c>
      <c r="P44" s="13" t="s">
        <v>134</v>
      </c>
      <c r="V44" s="87" t="s">
        <v>73</v>
      </c>
      <c r="W44" s="71"/>
      <c r="X44" s="71"/>
      <c r="Y44" s="71"/>
      <c r="Z44" s="71"/>
      <c r="AA44" s="71"/>
      <c r="AC44" s="87" t="s">
        <v>73</v>
      </c>
      <c r="AD44" s="71"/>
      <c r="AE44" s="71"/>
      <c r="AF44" s="71"/>
      <c r="AG44" s="71"/>
      <c r="AH44" s="71"/>
      <c r="AN44" s="87" t="s">
        <v>227</v>
      </c>
      <c r="AO44" s="71"/>
      <c r="AP44" s="71"/>
      <c r="AQ44" s="71"/>
      <c r="AR44" s="71"/>
      <c r="AS44" s="71"/>
      <c r="AU44" s="87" t="s">
        <v>227</v>
      </c>
      <c r="AV44" s="71"/>
      <c r="AW44" s="71"/>
      <c r="AX44" s="71"/>
      <c r="AY44" s="71"/>
      <c r="AZ44" s="71"/>
    </row>
    <row r="45" spans="2:52" x14ac:dyDescent="0.25">
      <c r="B45" s="133" t="str">
        <f t="shared" si="11"/>
        <v>Credit and Market Risk for P&amp;C Insurance (per MCT)</v>
      </c>
      <c r="C45" s="187"/>
      <c r="D45" s="188"/>
      <c r="E45" s="188"/>
      <c r="F45" s="188"/>
      <c r="G45" s="189"/>
      <c r="I45" s="133" t="str">
        <f t="shared" si="12"/>
        <v>Credit and Market Risk for P&amp;C Insurance (per MCT)</v>
      </c>
      <c r="J45" s="187">
        <f>+C45-Base!C45</f>
        <v>0</v>
      </c>
      <c r="K45" s="188">
        <f>+D45-Base!D45</f>
        <v>0</v>
      </c>
      <c r="L45" s="188">
        <f>+E45-Base!E45</f>
        <v>0</v>
      </c>
      <c r="M45" s="188">
        <f>+F45-Base!F45</f>
        <v>0</v>
      </c>
      <c r="N45" s="189">
        <f>+G45-Base!G45</f>
        <v>0</v>
      </c>
      <c r="P45" s="13" t="s">
        <v>135</v>
      </c>
      <c r="V45" s="89" t="s">
        <v>75</v>
      </c>
      <c r="W45" s="75"/>
      <c r="X45" s="75"/>
      <c r="Y45" s="75"/>
      <c r="Z45" s="75"/>
      <c r="AA45" s="75"/>
      <c r="AC45" s="89" t="s">
        <v>75</v>
      </c>
      <c r="AD45" s="75"/>
      <c r="AE45" s="75"/>
      <c r="AF45" s="75"/>
      <c r="AG45" s="75"/>
      <c r="AH45" s="75"/>
      <c r="AN45" s="89" t="s">
        <v>228</v>
      </c>
      <c r="AO45" s="75"/>
      <c r="AP45" s="75"/>
      <c r="AQ45" s="75"/>
      <c r="AR45" s="75"/>
      <c r="AS45" s="75"/>
      <c r="AU45" s="89" t="s">
        <v>228</v>
      </c>
      <c r="AV45" s="75"/>
      <c r="AW45" s="75"/>
      <c r="AX45" s="75"/>
      <c r="AY45" s="75"/>
      <c r="AZ45" s="75"/>
    </row>
    <row r="46" spans="2:52" x14ac:dyDescent="0.25">
      <c r="B46" s="128" t="str">
        <f t="shared" si="11"/>
        <v>Insurance Risk</v>
      </c>
      <c r="C46" s="175">
        <f>SUM(C47:C52)</f>
        <v>0</v>
      </c>
      <c r="D46" s="176">
        <f t="shared" ref="D46:G46" si="16">SUM(D47:D52)</f>
        <v>0</v>
      </c>
      <c r="E46" s="176">
        <f t="shared" si="16"/>
        <v>0</v>
      </c>
      <c r="F46" s="176">
        <f t="shared" si="16"/>
        <v>0</v>
      </c>
      <c r="G46" s="177">
        <f t="shared" si="16"/>
        <v>0</v>
      </c>
      <c r="I46" s="128" t="str">
        <f t="shared" si="12"/>
        <v>Insurance Risk</v>
      </c>
      <c r="J46" s="175">
        <f>+C46-Base!C46</f>
        <v>0</v>
      </c>
      <c r="K46" s="176">
        <f>+D46-Base!D46</f>
        <v>0</v>
      </c>
      <c r="L46" s="176">
        <f>+E46-Base!E46</f>
        <v>0</v>
      </c>
      <c r="M46" s="176">
        <f>+F46-Base!F46</f>
        <v>0</v>
      </c>
      <c r="N46" s="177">
        <f>+G46-Base!G46</f>
        <v>0</v>
      </c>
      <c r="P46" s="13" t="s">
        <v>136</v>
      </c>
      <c r="V46" s="86" t="s">
        <v>37</v>
      </c>
      <c r="W46" s="75"/>
      <c r="X46" s="75"/>
      <c r="Y46" s="75"/>
      <c r="Z46" s="75"/>
      <c r="AA46" s="75"/>
      <c r="AC46" s="86" t="s">
        <v>37</v>
      </c>
      <c r="AD46" s="75"/>
      <c r="AE46" s="75"/>
      <c r="AF46" s="75"/>
      <c r="AG46" s="75"/>
      <c r="AH46" s="75"/>
      <c r="AN46" s="86" t="s">
        <v>229</v>
      </c>
      <c r="AO46" s="75"/>
      <c r="AP46" s="75"/>
      <c r="AQ46" s="75"/>
      <c r="AR46" s="75"/>
      <c r="AS46" s="75"/>
      <c r="AU46" s="86" t="s">
        <v>229</v>
      </c>
      <c r="AV46" s="75"/>
      <c r="AW46" s="75"/>
      <c r="AX46" s="75"/>
      <c r="AY46" s="75"/>
      <c r="AZ46" s="75"/>
    </row>
    <row r="47" spans="2:52" x14ac:dyDescent="0.25">
      <c r="B47" s="129" t="str">
        <f t="shared" si="11"/>
        <v>- Mortality</v>
      </c>
      <c r="C47" s="193"/>
      <c r="D47" s="194"/>
      <c r="E47" s="194"/>
      <c r="F47" s="194"/>
      <c r="G47" s="195"/>
      <c r="I47" s="129" t="str">
        <f t="shared" si="12"/>
        <v>- Mortality</v>
      </c>
      <c r="J47" s="193">
        <f>+C47-Base!C47</f>
        <v>0</v>
      </c>
      <c r="K47" s="194">
        <f>+D47-Base!D47</f>
        <v>0</v>
      </c>
      <c r="L47" s="194">
        <f>+E47-Base!E47</f>
        <v>0</v>
      </c>
      <c r="M47" s="194">
        <f>+F47-Base!F47</f>
        <v>0</v>
      </c>
      <c r="N47" s="195">
        <f>+G47-Base!G47</f>
        <v>0</v>
      </c>
      <c r="P47" s="13" t="s">
        <v>137</v>
      </c>
      <c r="V47" s="87" t="s">
        <v>38</v>
      </c>
      <c r="W47" s="84"/>
      <c r="X47" s="84"/>
      <c r="Y47" s="84"/>
      <c r="Z47" s="84"/>
      <c r="AA47" s="84"/>
      <c r="AC47" s="87" t="s">
        <v>38</v>
      </c>
      <c r="AD47" s="84"/>
      <c r="AE47" s="84"/>
      <c r="AF47" s="84"/>
      <c r="AG47" s="84"/>
      <c r="AH47" s="84"/>
      <c r="AN47" s="87" t="s">
        <v>230</v>
      </c>
      <c r="AO47" s="84"/>
      <c r="AP47" s="84"/>
      <c r="AQ47" s="84"/>
      <c r="AR47" s="84"/>
      <c r="AS47" s="84"/>
      <c r="AU47" s="87" t="s">
        <v>230</v>
      </c>
      <c r="AV47" s="84"/>
      <c r="AW47" s="84"/>
      <c r="AX47" s="84"/>
      <c r="AY47" s="84"/>
      <c r="AZ47" s="84"/>
    </row>
    <row r="48" spans="2:52" x14ac:dyDescent="0.25">
      <c r="B48" s="129" t="str">
        <f t="shared" si="11"/>
        <v>- Longevity</v>
      </c>
      <c r="C48" s="193"/>
      <c r="D48" s="194"/>
      <c r="E48" s="194"/>
      <c r="F48" s="194"/>
      <c r="G48" s="195"/>
      <c r="I48" s="129" t="str">
        <f t="shared" si="12"/>
        <v>- Longevity</v>
      </c>
      <c r="J48" s="193">
        <f>+C48-Base!C48</f>
        <v>0</v>
      </c>
      <c r="K48" s="194">
        <f>+D48-Base!D48</f>
        <v>0</v>
      </c>
      <c r="L48" s="194">
        <f>+E48-Base!E48</f>
        <v>0</v>
      </c>
      <c r="M48" s="194">
        <f>+F48-Base!F48</f>
        <v>0</v>
      </c>
      <c r="N48" s="195">
        <f>+G48-Base!G48</f>
        <v>0</v>
      </c>
      <c r="P48" s="13" t="s">
        <v>138</v>
      </c>
      <c r="V48" s="87" t="s">
        <v>39</v>
      </c>
      <c r="W48" s="84"/>
      <c r="X48" s="84"/>
      <c r="Y48" s="84"/>
      <c r="Z48" s="84"/>
      <c r="AA48" s="84"/>
      <c r="AC48" s="87" t="s">
        <v>39</v>
      </c>
      <c r="AD48" s="84"/>
      <c r="AE48" s="84"/>
      <c r="AF48" s="84"/>
      <c r="AG48" s="84"/>
      <c r="AH48" s="84"/>
      <c r="AN48" s="87" t="s">
        <v>231</v>
      </c>
      <c r="AO48" s="84"/>
      <c r="AP48" s="84"/>
      <c r="AQ48" s="84"/>
      <c r="AR48" s="84"/>
      <c r="AS48" s="84"/>
      <c r="AU48" s="87" t="s">
        <v>231</v>
      </c>
      <c r="AV48" s="84"/>
      <c r="AW48" s="84"/>
      <c r="AX48" s="84"/>
      <c r="AY48" s="84"/>
      <c r="AZ48" s="84"/>
    </row>
    <row r="49" spans="2:52" x14ac:dyDescent="0.25">
      <c r="B49" s="129" t="str">
        <f t="shared" si="11"/>
        <v>- Morbidity</v>
      </c>
      <c r="C49" s="193"/>
      <c r="D49" s="194"/>
      <c r="E49" s="194"/>
      <c r="F49" s="194"/>
      <c r="G49" s="195"/>
      <c r="I49" s="129" t="str">
        <f t="shared" si="12"/>
        <v>- Morbidity</v>
      </c>
      <c r="J49" s="193">
        <f>+C49-Base!C49</f>
        <v>0</v>
      </c>
      <c r="K49" s="194">
        <f>+D49-Base!D49</f>
        <v>0</v>
      </c>
      <c r="L49" s="194">
        <f>+E49-Base!E49</f>
        <v>0</v>
      </c>
      <c r="M49" s="194">
        <f>+F49-Base!F49</f>
        <v>0</v>
      </c>
      <c r="N49" s="195">
        <f>+G49-Base!G49</f>
        <v>0</v>
      </c>
      <c r="P49" s="13" t="s">
        <v>139</v>
      </c>
      <c r="V49" s="87" t="s">
        <v>40</v>
      </c>
      <c r="W49" s="84"/>
      <c r="X49" s="84"/>
      <c r="Y49" s="84"/>
      <c r="Z49" s="84"/>
      <c r="AA49" s="84"/>
      <c r="AC49" s="87" t="s">
        <v>40</v>
      </c>
      <c r="AD49" s="84"/>
      <c r="AE49" s="84"/>
      <c r="AF49" s="84"/>
      <c r="AG49" s="84"/>
      <c r="AH49" s="84"/>
      <c r="AN49" s="87" t="s">
        <v>232</v>
      </c>
      <c r="AO49" s="84"/>
      <c r="AP49" s="84"/>
      <c r="AQ49" s="84"/>
      <c r="AR49" s="84"/>
      <c r="AS49" s="84"/>
      <c r="AU49" s="87" t="s">
        <v>232</v>
      </c>
      <c r="AV49" s="84"/>
      <c r="AW49" s="84"/>
      <c r="AX49" s="84"/>
      <c r="AY49" s="84"/>
      <c r="AZ49" s="84"/>
    </row>
    <row r="50" spans="2:52" x14ac:dyDescent="0.25">
      <c r="B50" s="129" t="str">
        <f t="shared" si="11"/>
        <v>- Lapse</v>
      </c>
      <c r="C50" s="193"/>
      <c r="D50" s="194"/>
      <c r="E50" s="194"/>
      <c r="F50" s="194"/>
      <c r="G50" s="195"/>
      <c r="I50" s="129" t="str">
        <f t="shared" si="12"/>
        <v>- Lapse</v>
      </c>
      <c r="J50" s="193">
        <f>+C50-Base!C50</f>
        <v>0</v>
      </c>
      <c r="K50" s="194">
        <f>+D50-Base!D50</f>
        <v>0</v>
      </c>
      <c r="L50" s="194">
        <f>+E50-Base!E50</f>
        <v>0</v>
      </c>
      <c r="M50" s="194">
        <f>+F50-Base!F50</f>
        <v>0</v>
      </c>
      <c r="N50" s="195">
        <f>+G50-Base!G50</f>
        <v>0</v>
      </c>
      <c r="P50" s="13" t="s">
        <v>140</v>
      </c>
      <c r="V50" s="87" t="s">
        <v>41</v>
      </c>
      <c r="W50" s="84"/>
      <c r="X50" s="84"/>
      <c r="Y50" s="84"/>
      <c r="Z50" s="84"/>
      <c r="AA50" s="84"/>
      <c r="AC50" s="87" t="s">
        <v>41</v>
      </c>
      <c r="AD50" s="84"/>
      <c r="AE50" s="84"/>
      <c r="AF50" s="84"/>
      <c r="AG50" s="84"/>
      <c r="AH50" s="84"/>
      <c r="AN50" s="87" t="s">
        <v>233</v>
      </c>
      <c r="AO50" s="84"/>
      <c r="AP50" s="84"/>
      <c r="AQ50" s="84"/>
      <c r="AR50" s="84"/>
      <c r="AS50" s="84"/>
      <c r="AU50" s="87" t="s">
        <v>233</v>
      </c>
      <c r="AV50" s="84"/>
      <c r="AW50" s="84"/>
      <c r="AX50" s="84"/>
      <c r="AY50" s="84"/>
      <c r="AZ50" s="84"/>
    </row>
    <row r="51" spans="2:52" x14ac:dyDescent="0.25">
      <c r="B51" s="129" t="str">
        <f t="shared" si="11"/>
        <v>- Expense</v>
      </c>
      <c r="C51" s="193"/>
      <c r="D51" s="194"/>
      <c r="E51" s="194"/>
      <c r="F51" s="194"/>
      <c r="G51" s="195"/>
      <c r="I51" s="129" t="str">
        <f t="shared" si="12"/>
        <v>- Expense</v>
      </c>
      <c r="J51" s="193">
        <f>+C51-Base!C51</f>
        <v>0</v>
      </c>
      <c r="K51" s="194">
        <f>+D51-Base!D51</f>
        <v>0</v>
      </c>
      <c r="L51" s="194">
        <f>+E51-Base!E51</f>
        <v>0</v>
      </c>
      <c r="M51" s="194">
        <f>+F51-Base!F51</f>
        <v>0</v>
      </c>
      <c r="N51" s="195">
        <f>+G51-Base!G51</f>
        <v>0</v>
      </c>
      <c r="P51" s="13" t="s">
        <v>141</v>
      </c>
      <c r="V51" s="87" t="s">
        <v>42</v>
      </c>
      <c r="W51" s="84"/>
      <c r="X51" s="84"/>
      <c r="Y51" s="84"/>
      <c r="Z51" s="84"/>
      <c r="AA51" s="84"/>
      <c r="AC51" s="87" t="s">
        <v>42</v>
      </c>
      <c r="AD51" s="84"/>
      <c r="AE51" s="84"/>
      <c r="AF51" s="84"/>
      <c r="AG51" s="84"/>
      <c r="AH51" s="84"/>
      <c r="AN51" s="87" t="s">
        <v>234</v>
      </c>
      <c r="AO51" s="84"/>
      <c r="AP51" s="84"/>
      <c r="AQ51" s="84"/>
      <c r="AR51" s="84"/>
      <c r="AS51" s="84"/>
      <c r="AU51" s="87" t="s">
        <v>234</v>
      </c>
      <c r="AV51" s="84"/>
      <c r="AW51" s="84"/>
      <c r="AX51" s="84"/>
      <c r="AY51" s="84"/>
      <c r="AZ51" s="84"/>
    </row>
    <row r="52" spans="2:52" x14ac:dyDescent="0.25">
      <c r="B52" s="132" t="str">
        <f t="shared" si="11"/>
        <v>- P&amp;C Insurance (per MCT)</v>
      </c>
      <c r="C52" s="193"/>
      <c r="D52" s="194"/>
      <c r="E52" s="194"/>
      <c r="F52" s="194"/>
      <c r="G52" s="195"/>
      <c r="I52" s="132" t="str">
        <f t="shared" si="12"/>
        <v>- P&amp;C Insurance (per MCT)</v>
      </c>
      <c r="J52" s="193">
        <f>+C52-Base!C52</f>
        <v>0</v>
      </c>
      <c r="K52" s="194">
        <f>+D52-Base!D52</f>
        <v>0</v>
      </c>
      <c r="L52" s="194">
        <f>+E52-Base!E52</f>
        <v>0</v>
      </c>
      <c r="M52" s="194">
        <f>+F52-Base!F52</f>
        <v>0</v>
      </c>
      <c r="N52" s="195">
        <f>+G52-Base!G52</f>
        <v>0</v>
      </c>
      <c r="P52" s="13" t="s">
        <v>142</v>
      </c>
      <c r="V52" s="87" t="s">
        <v>74</v>
      </c>
      <c r="W52" s="84"/>
      <c r="X52" s="84"/>
      <c r="Y52" s="84"/>
      <c r="Z52" s="84"/>
      <c r="AA52" s="84"/>
      <c r="AC52" s="87" t="s">
        <v>74</v>
      </c>
      <c r="AD52" s="84"/>
      <c r="AE52" s="84"/>
      <c r="AF52" s="84"/>
      <c r="AG52" s="84"/>
      <c r="AH52" s="84"/>
      <c r="AN52" s="87" t="s">
        <v>235</v>
      </c>
      <c r="AO52" s="84"/>
      <c r="AP52" s="84"/>
      <c r="AQ52" s="84"/>
      <c r="AR52" s="84"/>
      <c r="AS52" s="84"/>
      <c r="AU52" s="87" t="s">
        <v>235</v>
      </c>
      <c r="AV52" s="84"/>
      <c r="AW52" s="84"/>
      <c r="AX52" s="84"/>
      <c r="AY52" s="84"/>
      <c r="AZ52" s="84"/>
    </row>
    <row r="53" spans="2:52" x14ac:dyDescent="0.25">
      <c r="B53" s="144" t="str">
        <f t="shared" si="11"/>
        <v>Capital Requirements: Before Credits and Non-Diversified Risks</v>
      </c>
      <c r="C53" s="196">
        <f>C29+C38+C45+C46</f>
        <v>0</v>
      </c>
      <c r="D53" s="197">
        <f t="shared" ref="D53:G53" si="17">D29+D38+D45+D46</f>
        <v>0</v>
      </c>
      <c r="E53" s="197">
        <f t="shared" si="17"/>
        <v>0</v>
      </c>
      <c r="F53" s="197">
        <f t="shared" si="17"/>
        <v>0</v>
      </c>
      <c r="G53" s="198">
        <f t="shared" si="17"/>
        <v>0</v>
      </c>
      <c r="I53" s="144" t="str">
        <f t="shared" si="12"/>
        <v>Capital Requirements: Before Credits and Non-Diversified Risks</v>
      </c>
      <c r="J53" s="196">
        <f>+C53-Base!C53</f>
        <v>0</v>
      </c>
      <c r="K53" s="197">
        <f>+D53-Base!D53</f>
        <v>0</v>
      </c>
      <c r="L53" s="197">
        <f>+E53-Base!E53</f>
        <v>0</v>
      </c>
      <c r="M53" s="197">
        <f>+F53-Base!F53</f>
        <v>0</v>
      </c>
      <c r="N53" s="198">
        <f>+G53-Base!G53</f>
        <v>0</v>
      </c>
      <c r="P53" s="13" t="s">
        <v>143</v>
      </c>
      <c r="V53" s="90" t="s">
        <v>51</v>
      </c>
      <c r="W53" s="91"/>
      <c r="X53" s="91"/>
      <c r="Y53" s="91"/>
      <c r="Z53" s="91"/>
      <c r="AA53" s="91"/>
      <c r="AC53" s="90" t="s">
        <v>51</v>
      </c>
      <c r="AD53" s="91"/>
      <c r="AE53" s="91"/>
      <c r="AF53" s="91"/>
      <c r="AG53" s="91"/>
      <c r="AH53" s="91"/>
      <c r="AN53" s="90" t="s">
        <v>236</v>
      </c>
      <c r="AO53" s="91"/>
      <c r="AP53" s="91"/>
      <c r="AQ53" s="91"/>
      <c r="AR53" s="91"/>
      <c r="AS53" s="91"/>
      <c r="AU53" s="90" t="s">
        <v>236</v>
      </c>
      <c r="AV53" s="91"/>
      <c r="AW53" s="91"/>
      <c r="AX53" s="91"/>
      <c r="AY53" s="91"/>
      <c r="AZ53" s="91"/>
    </row>
    <row r="54" spans="2:52" x14ac:dyDescent="0.25">
      <c r="B54" s="145" t="str">
        <f>IF(Lang,V54,AN54)</f>
        <v>Credits</v>
      </c>
      <c r="C54" s="175">
        <f>SUM(C55:C58)</f>
        <v>0</v>
      </c>
      <c r="D54" s="176">
        <f>SUM(D55:D58)</f>
        <v>0</v>
      </c>
      <c r="E54" s="176">
        <f>SUM(E55:E58)</f>
        <v>0</v>
      </c>
      <c r="F54" s="176">
        <f>SUM(F55:F58)</f>
        <v>0</v>
      </c>
      <c r="G54" s="177">
        <f>SUM(G55:G58)</f>
        <v>0</v>
      </c>
      <c r="I54" s="145" t="str">
        <f>IF(Lang,AC54,AU54)</f>
        <v>Credits</v>
      </c>
      <c r="J54" s="175">
        <f>+C54-Base!C54</f>
        <v>0</v>
      </c>
      <c r="K54" s="176">
        <f>+D54-Base!D54</f>
        <v>0</v>
      </c>
      <c r="L54" s="176">
        <f>+E54-Base!E54</f>
        <v>0</v>
      </c>
      <c r="M54" s="176">
        <f>+F54-Base!F54</f>
        <v>0</v>
      </c>
      <c r="N54" s="177">
        <f>+G54-Base!G54</f>
        <v>0</v>
      </c>
      <c r="P54" s="13" t="s">
        <v>144</v>
      </c>
      <c r="V54" s="92" t="s">
        <v>180</v>
      </c>
      <c r="W54" s="91"/>
      <c r="X54" s="91"/>
      <c r="Y54" s="91"/>
      <c r="Z54" s="91"/>
      <c r="AA54" s="91"/>
      <c r="AC54" s="92" t="s">
        <v>180</v>
      </c>
      <c r="AD54" s="91"/>
      <c r="AE54" s="91"/>
      <c r="AF54" s="91"/>
      <c r="AG54" s="91"/>
      <c r="AH54" s="91"/>
      <c r="AN54" s="92" t="s">
        <v>241</v>
      </c>
      <c r="AO54" s="91"/>
      <c r="AP54" s="91"/>
      <c r="AQ54" s="91"/>
      <c r="AR54" s="91"/>
      <c r="AS54" s="91"/>
      <c r="AU54" s="92" t="s">
        <v>241</v>
      </c>
      <c r="AV54" s="91"/>
      <c r="AW54" s="91"/>
      <c r="AX54" s="91"/>
      <c r="AY54" s="91"/>
      <c r="AZ54" s="91"/>
    </row>
    <row r="55" spans="2:52" x14ac:dyDescent="0.25">
      <c r="B55" s="124" t="str">
        <f t="shared" ref="B55:B85" si="18">IF(Lang,V55,AN55)</f>
        <v>- Diversification Credit</v>
      </c>
      <c r="C55" s="193"/>
      <c r="D55" s="194"/>
      <c r="E55" s="194"/>
      <c r="F55" s="194"/>
      <c r="G55" s="195"/>
      <c r="I55" s="124" t="str">
        <f t="shared" ref="I55:I85" si="19">IF(Lang,AC55,AU55)</f>
        <v>- Diversification Credit</v>
      </c>
      <c r="J55" s="193">
        <f>+C55-Base!C55</f>
        <v>0</v>
      </c>
      <c r="K55" s="194">
        <f>+D55-Base!D55</f>
        <v>0</v>
      </c>
      <c r="L55" s="194">
        <f>+E55-Base!E55</f>
        <v>0</v>
      </c>
      <c r="M55" s="194">
        <f>+F55-Base!F55</f>
        <v>0</v>
      </c>
      <c r="N55" s="195">
        <f>+G55-Base!G55</f>
        <v>0</v>
      </c>
      <c r="P55" s="13" t="s">
        <v>315</v>
      </c>
      <c r="V55" s="87" t="s">
        <v>52</v>
      </c>
      <c r="W55" s="84"/>
      <c r="X55" s="84"/>
      <c r="Y55" s="84"/>
      <c r="Z55" s="84"/>
      <c r="AA55" s="84"/>
      <c r="AC55" s="87" t="s">
        <v>52</v>
      </c>
      <c r="AD55" s="84"/>
      <c r="AE55" s="84"/>
      <c r="AF55" s="84"/>
      <c r="AG55" s="84"/>
      <c r="AH55" s="84"/>
      <c r="AN55" s="87" t="s">
        <v>237</v>
      </c>
      <c r="AO55" s="84"/>
      <c r="AP55" s="84"/>
      <c r="AQ55" s="84"/>
      <c r="AR55" s="84"/>
      <c r="AS55" s="84"/>
      <c r="AU55" s="87" t="s">
        <v>237</v>
      </c>
      <c r="AV55" s="84"/>
      <c r="AW55" s="84"/>
      <c r="AX55" s="84"/>
      <c r="AY55" s="84"/>
      <c r="AZ55" s="84"/>
    </row>
    <row r="56" spans="2:52" x14ac:dyDescent="0.25">
      <c r="B56" s="152" t="str">
        <f t="shared" si="18"/>
        <v>- Par Credit</v>
      </c>
      <c r="C56" s="193"/>
      <c r="D56" s="194"/>
      <c r="E56" s="194"/>
      <c r="F56" s="194"/>
      <c r="G56" s="195"/>
      <c r="I56" s="152" t="str">
        <f t="shared" si="19"/>
        <v>- Par Credit</v>
      </c>
      <c r="J56" s="193">
        <f>+C56-Base!C56</f>
        <v>0</v>
      </c>
      <c r="K56" s="194">
        <f>+D56-Base!D56</f>
        <v>0</v>
      </c>
      <c r="L56" s="194">
        <f>+E56-Base!E56</f>
        <v>0</v>
      </c>
      <c r="M56" s="194">
        <f>+F56-Base!F56</f>
        <v>0</v>
      </c>
      <c r="N56" s="195">
        <f>+G56-Base!G56</f>
        <v>0</v>
      </c>
      <c r="P56" s="13" t="s">
        <v>316</v>
      </c>
      <c r="V56" s="88" t="s">
        <v>53</v>
      </c>
      <c r="W56" s="84"/>
      <c r="X56" s="84"/>
      <c r="Y56" s="84"/>
      <c r="Z56" s="84"/>
      <c r="AA56" s="84"/>
      <c r="AC56" s="88" t="s">
        <v>53</v>
      </c>
      <c r="AD56" s="84"/>
      <c r="AE56" s="84"/>
      <c r="AF56" s="84"/>
      <c r="AG56" s="84"/>
      <c r="AH56" s="84"/>
      <c r="AN56" s="88" t="s">
        <v>238</v>
      </c>
      <c r="AO56" s="84"/>
      <c r="AP56" s="84"/>
      <c r="AQ56" s="84"/>
      <c r="AR56" s="84"/>
      <c r="AS56" s="84"/>
      <c r="AU56" s="88" t="s">
        <v>238</v>
      </c>
      <c r="AV56" s="84"/>
      <c r="AW56" s="84"/>
      <c r="AX56" s="84"/>
      <c r="AY56" s="84"/>
      <c r="AZ56" s="84"/>
    </row>
    <row r="57" spans="2:52" x14ac:dyDescent="0.25">
      <c r="B57" s="124" t="str">
        <f t="shared" si="18"/>
        <v>- Adjustable Credit</v>
      </c>
      <c r="C57" s="193"/>
      <c r="D57" s="194"/>
      <c r="E57" s="194"/>
      <c r="F57" s="194"/>
      <c r="G57" s="195"/>
      <c r="I57" s="124" t="str">
        <f t="shared" si="19"/>
        <v>- Adjustable Credit</v>
      </c>
      <c r="J57" s="193">
        <f>+C57-Base!C57</f>
        <v>0</v>
      </c>
      <c r="K57" s="194">
        <f>+D57-Base!D57</f>
        <v>0</v>
      </c>
      <c r="L57" s="194">
        <f>+E57-Base!E57</f>
        <v>0</v>
      </c>
      <c r="M57" s="194">
        <f>+F57-Base!F57</f>
        <v>0</v>
      </c>
      <c r="N57" s="195">
        <f>+G57-Base!G57</f>
        <v>0</v>
      </c>
      <c r="P57" s="13" t="s">
        <v>317</v>
      </c>
      <c r="V57" s="87" t="s">
        <v>54</v>
      </c>
      <c r="W57" s="84"/>
      <c r="X57" s="84"/>
      <c r="Y57" s="84"/>
      <c r="Z57" s="84"/>
      <c r="AA57" s="84"/>
      <c r="AC57" s="87" t="s">
        <v>54</v>
      </c>
      <c r="AD57" s="84"/>
      <c r="AE57" s="84"/>
      <c r="AF57" s="84"/>
      <c r="AG57" s="84"/>
      <c r="AH57" s="84"/>
      <c r="AN57" s="87" t="s">
        <v>239</v>
      </c>
      <c r="AO57" s="84"/>
      <c r="AP57" s="84"/>
      <c r="AQ57" s="84"/>
      <c r="AR57" s="84"/>
      <c r="AS57" s="84"/>
      <c r="AU57" s="87" t="s">
        <v>239</v>
      </c>
      <c r="AV57" s="84"/>
      <c r="AW57" s="84"/>
      <c r="AX57" s="84"/>
      <c r="AY57" s="84"/>
      <c r="AZ57" s="84"/>
    </row>
    <row r="58" spans="2:52" x14ac:dyDescent="0.25">
      <c r="B58" s="124" t="str">
        <f t="shared" si="18"/>
        <v>- Credits for Policyholder Deposits and Group Business</v>
      </c>
      <c r="C58" s="193"/>
      <c r="D58" s="194"/>
      <c r="E58" s="194"/>
      <c r="F58" s="194"/>
      <c r="G58" s="195"/>
      <c r="I58" s="124" t="str">
        <f t="shared" si="19"/>
        <v>- Credits for Policyholder Deposits and Group Business</v>
      </c>
      <c r="J58" s="193">
        <f>+C58-Base!C58</f>
        <v>0</v>
      </c>
      <c r="K58" s="194">
        <f>+D58-Base!D58</f>
        <v>0</v>
      </c>
      <c r="L58" s="194">
        <f>+E58-Base!E58</f>
        <v>0</v>
      </c>
      <c r="M58" s="194">
        <f>+F58-Base!F58</f>
        <v>0</v>
      </c>
      <c r="N58" s="195">
        <f>+G58-Base!G58</f>
        <v>0</v>
      </c>
      <c r="P58" s="13" t="s">
        <v>318</v>
      </c>
      <c r="V58" s="87" t="s">
        <v>55</v>
      </c>
      <c r="W58" s="84"/>
      <c r="X58" s="84"/>
      <c r="Y58" s="84"/>
      <c r="Z58" s="84"/>
      <c r="AA58" s="84"/>
      <c r="AC58" s="87" t="s">
        <v>55</v>
      </c>
      <c r="AD58" s="84"/>
      <c r="AE58" s="84"/>
      <c r="AF58" s="84"/>
      <c r="AG58" s="84"/>
      <c r="AH58" s="84"/>
      <c r="AN58" s="87" t="s">
        <v>240</v>
      </c>
      <c r="AO58" s="84"/>
      <c r="AP58" s="84"/>
      <c r="AQ58" s="84"/>
      <c r="AR58" s="84"/>
      <c r="AS58" s="84"/>
      <c r="AU58" s="87" t="s">
        <v>240</v>
      </c>
      <c r="AV58" s="84"/>
      <c r="AW58" s="84"/>
      <c r="AX58" s="84"/>
      <c r="AY58" s="84"/>
      <c r="AZ58" s="84"/>
    </row>
    <row r="59" spans="2:52" x14ac:dyDescent="0.25">
      <c r="B59" s="153" t="str">
        <f>IF(Lang,V59,AN59)</f>
        <v>Capital Requirements: Non-Diversified Risks</v>
      </c>
      <c r="C59" s="175">
        <f>SUM(C60:C61)</f>
        <v>0</v>
      </c>
      <c r="D59" s="176">
        <f>SUM(D60:D61)</f>
        <v>0</v>
      </c>
      <c r="E59" s="176">
        <f>SUM(E60:E61)</f>
        <v>0</v>
      </c>
      <c r="F59" s="176">
        <f>SUM(F60:F61)</f>
        <v>0</v>
      </c>
      <c r="G59" s="177">
        <f>SUM(G60:G61)</f>
        <v>0</v>
      </c>
      <c r="I59" s="153" t="str">
        <f>IF(Lang,AC59,AU59)</f>
        <v>Capital Requirements: Non-Diversified Risks</v>
      </c>
      <c r="J59" s="175">
        <f>+C59-Base!C59</f>
        <v>0</v>
      </c>
      <c r="K59" s="176">
        <f>+D59-Base!D59</f>
        <v>0</v>
      </c>
      <c r="L59" s="176">
        <f>+E59-Base!E59</f>
        <v>0</v>
      </c>
      <c r="M59" s="176">
        <f>+F59-Base!F59</f>
        <v>0</v>
      </c>
      <c r="N59" s="177">
        <f>+G59-Base!G59</f>
        <v>0</v>
      </c>
      <c r="P59" s="13" t="s">
        <v>145</v>
      </c>
      <c r="V59" s="92" t="s">
        <v>56</v>
      </c>
      <c r="W59" s="91"/>
      <c r="X59" s="91"/>
      <c r="Y59" s="91"/>
      <c r="Z59" s="91"/>
      <c r="AA59" s="91"/>
      <c r="AC59" s="92" t="s">
        <v>56</v>
      </c>
      <c r="AD59" s="91"/>
      <c r="AE59" s="91"/>
      <c r="AF59" s="91"/>
      <c r="AG59" s="91"/>
      <c r="AH59" s="91"/>
      <c r="AN59" s="92" t="s">
        <v>244</v>
      </c>
      <c r="AO59" s="91"/>
      <c r="AP59" s="91"/>
      <c r="AQ59" s="91"/>
      <c r="AR59" s="91"/>
      <c r="AS59" s="91"/>
      <c r="AU59" s="92" t="s">
        <v>244</v>
      </c>
      <c r="AV59" s="91"/>
      <c r="AW59" s="91"/>
      <c r="AX59" s="91"/>
      <c r="AY59" s="91"/>
      <c r="AZ59" s="91"/>
    </row>
    <row r="60" spans="2:52" x14ac:dyDescent="0.25">
      <c r="B60" s="124" t="str">
        <f t="shared" si="18"/>
        <v>Segregated Fund Guarantees Risk</v>
      </c>
      <c r="C60" s="193"/>
      <c r="D60" s="194"/>
      <c r="E60" s="194"/>
      <c r="F60" s="194"/>
      <c r="G60" s="195"/>
      <c r="I60" s="124" t="str">
        <f t="shared" si="19"/>
        <v>Segregated Fund Guarantees Risk</v>
      </c>
      <c r="J60" s="193">
        <f>+C60-Base!C60</f>
        <v>0</v>
      </c>
      <c r="K60" s="194">
        <f>+D60-Base!D60</f>
        <v>0</v>
      </c>
      <c r="L60" s="194">
        <f>+E60-Base!E60</f>
        <v>0</v>
      </c>
      <c r="M60" s="194">
        <f>+F60-Base!F60</f>
        <v>0</v>
      </c>
      <c r="N60" s="195">
        <f>+G60-Base!G60</f>
        <v>0</v>
      </c>
      <c r="P60" s="13" t="s">
        <v>319</v>
      </c>
      <c r="V60" s="93" t="s">
        <v>60</v>
      </c>
      <c r="W60" s="71"/>
      <c r="X60" s="71"/>
      <c r="Y60" s="71"/>
      <c r="Z60" s="71"/>
      <c r="AA60" s="71"/>
      <c r="AC60" s="93" t="s">
        <v>60</v>
      </c>
      <c r="AD60" s="71"/>
      <c r="AE60" s="71"/>
      <c r="AF60" s="71"/>
      <c r="AG60" s="71"/>
      <c r="AH60" s="71"/>
      <c r="AN60" s="93" t="s">
        <v>242</v>
      </c>
      <c r="AO60" s="71"/>
      <c r="AP60" s="71"/>
      <c r="AQ60" s="71"/>
      <c r="AR60" s="71"/>
      <c r="AS60" s="71"/>
      <c r="AU60" s="93" t="s">
        <v>242</v>
      </c>
      <c r="AV60" s="71"/>
      <c r="AW60" s="71"/>
      <c r="AX60" s="71"/>
      <c r="AY60" s="71"/>
      <c r="AZ60" s="71"/>
    </row>
    <row r="61" spans="2:52" x14ac:dyDescent="0.25">
      <c r="B61" s="124" t="str">
        <f t="shared" si="18"/>
        <v>Operational Risk</v>
      </c>
      <c r="C61" s="190"/>
      <c r="D61" s="191"/>
      <c r="E61" s="191"/>
      <c r="F61" s="191"/>
      <c r="G61" s="192"/>
      <c r="I61" s="124" t="str">
        <f t="shared" si="19"/>
        <v>Operational Risk</v>
      </c>
      <c r="J61" s="190">
        <f>+C61-Base!C61</f>
        <v>0</v>
      </c>
      <c r="K61" s="191">
        <f>+D61-Base!D61</f>
        <v>0</v>
      </c>
      <c r="L61" s="191">
        <f>+E61-Base!E61</f>
        <v>0</v>
      </c>
      <c r="M61" s="191">
        <f>+F61-Base!F61</f>
        <v>0</v>
      </c>
      <c r="N61" s="192">
        <f>+G61-Base!G61</f>
        <v>0</v>
      </c>
      <c r="P61" s="13" t="s">
        <v>320</v>
      </c>
      <c r="V61" s="93" t="s">
        <v>43</v>
      </c>
      <c r="W61" s="71"/>
      <c r="X61" s="71"/>
      <c r="Y61" s="71"/>
      <c r="Z61" s="71"/>
      <c r="AA61" s="71"/>
      <c r="AC61" s="93" t="s">
        <v>43</v>
      </c>
      <c r="AD61" s="71"/>
      <c r="AE61" s="71"/>
      <c r="AF61" s="71"/>
      <c r="AG61" s="71"/>
      <c r="AH61" s="71"/>
      <c r="AN61" s="93" t="s">
        <v>243</v>
      </c>
      <c r="AO61" s="71"/>
      <c r="AP61" s="71"/>
      <c r="AQ61" s="71"/>
      <c r="AR61" s="71"/>
      <c r="AS61" s="71"/>
      <c r="AU61" s="93" t="s">
        <v>243</v>
      </c>
      <c r="AV61" s="71"/>
      <c r="AW61" s="71"/>
      <c r="AX61" s="71"/>
      <c r="AY61" s="71"/>
      <c r="AZ61" s="71"/>
    </row>
    <row r="62" spans="2:52" ht="15.75" thickBot="1" x14ac:dyDescent="0.3">
      <c r="B62" s="115" t="str">
        <f t="shared" si="18"/>
        <v>Base Solvency Buffer</v>
      </c>
      <c r="C62" s="175">
        <f>(C53-C54+C59)*1.05</f>
        <v>0</v>
      </c>
      <c r="D62" s="176">
        <f>(D53-D54+D59)*1.05</f>
        <v>0</v>
      </c>
      <c r="E62" s="176">
        <f>(E53-E54+E59)*1.05</f>
        <v>0</v>
      </c>
      <c r="F62" s="176">
        <f>(F53-F54+F59)*1.05</f>
        <v>0</v>
      </c>
      <c r="G62" s="177">
        <f>(G53-G54+G59)*1.05</f>
        <v>0</v>
      </c>
      <c r="I62" s="115" t="str">
        <f t="shared" si="19"/>
        <v>Base Solvency Buffer</v>
      </c>
      <c r="J62" s="175">
        <f>+C62-Base!C62</f>
        <v>0</v>
      </c>
      <c r="K62" s="176">
        <f>+D62-Base!D62</f>
        <v>0</v>
      </c>
      <c r="L62" s="176">
        <f>+E62-Base!E62</f>
        <v>0</v>
      </c>
      <c r="M62" s="176">
        <f>+F62-Base!F62</f>
        <v>0</v>
      </c>
      <c r="N62" s="177">
        <f>+G62-Base!G62</f>
        <v>0</v>
      </c>
      <c r="P62" s="13" t="s">
        <v>321</v>
      </c>
      <c r="V62" s="78" t="s">
        <v>48</v>
      </c>
      <c r="W62" s="75"/>
      <c r="X62" s="75"/>
      <c r="Y62" s="75"/>
      <c r="Z62" s="75"/>
      <c r="AA62" s="75"/>
      <c r="AC62" s="78" t="s">
        <v>48</v>
      </c>
      <c r="AD62" s="75"/>
      <c r="AE62" s="75"/>
      <c r="AF62" s="75"/>
      <c r="AG62" s="75"/>
      <c r="AH62" s="75"/>
      <c r="AN62" s="78" t="s">
        <v>245</v>
      </c>
      <c r="AO62" s="75"/>
      <c r="AP62" s="75"/>
      <c r="AQ62" s="75"/>
      <c r="AR62" s="75"/>
      <c r="AS62" s="75"/>
      <c r="AU62" s="78" t="s">
        <v>245</v>
      </c>
      <c r="AV62" s="75"/>
      <c r="AW62" s="75"/>
      <c r="AX62" s="75"/>
      <c r="AY62" s="75"/>
      <c r="AZ62" s="75"/>
    </row>
    <row r="63" spans="2:52" x14ac:dyDescent="0.25">
      <c r="B63" s="123" t="str">
        <f t="shared" si="18"/>
        <v>LICAT Total Ratio (%)</v>
      </c>
      <c r="C63" s="199">
        <f>IF(C62=0,0,(C24+C25+C26+C27)/C62)</f>
        <v>0</v>
      </c>
      <c r="D63" s="200">
        <f>IF(D62=0,0,(D24+D25+D26+D27)/D62)</f>
        <v>0</v>
      </c>
      <c r="E63" s="200">
        <f>IF(E62=0,0,(E24+E25+E26+E27)/E62)</f>
        <v>0</v>
      </c>
      <c r="F63" s="200">
        <f>IF(F62=0,0,(F24+F25+F26+F27)/F62)</f>
        <v>0</v>
      </c>
      <c r="G63" s="201">
        <f>IF(G62=0,0,(G24+G25+G26+G27)/G62)</f>
        <v>0</v>
      </c>
      <c r="I63" s="123" t="str">
        <f t="shared" si="19"/>
        <v>LICAT Total Ratio (%)</v>
      </c>
      <c r="J63" s="199">
        <f>+C63-Base!C63</f>
        <v>0</v>
      </c>
      <c r="K63" s="200">
        <f>+D63-Base!D63</f>
        <v>0</v>
      </c>
      <c r="L63" s="200">
        <f>+E63-Base!E63</f>
        <v>0</v>
      </c>
      <c r="M63" s="200">
        <f>+F63-Base!F63</f>
        <v>0</v>
      </c>
      <c r="N63" s="201">
        <f>+G63-Base!G63</f>
        <v>0</v>
      </c>
      <c r="P63" s="13" t="s">
        <v>322</v>
      </c>
      <c r="V63" s="78" t="s">
        <v>44</v>
      </c>
      <c r="W63" s="94"/>
      <c r="X63" s="94"/>
      <c r="Y63" s="94"/>
      <c r="Z63" s="94"/>
      <c r="AA63" s="94"/>
      <c r="AC63" s="78" t="s">
        <v>44</v>
      </c>
      <c r="AD63" s="94"/>
      <c r="AE63" s="94"/>
      <c r="AF63" s="94"/>
      <c r="AG63" s="94"/>
      <c r="AH63" s="94"/>
      <c r="AN63" s="78" t="s">
        <v>246</v>
      </c>
      <c r="AO63" s="94"/>
      <c r="AP63" s="94"/>
      <c r="AQ63" s="94"/>
      <c r="AR63" s="94"/>
      <c r="AS63" s="94"/>
      <c r="AU63" s="78" t="s">
        <v>246</v>
      </c>
      <c r="AV63" s="94"/>
      <c r="AW63" s="94"/>
      <c r="AX63" s="94"/>
      <c r="AY63" s="94"/>
      <c r="AZ63" s="94"/>
    </row>
    <row r="64" spans="2:52" ht="15.75" thickBot="1" x14ac:dyDescent="0.3">
      <c r="B64" s="146" t="str">
        <f t="shared" si="18"/>
        <v>LICAT Core Ratio  (%)</v>
      </c>
      <c r="C64" s="202">
        <f>IF(C62=0,0,(C24+0.7*C26+0.7*C27)/C62)</f>
        <v>0</v>
      </c>
      <c r="D64" s="203">
        <f>IF(D62=0,0,(D24+0.7*D26+0.7*D27)/D62)</f>
        <v>0</v>
      </c>
      <c r="E64" s="203">
        <f>IF(E62=0,0,(E24+0.7*E26+0.7*E27)/E62)</f>
        <v>0</v>
      </c>
      <c r="F64" s="203">
        <f>IF(F62=0,0,(F24+0.7*F26+0.7*F27)/F62)</f>
        <v>0</v>
      </c>
      <c r="G64" s="204">
        <f>IF(G62=0,0,(G24+0.7*G26+0.7*G27)/G62)</f>
        <v>0</v>
      </c>
      <c r="I64" s="134" t="str">
        <f t="shared" si="19"/>
        <v>LICAT Core Ratio  (%)</v>
      </c>
      <c r="J64" s="202">
        <f>+C64-Base!C64</f>
        <v>0</v>
      </c>
      <c r="K64" s="203">
        <f>+D64-Base!D64</f>
        <v>0</v>
      </c>
      <c r="L64" s="203">
        <f>+E64-Base!E64</f>
        <v>0</v>
      </c>
      <c r="M64" s="203">
        <f>+F64-Base!F64</f>
        <v>0</v>
      </c>
      <c r="N64" s="204">
        <f>+G64-Base!G64</f>
        <v>0</v>
      </c>
      <c r="P64" s="13" t="s">
        <v>323</v>
      </c>
      <c r="V64" s="78" t="s">
        <v>45</v>
      </c>
      <c r="W64" s="94"/>
      <c r="X64" s="94"/>
      <c r="Y64" s="94"/>
      <c r="Z64" s="94"/>
      <c r="AA64" s="94"/>
      <c r="AC64" s="78" t="s">
        <v>45</v>
      </c>
      <c r="AD64" s="94"/>
      <c r="AE64" s="94"/>
      <c r="AF64" s="94"/>
      <c r="AG64" s="94"/>
      <c r="AH64" s="94"/>
      <c r="AN64" s="78" t="s">
        <v>247</v>
      </c>
      <c r="AO64" s="94"/>
      <c r="AP64" s="94"/>
      <c r="AQ64" s="94"/>
      <c r="AR64" s="94"/>
      <c r="AS64" s="94"/>
      <c r="AU64" s="78" t="s">
        <v>247</v>
      </c>
      <c r="AV64" s="94"/>
      <c r="AW64" s="94"/>
      <c r="AX64" s="94"/>
      <c r="AY64" s="94"/>
      <c r="AZ64" s="94"/>
    </row>
    <row r="65" spans="2:52" ht="25.5" customHeight="1" thickBot="1" x14ac:dyDescent="0.35">
      <c r="B65" s="148" t="str">
        <f t="shared" si="18"/>
        <v>LIMAT (*3)</v>
      </c>
      <c r="C65" s="158"/>
      <c r="D65" s="159"/>
      <c r="E65" s="159"/>
      <c r="F65" s="159"/>
      <c r="G65" s="160"/>
      <c r="I65" s="148" t="str">
        <f t="shared" si="19"/>
        <v>LIMAT (*3)</v>
      </c>
      <c r="J65" s="158"/>
      <c r="K65" s="159"/>
      <c r="L65" s="159"/>
      <c r="M65" s="159"/>
      <c r="N65" s="160"/>
      <c r="V65" s="82" t="s">
        <v>300</v>
      </c>
      <c r="W65" s="95"/>
      <c r="X65" s="95"/>
      <c r="Y65" s="95"/>
      <c r="Z65" s="95"/>
      <c r="AA65" s="95"/>
      <c r="AC65" s="82" t="s">
        <v>300</v>
      </c>
      <c r="AD65" s="95"/>
      <c r="AE65" s="95"/>
      <c r="AF65" s="95"/>
      <c r="AG65" s="95"/>
      <c r="AH65" s="95"/>
      <c r="AN65" s="82" t="s">
        <v>297</v>
      </c>
      <c r="AO65" s="95"/>
      <c r="AP65" s="95"/>
      <c r="AQ65" s="95"/>
      <c r="AR65" s="95"/>
      <c r="AS65" s="95"/>
      <c r="AU65" s="82" t="s">
        <v>297</v>
      </c>
      <c r="AV65" s="95"/>
      <c r="AW65" s="95"/>
      <c r="AX65" s="95"/>
      <c r="AY65" s="95"/>
      <c r="AZ65" s="95"/>
    </row>
    <row r="66" spans="2:52" x14ac:dyDescent="0.25">
      <c r="B66" s="147" t="str">
        <f>IF(Lang,V66,AN66)</f>
        <v>Available Margin</v>
      </c>
      <c r="C66" s="178">
        <f>C67-C68</f>
        <v>0</v>
      </c>
      <c r="D66" s="179">
        <f>D67-D68</f>
        <v>0</v>
      </c>
      <c r="E66" s="179">
        <f>E67-E68</f>
        <v>0</v>
      </c>
      <c r="F66" s="179">
        <f>F67-F68</f>
        <v>0</v>
      </c>
      <c r="G66" s="180">
        <f>G67-G68</f>
        <v>0</v>
      </c>
      <c r="I66" s="147" t="str">
        <f>IF(Lang,AC66,AU66)</f>
        <v>Available Margin</v>
      </c>
      <c r="J66" s="178">
        <f>+C66-Base!C66</f>
        <v>0</v>
      </c>
      <c r="K66" s="179">
        <f>+D66-Base!D66</f>
        <v>0</v>
      </c>
      <c r="L66" s="179">
        <f>+E66-Base!E66</f>
        <v>0</v>
      </c>
      <c r="M66" s="179">
        <f>+F66-Base!F66</f>
        <v>0</v>
      </c>
      <c r="N66" s="180">
        <f>+G66-Base!G66</f>
        <v>0</v>
      </c>
      <c r="P66" s="13" t="s">
        <v>147</v>
      </c>
      <c r="V66" s="78" t="s">
        <v>4</v>
      </c>
      <c r="W66" s="75"/>
      <c r="X66" s="75"/>
      <c r="Y66" s="75"/>
      <c r="Z66" s="75"/>
      <c r="AA66" s="75"/>
      <c r="AC66" s="78" t="s">
        <v>4</v>
      </c>
      <c r="AD66" s="75"/>
      <c r="AE66" s="75"/>
      <c r="AF66" s="75"/>
      <c r="AG66" s="75"/>
      <c r="AH66" s="75"/>
      <c r="AN66" s="78" t="s">
        <v>250</v>
      </c>
      <c r="AO66" s="75"/>
      <c r="AP66" s="75"/>
      <c r="AQ66" s="75"/>
      <c r="AR66" s="75"/>
      <c r="AS66" s="75"/>
      <c r="AU66" s="78" t="s">
        <v>250</v>
      </c>
      <c r="AV66" s="75"/>
      <c r="AW66" s="75"/>
      <c r="AX66" s="75"/>
      <c r="AY66" s="75"/>
      <c r="AZ66" s="75"/>
    </row>
    <row r="67" spans="2:52" x14ac:dyDescent="0.25">
      <c r="B67" s="124" t="str">
        <f t="shared" si="18"/>
        <v>Assets Available</v>
      </c>
      <c r="C67" s="205"/>
      <c r="D67" s="206"/>
      <c r="E67" s="206"/>
      <c r="F67" s="206"/>
      <c r="G67" s="207"/>
      <c r="I67" s="124" t="str">
        <f t="shared" si="19"/>
        <v>Assets Available</v>
      </c>
      <c r="J67" s="205">
        <f>+C67-Base!C67</f>
        <v>0</v>
      </c>
      <c r="K67" s="206">
        <f>+D67-Base!D67</f>
        <v>0</v>
      </c>
      <c r="L67" s="206">
        <f>+E67-Base!E67</f>
        <v>0</v>
      </c>
      <c r="M67" s="206">
        <f>+F67-Base!F67</f>
        <v>0</v>
      </c>
      <c r="N67" s="207">
        <f>+G67-Base!G67</f>
        <v>0</v>
      </c>
      <c r="P67" s="13" t="s">
        <v>90</v>
      </c>
      <c r="V67" s="77" t="s">
        <v>57</v>
      </c>
      <c r="W67" s="71"/>
      <c r="X67" s="71"/>
      <c r="Y67" s="71"/>
      <c r="Z67" s="71"/>
      <c r="AA67" s="71"/>
      <c r="AC67" s="77" t="s">
        <v>57</v>
      </c>
      <c r="AD67" s="71"/>
      <c r="AE67" s="71"/>
      <c r="AF67" s="71"/>
      <c r="AG67" s="71"/>
      <c r="AH67" s="71"/>
      <c r="AN67" s="77" t="s">
        <v>248</v>
      </c>
      <c r="AO67" s="71"/>
      <c r="AP67" s="71"/>
      <c r="AQ67" s="71"/>
      <c r="AR67" s="71"/>
      <c r="AS67" s="71"/>
      <c r="AU67" s="77" t="s">
        <v>248</v>
      </c>
      <c r="AV67" s="71"/>
      <c r="AW67" s="71"/>
      <c r="AX67" s="71"/>
      <c r="AY67" s="71"/>
      <c r="AZ67" s="71"/>
    </row>
    <row r="68" spans="2:52" x14ac:dyDescent="0.25">
      <c r="B68" s="124" t="str">
        <f t="shared" si="18"/>
        <v>Assets Required</v>
      </c>
      <c r="C68" s="205"/>
      <c r="D68" s="206"/>
      <c r="E68" s="206"/>
      <c r="F68" s="206"/>
      <c r="G68" s="207"/>
      <c r="I68" s="124" t="str">
        <f t="shared" si="19"/>
        <v>Assets Required</v>
      </c>
      <c r="J68" s="205">
        <f>+C68-Base!C68</f>
        <v>0</v>
      </c>
      <c r="K68" s="206">
        <f>+D68-Base!D68</f>
        <v>0</v>
      </c>
      <c r="L68" s="206">
        <f>+E68-Base!E68</f>
        <v>0</v>
      </c>
      <c r="M68" s="206">
        <f>+F68-Base!F68</f>
        <v>0</v>
      </c>
      <c r="N68" s="207">
        <f>+G68-Base!G68</f>
        <v>0</v>
      </c>
      <c r="P68" s="13" t="s">
        <v>146</v>
      </c>
      <c r="V68" s="77" t="s">
        <v>58</v>
      </c>
      <c r="W68" s="71"/>
      <c r="X68" s="71"/>
      <c r="Y68" s="71"/>
      <c r="Z68" s="71"/>
      <c r="AA68" s="71"/>
      <c r="AC68" s="77" t="s">
        <v>58</v>
      </c>
      <c r="AD68" s="71"/>
      <c r="AE68" s="71"/>
      <c r="AF68" s="71"/>
      <c r="AG68" s="71"/>
      <c r="AH68" s="71"/>
      <c r="AN68" s="77" t="s">
        <v>249</v>
      </c>
      <c r="AO68" s="71"/>
      <c r="AP68" s="71"/>
      <c r="AQ68" s="71"/>
      <c r="AR68" s="71"/>
      <c r="AS68" s="71"/>
      <c r="AU68" s="77" t="s">
        <v>249</v>
      </c>
      <c r="AV68" s="71"/>
      <c r="AW68" s="71"/>
      <c r="AX68" s="71"/>
      <c r="AY68" s="71"/>
      <c r="AZ68" s="71"/>
    </row>
    <row r="69" spans="2:52" x14ac:dyDescent="0.25">
      <c r="B69" s="135" t="str">
        <f t="shared" si="18"/>
        <v>Surplus Allowance</v>
      </c>
      <c r="C69" s="166"/>
      <c r="D69" s="167"/>
      <c r="E69" s="167"/>
      <c r="F69" s="167"/>
      <c r="G69" s="168"/>
      <c r="I69" s="135" t="str">
        <f t="shared" si="19"/>
        <v>Surplus Allowance</v>
      </c>
      <c r="J69" s="166">
        <f>+C69-Base!C69</f>
        <v>0</v>
      </c>
      <c r="K69" s="167">
        <f>+D69-Base!D69</f>
        <v>0</v>
      </c>
      <c r="L69" s="167">
        <f>+E69-Base!E69</f>
        <v>0</v>
      </c>
      <c r="M69" s="167">
        <f>+F69-Base!F69</f>
        <v>0</v>
      </c>
      <c r="N69" s="168">
        <f>+G69-Base!G69</f>
        <v>0</v>
      </c>
      <c r="P69" s="13" t="s">
        <v>148</v>
      </c>
      <c r="V69" s="78" t="s">
        <v>46</v>
      </c>
      <c r="W69" s="71"/>
      <c r="X69" s="71"/>
      <c r="Y69" s="71"/>
      <c r="Z69" s="71"/>
      <c r="AA69" s="71"/>
      <c r="AC69" s="78" t="s">
        <v>46</v>
      </c>
      <c r="AD69" s="71"/>
      <c r="AE69" s="71"/>
      <c r="AF69" s="71"/>
      <c r="AG69" s="71"/>
      <c r="AH69" s="71"/>
      <c r="AN69" s="78" t="s">
        <v>209</v>
      </c>
      <c r="AO69" s="71"/>
      <c r="AP69" s="71"/>
      <c r="AQ69" s="71"/>
      <c r="AR69" s="71"/>
      <c r="AS69" s="71"/>
      <c r="AU69" s="78" t="s">
        <v>209</v>
      </c>
      <c r="AV69" s="71"/>
      <c r="AW69" s="71"/>
      <c r="AX69" s="71"/>
      <c r="AY69" s="71"/>
      <c r="AZ69" s="71"/>
    </row>
    <row r="70" spans="2:52" x14ac:dyDescent="0.25">
      <c r="B70" s="136" t="str">
        <f t="shared" si="18"/>
        <v>Eligible Deposits</v>
      </c>
      <c r="C70" s="205"/>
      <c r="D70" s="206"/>
      <c r="E70" s="206"/>
      <c r="F70" s="206"/>
      <c r="G70" s="207"/>
      <c r="I70" s="136" t="str">
        <f t="shared" si="19"/>
        <v>Eligible Deposits</v>
      </c>
      <c r="J70" s="205">
        <f>+C70-Base!C70</f>
        <v>0</v>
      </c>
      <c r="K70" s="206">
        <f>+D70-Base!D70</f>
        <v>0</v>
      </c>
      <c r="L70" s="206">
        <f>+E70-Base!E70</f>
        <v>0</v>
      </c>
      <c r="M70" s="206">
        <f>+F70-Base!F70</f>
        <v>0</v>
      </c>
      <c r="N70" s="207">
        <f>+G70-Base!G70</f>
        <v>0</v>
      </c>
      <c r="P70" s="13" t="s">
        <v>149</v>
      </c>
      <c r="V70" s="78" t="s">
        <v>32</v>
      </c>
      <c r="W70" s="71"/>
      <c r="X70" s="71"/>
      <c r="Y70" s="71"/>
      <c r="Z70" s="71"/>
      <c r="AA70" s="71"/>
      <c r="AC70" s="78" t="s">
        <v>32</v>
      </c>
      <c r="AD70" s="71"/>
      <c r="AE70" s="71"/>
      <c r="AF70" s="71"/>
      <c r="AG70" s="71"/>
      <c r="AH70" s="71"/>
      <c r="AN70" s="78" t="s">
        <v>210</v>
      </c>
      <c r="AO70" s="71"/>
      <c r="AP70" s="71"/>
      <c r="AQ70" s="71"/>
      <c r="AR70" s="71"/>
      <c r="AS70" s="71"/>
      <c r="AU70" s="78" t="s">
        <v>210</v>
      </c>
      <c r="AV70" s="71"/>
      <c r="AW70" s="71"/>
      <c r="AX70" s="71"/>
      <c r="AY70" s="71"/>
      <c r="AZ70" s="71"/>
    </row>
    <row r="71" spans="2:52" ht="15.75" thickBot="1" x14ac:dyDescent="0.3">
      <c r="B71" s="134" t="str">
        <f t="shared" si="18"/>
        <v>Other Admitted Assets</v>
      </c>
      <c r="C71" s="208"/>
      <c r="D71" s="209"/>
      <c r="E71" s="209"/>
      <c r="F71" s="209"/>
      <c r="G71" s="210"/>
      <c r="I71" s="134" t="str">
        <f t="shared" si="19"/>
        <v>Other Admitted Assets</v>
      </c>
      <c r="J71" s="208">
        <f>+C71-Base!C71</f>
        <v>0</v>
      </c>
      <c r="K71" s="209">
        <f>+D71-Base!D71</f>
        <v>0</v>
      </c>
      <c r="L71" s="209">
        <f>+E71-Base!E71</f>
        <v>0</v>
      </c>
      <c r="M71" s="209">
        <f>+F71-Base!F71</f>
        <v>0</v>
      </c>
      <c r="N71" s="210">
        <f>+G71-Base!G71</f>
        <v>0</v>
      </c>
      <c r="P71" s="13" t="s">
        <v>150</v>
      </c>
      <c r="V71" s="78" t="s">
        <v>49</v>
      </c>
      <c r="W71" s="71"/>
      <c r="X71" s="71"/>
      <c r="Y71" s="71"/>
      <c r="Z71" s="71"/>
      <c r="AA71" s="71"/>
      <c r="AC71" s="78" t="s">
        <v>49</v>
      </c>
      <c r="AD71" s="71"/>
      <c r="AE71" s="71"/>
      <c r="AF71" s="71"/>
      <c r="AG71" s="71"/>
      <c r="AH71" s="71"/>
      <c r="AN71" s="78" t="s">
        <v>251</v>
      </c>
      <c r="AO71" s="71"/>
      <c r="AP71" s="71"/>
      <c r="AQ71" s="71"/>
      <c r="AR71" s="71"/>
      <c r="AS71" s="71"/>
      <c r="AU71" s="78" t="s">
        <v>251</v>
      </c>
      <c r="AV71" s="71"/>
      <c r="AW71" s="71"/>
      <c r="AX71" s="71"/>
      <c r="AY71" s="71"/>
      <c r="AZ71" s="71"/>
    </row>
    <row r="72" spans="2:52" x14ac:dyDescent="0.25">
      <c r="B72" s="127" t="str">
        <f t="shared" si="18"/>
        <v>Required Margin:</v>
      </c>
      <c r="C72" s="45"/>
      <c r="D72" s="46"/>
      <c r="E72" s="46"/>
      <c r="F72" s="46"/>
      <c r="G72" s="47"/>
      <c r="I72" s="127" t="str">
        <f t="shared" si="19"/>
        <v>Required Margin:</v>
      </c>
      <c r="J72" s="45"/>
      <c r="K72" s="46"/>
      <c r="L72" s="46"/>
      <c r="M72" s="46"/>
      <c r="N72" s="47"/>
      <c r="P72" s="37"/>
      <c r="V72" s="78" t="s">
        <v>5</v>
      </c>
      <c r="W72" s="85"/>
      <c r="X72" s="85"/>
      <c r="Y72" s="85"/>
      <c r="Z72" s="85"/>
      <c r="AA72" s="85"/>
      <c r="AC72" s="78" t="s">
        <v>5</v>
      </c>
      <c r="AD72" s="85"/>
      <c r="AE72" s="85"/>
      <c r="AF72" s="85"/>
      <c r="AG72" s="85"/>
      <c r="AH72" s="85"/>
      <c r="AN72" s="78" t="s">
        <v>252</v>
      </c>
      <c r="AO72" s="85"/>
      <c r="AP72" s="85"/>
      <c r="AQ72" s="85"/>
      <c r="AR72" s="85"/>
      <c r="AS72" s="85"/>
      <c r="AU72" s="78" t="s">
        <v>252</v>
      </c>
      <c r="AV72" s="85"/>
      <c r="AW72" s="85"/>
      <c r="AX72" s="85"/>
      <c r="AY72" s="85"/>
      <c r="AZ72" s="85"/>
    </row>
    <row r="73" spans="2:52" x14ac:dyDescent="0.25">
      <c r="B73" s="128" t="str">
        <f t="shared" si="18"/>
        <v>Credit Risk</v>
      </c>
      <c r="C73" s="175">
        <f>SUM(C74:C81)</f>
        <v>0</v>
      </c>
      <c r="D73" s="176">
        <f t="shared" ref="D73:G73" si="20">SUM(D74:D81)</f>
        <v>0</v>
      </c>
      <c r="E73" s="176">
        <f t="shared" si="20"/>
        <v>0</v>
      </c>
      <c r="F73" s="176">
        <f t="shared" si="20"/>
        <v>0</v>
      </c>
      <c r="G73" s="177">
        <f t="shared" si="20"/>
        <v>0</v>
      </c>
      <c r="I73" s="128" t="str">
        <f t="shared" si="19"/>
        <v>Credit Risk</v>
      </c>
      <c r="J73" s="175">
        <f>+C73-Base!C73</f>
        <v>0</v>
      </c>
      <c r="K73" s="176">
        <f>+D73-Base!D73</f>
        <v>0</v>
      </c>
      <c r="L73" s="176">
        <f>+E73-Base!E73</f>
        <v>0</v>
      </c>
      <c r="M73" s="176">
        <f>+F73-Base!F73</f>
        <v>0</v>
      </c>
      <c r="N73" s="177">
        <f>+G73-Base!G73</f>
        <v>0</v>
      </c>
      <c r="P73" s="13" t="s">
        <v>151</v>
      </c>
      <c r="V73" s="86" t="s">
        <v>33</v>
      </c>
      <c r="W73" s="75"/>
      <c r="X73" s="75"/>
      <c r="Y73" s="75"/>
      <c r="Z73" s="75"/>
      <c r="AA73" s="75"/>
      <c r="AC73" s="86" t="s">
        <v>33</v>
      </c>
      <c r="AD73" s="75"/>
      <c r="AE73" s="75"/>
      <c r="AF73" s="75"/>
      <c r="AG73" s="75"/>
      <c r="AH73" s="75"/>
      <c r="AN73" s="86" t="s">
        <v>212</v>
      </c>
      <c r="AO73" s="75"/>
      <c r="AP73" s="75"/>
      <c r="AQ73" s="75"/>
      <c r="AR73" s="75"/>
      <c r="AS73" s="75"/>
      <c r="AU73" s="86" t="s">
        <v>212</v>
      </c>
      <c r="AV73" s="75"/>
      <c r="AW73" s="75"/>
      <c r="AX73" s="75"/>
      <c r="AY73" s="75"/>
      <c r="AZ73" s="75"/>
    </row>
    <row r="74" spans="2:52" x14ac:dyDescent="0.25">
      <c r="B74" s="129" t="str">
        <f t="shared" si="18"/>
        <v>- Short Term Investments</v>
      </c>
      <c r="C74" s="205"/>
      <c r="D74" s="206"/>
      <c r="E74" s="206"/>
      <c r="F74" s="206"/>
      <c r="G74" s="207"/>
      <c r="I74" s="129" t="str">
        <f t="shared" si="19"/>
        <v>- Short Term Investments</v>
      </c>
      <c r="J74" s="205">
        <f>+C74-Base!C74</f>
        <v>0</v>
      </c>
      <c r="K74" s="206">
        <f>+D74-Base!D74</f>
        <v>0</v>
      </c>
      <c r="L74" s="206">
        <f>+E74-Base!E74</f>
        <v>0</v>
      </c>
      <c r="M74" s="206">
        <f>+F74-Base!F74</f>
        <v>0</v>
      </c>
      <c r="N74" s="207">
        <f>+G74-Base!G74</f>
        <v>0</v>
      </c>
      <c r="P74" s="13" t="s">
        <v>152</v>
      </c>
      <c r="V74" s="87" t="s">
        <v>63</v>
      </c>
      <c r="W74" s="71"/>
      <c r="X74" s="71"/>
      <c r="Y74" s="71"/>
      <c r="Z74" s="71"/>
      <c r="AA74" s="71"/>
      <c r="AC74" s="87" t="s">
        <v>63</v>
      </c>
      <c r="AD74" s="71"/>
      <c r="AE74" s="71"/>
      <c r="AF74" s="71"/>
      <c r="AG74" s="71"/>
      <c r="AH74" s="71"/>
      <c r="AN74" s="87" t="s">
        <v>213</v>
      </c>
      <c r="AO74" s="71"/>
      <c r="AP74" s="71"/>
      <c r="AQ74" s="71"/>
      <c r="AR74" s="71"/>
      <c r="AS74" s="71"/>
      <c r="AU74" s="87" t="s">
        <v>213</v>
      </c>
      <c r="AV74" s="71"/>
      <c r="AW74" s="71"/>
      <c r="AX74" s="71"/>
      <c r="AY74" s="71"/>
      <c r="AZ74" s="71"/>
    </row>
    <row r="75" spans="2:52" x14ac:dyDescent="0.25">
      <c r="B75" s="129" t="str">
        <f t="shared" si="18"/>
        <v>- Bonds</v>
      </c>
      <c r="C75" s="205"/>
      <c r="D75" s="206"/>
      <c r="E75" s="206"/>
      <c r="F75" s="206"/>
      <c r="G75" s="207"/>
      <c r="I75" s="129" t="str">
        <f t="shared" si="19"/>
        <v>- Bonds</v>
      </c>
      <c r="J75" s="205">
        <f>+C75-Base!C75</f>
        <v>0</v>
      </c>
      <c r="K75" s="206">
        <f>+D75-Base!D75</f>
        <v>0</v>
      </c>
      <c r="L75" s="206">
        <f>+E75-Base!E75</f>
        <v>0</v>
      </c>
      <c r="M75" s="206">
        <f>+F75-Base!F75</f>
        <v>0</v>
      </c>
      <c r="N75" s="207">
        <f>+G75-Base!G75</f>
        <v>0</v>
      </c>
      <c r="P75" s="13" t="s">
        <v>153</v>
      </c>
      <c r="V75" s="87" t="s">
        <v>64</v>
      </c>
      <c r="W75" s="71"/>
      <c r="X75" s="71"/>
      <c r="Y75" s="71"/>
      <c r="Z75" s="71"/>
      <c r="AA75" s="71"/>
      <c r="AC75" s="87" t="s">
        <v>64</v>
      </c>
      <c r="AD75" s="71"/>
      <c r="AE75" s="71"/>
      <c r="AF75" s="71"/>
      <c r="AG75" s="71"/>
      <c r="AH75" s="71"/>
      <c r="AN75" s="87" t="s">
        <v>214</v>
      </c>
      <c r="AO75" s="71"/>
      <c r="AP75" s="71"/>
      <c r="AQ75" s="71"/>
      <c r="AR75" s="71"/>
      <c r="AS75" s="71"/>
      <c r="AU75" s="87" t="s">
        <v>214</v>
      </c>
      <c r="AV75" s="71"/>
      <c r="AW75" s="71"/>
      <c r="AX75" s="71"/>
      <c r="AY75" s="71"/>
      <c r="AZ75" s="71"/>
    </row>
    <row r="76" spans="2:52" x14ac:dyDescent="0.25">
      <c r="B76" s="129" t="str">
        <f t="shared" si="18"/>
        <v>- Asset Backed Securities</v>
      </c>
      <c r="C76" s="205"/>
      <c r="D76" s="206"/>
      <c r="E76" s="206"/>
      <c r="F76" s="206"/>
      <c r="G76" s="207"/>
      <c r="I76" s="129" t="str">
        <f t="shared" si="19"/>
        <v>- Asset Backed Securities</v>
      </c>
      <c r="J76" s="205">
        <f>+C76-Base!C76</f>
        <v>0</v>
      </c>
      <c r="K76" s="206">
        <f>+D76-Base!D76</f>
        <v>0</v>
      </c>
      <c r="L76" s="206">
        <f>+E76-Base!E76</f>
        <v>0</v>
      </c>
      <c r="M76" s="206">
        <f>+F76-Base!F76</f>
        <v>0</v>
      </c>
      <c r="N76" s="207">
        <f>+G76-Base!G76</f>
        <v>0</v>
      </c>
      <c r="P76" s="13" t="s">
        <v>154</v>
      </c>
      <c r="V76" s="87" t="s">
        <v>65</v>
      </c>
      <c r="W76" s="71"/>
      <c r="X76" s="71"/>
      <c r="Y76" s="71"/>
      <c r="Z76" s="71"/>
      <c r="AA76" s="71"/>
      <c r="AC76" s="87" t="s">
        <v>65</v>
      </c>
      <c r="AD76" s="71"/>
      <c r="AE76" s="71"/>
      <c r="AF76" s="71"/>
      <c r="AG76" s="71"/>
      <c r="AH76" s="71"/>
      <c r="AN76" s="87" t="s">
        <v>215</v>
      </c>
      <c r="AO76" s="71"/>
      <c r="AP76" s="71"/>
      <c r="AQ76" s="71"/>
      <c r="AR76" s="71"/>
      <c r="AS76" s="71"/>
      <c r="AU76" s="87" t="s">
        <v>215</v>
      </c>
      <c r="AV76" s="71"/>
      <c r="AW76" s="71"/>
      <c r="AX76" s="71"/>
      <c r="AY76" s="71"/>
      <c r="AZ76" s="71"/>
    </row>
    <row r="77" spans="2:52" x14ac:dyDescent="0.25">
      <c r="B77" s="129" t="str">
        <f t="shared" si="18"/>
        <v>- Leases and Other Loans</v>
      </c>
      <c r="C77" s="205"/>
      <c r="D77" s="206"/>
      <c r="E77" s="206"/>
      <c r="F77" s="206"/>
      <c r="G77" s="207"/>
      <c r="I77" s="129" t="str">
        <f t="shared" si="19"/>
        <v>- Leases and Other Loans</v>
      </c>
      <c r="J77" s="205">
        <f>+C77-Base!C77</f>
        <v>0</v>
      </c>
      <c r="K77" s="206">
        <f>+D77-Base!D77</f>
        <v>0</v>
      </c>
      <c r="L77" s="206">
        <f>+E77-Base!E77</f>
        <v>0</v>
      </c>
      <c r="M77" s="206">
        <f>+F77-Base!F77</f>
        <v>0</v>
      </c>
      <c r="N77" s="207">
        <f>+G77-Base!G77</f>
        <v>0</v>
      </c>
      <c r="P77" s="13" t="s">
        <v>155</v>
      </c>
      <c r="V77" s="87" t="s">
        <v>66</v>
      </c>
      <c r="W77" s="71"/>
      <c r="X77" s="71"/>
      <c r="Y77" s="71"/>
      <c r="Z77" s="71"/>
      <c r="AA77" s="71"/>
      <c r="AC77" s="87" t="s">
        <v>66</v>
      </c>
      <c r="AD77" s="71"/>
      <c r="AE77" s="71"/>
      <c r="AF77" s="71"/>
      <c r="AG77" s="71"/>
      <c r="AH77" s="71"/>
      <c r="AN77" s="87" t="s">
        <v>216</v>
      </c>
      <c r="AO77" s="71"/>
      <c r="AP77" s="71"/>
      <c r="AQ77" s="71"/>
      <c r="AR77" s="71"/>
      <c r="AS77" s="71"/>
      <c r="AU77" s="87" t="s">
        <v>216</v>
      </c>
      <c r="AV77" s="71"/>
      <c r="AW77" s="71"/>
      <c r="AX77" s="71"/>
      <c r="AY77" s="71"/>
      <c r="AZ77" s="71"/>
    </row>
    <row r="78" spans="2:52" x14ac:dyDescent="0.25">
      <c r="B78" s="129" t="str">
        <f t="shared" si="18"/>
        <v>- Mortgages</v>
      </c>
      <c r="C78" s="205"/>
      <c r="D78" s="206"/>
      <c r="E78" s="206"/>
      <c r="F78" s="206"/>
      <c r="G78" s="207"/>
      <c r="I78" s="129" t="str">
        <f t="shared" si="19"/>
        <v>- Mortgages</v>
      </c>
      <c r="J78" s="205">
        <f>+C78-Base!C78</f>
        <v>0</v>
      </c>
      <c r="K78" s="206">
        <f>+D78-Base!D78</f>
        <v>0</v>
      </c>
      <c r="L78" s="206">
        <f>+E78-Base!E78</f>
        <v>0</v>
      </c>
      <c r="M78" s="206">
        <f>+F78-Base!F78</f>
        <v>0</v>
      </c>
      <c r="N78" s="207">
        <f>+G78-Base!G78</f>
        <v>0</v>
      </c>
      <c r="P78" s="13" t="s">
        <v>156</v>
      </c>
      <c r="V78" s="87" t="s">
        <v>67</v>
      </c>
      <c r="W78" s="71"/>
      <c r="X78" s="71"/>
      <c r="Y78" s="71"/>
      <c r="Z78" s="71"/>
      <c r="AA78" s="71"/>
      <c r="AC78" s="87" t="s">
        <v>67</v>
      </c>
      <c r="AD78" s="71"/>
      <c r="AE78" s="71"/>
      <c r="AF78" s="71"/>
      <c r="AG78" s="71"/>
      <c r="AH78" s="71"/>
      <c r="AN78" s="87" t="s">
        <v>217</v>
      </c>
      <c r="AO78" s="71"/>
      <c r="AP78" s="71"/>
      <c r="AQ78" s="71"/>
      <c r="AR78" s="71"/>
      <c r="AS78" s="71"/>
      <c r="AU78" s="87" t="s">
        <v>217</v>
      </c>
      <c r="AV78" s="71"/>
      <c r="AW78" s="71"/>
      <c r="AX78" s="71"/>
      <c r="AY78" s="71"/>
      <c r="AZ78" s="71"/>
    </row>
    <row r="79" spans="2:52" x14ac:dyDescent="0.25">
      <c r="B79" s="130" t="str">
        <f t="shared" si="18"/>
        <v>- Receivables, Recoverables and Other Assets</v>
      </c>
      <c r="C79" s="205"/>
      <c r="D79" s="206"/>
      <c r="E79" s="206"/>
      <c r="F79" s="206"/>
      <c r="G79" s="207"/>
      <c r="I79" s="130" t="str">
        <f t="shared" si="19"/>
        <v>- Receivables, Recoverables and Other Assets</v>
      </c>
      <c r="J79" s="205">
        <f>+C79-Base!C79</f>
        <v>0</v>
      </c>
      <c r="K79" s="206">
        <f>+D79-Base!D79</f>
        <v>0</v>
      </c>
      <c r="L79" s="206">
        <f>+E79-Base!E79</f>
        <v>0</v>
      </c>
      <c r="M79" s="206">
        <f>+F79-Base!F79</f>
        <v>0</v>
      </c>
      <c r="N79" s="207">
        <f>+G79-Base!G79</f>
        <v>0</v>
      </c>
      <c r="P79" s="13" t="s">
        <v>157</v>
      </c>
      <c r="V79" s="88" t="s">
        <v>68</v>
      </c>
      <c r="W79" s="71"/>
      <c r="X79" s="71"/>
      <c r="Y79" s="71"/>
      <c r="Z79" s="71"/>
      <c r="AA79" s="71"/>
      <c r="AC79" s="88" t="s">
        <v>68</v>
      </c>
      <c r="AD79" s="71"/>
      <c r="AE79" s="71"/>
      <c r="AF79" s="71"/>
      <c r="AG79" s="71"/>
      <c r="AH79" s="71"/>
      <c r="AN79" s="88" t="s">
        <v>218</v>
      </c>
      <c r="AO79" s="71"/>
      <c r="AP79" s="71"/>
      <c r="AQ79" s="71"/>
      <c r="AR79" s="71"/>
      <c r="AS79" s="71"/>
      <c r="AU79" s="88" t="s">
        <v>218</v>
      </c>
      <c r="AV79" s="71"/>
      <c r="AW79" s="71"/>
      <c r="AX79" s="71"/>
      <c r="AY79" s="71"/>
      <c r="AZ79" s="71"/>
    </row>
    <row r="80" spans="2:52" x14ac:dyDescent="0.25">
      <c r="B80" s="130" t="str">
        <f t="shared" si="18"/>
        <v>- Off-balance Sheet Exposures</v>
      </c>
      <c r="C80" s="205"/>
      <c r="D80" s="206"/>
      <c r="E80" s="206"/>
      <c r="F80" s="206"/>
      <c r="G80" s="207"/>
      <c r="I80" s="130" t="str">
        <f t="shared" si="19"/>
        <v>- Off-balance Sheet Exposures</v>
      </c>
      <c r="J80" s="205">
        <f>+C80-Base!C80</f>
        <v>0</v>
      </c>
      <c r="K80" s="206">
        <f>+D80-Base!D80</f>
        <v>0</v>
      </c>
      <c r="L80" s="206">
        <f>+E80-Base!E80</f>
        <v>0</v>
      </c>
      <c r="M80" s="206">
        <f>+F80-Base!F80</f>
        <v>0</v>
      </c>
      <c r="N80" s="207">
        <f>+G80-Base!G80</f>
        <v>0</v>
      </c>
      <c r="P80" s="13" t="s">
        <v>158</v>
      </c>
      <c r="V80" s="88" t="s">
        <v>69</v>
      </c>
      <c r="W80" s="71"/>
      <c r="X80" s="71"/>
      <c r="Y80" s="71"/>
      <c r="Z80" s="71"/>
      <c r="AA80" s="71"/>
      <c r="AC80" s="88" t="s">
        <v>69</v>
      </c>
      <c r="AD80" s="71"/>
      <c r="AE80" s="71"/>
      <c r="AF80" s="71"/>
      <c r="AG80" s="71"/>
      <c r="AH80" s="71"/>
      <c r="AN80" s="88" t="s">
        <v>219</v>
      </c>
      <c r="AO80" s="71"/>
      <c r="AP80" s="71"/>
      <c r="AQ80" s="71"/>
      <c r="AR80" s="71"/>
      <c r="AS80" s="71"/>
      <c r="AU80" s="88" t="s">
        <v>219</v>
      </c>
      <c r="AV80" s="71"/>
      <c r="AW80" s="71"/>
      <c r="AX80" s="71"/>
      <c r="AY80" s="71"/>
      <c r="AZ80" s="71"/>
    </row>
    <row r="81" spans="2:52" ht="26.25" x14ac:dyDescent="0.25">
      <c r="B81" s="131" t="str">
        <f t="shared" si="18"/>
        <v>- Letters of credit and other acceptable collateral used to obtain capital credit for unregistered reinsurance</v>
      </c>
      <c r="C81" s="205"/>
      <c r="D81" s="206"/>
      <c r="E81" s="206"/>
      <c r="F81" s="206"/>
      <c r="G81" s="207"/>
      <c r="I81" s="131" t="str">
        <f t="shared" si="19"/>
        <v>- Letters of credit and other acceptable collateral used to obtain capital credit for unregistered reinsurance</v>
      </c>
      <c r="J81" s="205">
        <f>+C81-Base!C81</f>
        <v>0</v>
      </c>
      <c r="K81" s="206">
        <f>+D81-Base!D81</f>
        <v>0</v>
      </c>
      <c r="L81" s="206">
        <f>+E81-Base!E81</f>
        <v>0</v>
      </c>
      <c r="M81" s="206">
        <f>+F81-Base!F81</f>
        <v>0</v>
      </c>
      <c r="N81" s="207">
        <f>+G81-Base!G81</f>
        <v>0</v>
      </c>
      <c r="P81" s="13" t="s">
        <v>159</v>
      </c>
      <c r="V81" s="88" t="s">
        <v>70</v>
      </c>
      <c r="W81" s="71"/>
      <c r="X81" s="71"/>
      <c r="Y81" s="71"/>
      <c r="Z81" s="71"/>
      <c r="AA81" s="71"/>
      <c r="AC81" s="88" t="s">
        <v>70</v>
      </c>
      <c r="AD81" s="71"/>
      <c r="AE81" s="71"/>
      <c r="AF81" s="71"/>
      <c r="AG81" s="71"/>
      <c r="AH81" s="71"/>
      <c r="AN81" s="88" t="s">
        <v>220</v>
      </c>
      <c r="AO81" s="71"/>
      <c r="AP81" s="71"/>
      <c r="AQ81" s="71"/>
      <c r="AR81" s="71"/>
      <c r="AS81" s="71"/>
      <c r="AU81" s="88" t="s">
        <v>220</v>
      </c>
      <c r="AV81" s="71"/>
      <c r="AW81" s="71"/>
      <c r="AX81" s="71"/>
      <c r="AY81" s="71"/>
      <c r="AZ81" s="71"/>
    </row>
    <row r="82" spans="2:52" x14ac:dyDescent="0.25">
      <c r="B82" s="128" t="str">
        <f t="shared" si="18"/>
        <v>Market Risk</v>
      </c>
      <c r="C82" s="175">
        <f>SUM(C83:C88)</f>
        <v>0</v>
      </c>
      <c r="D82" s="176">
        <f t="shared" ref="D82:G82" si="21">SUM(D83:D88)</f>
        <v>0</v>
      </c>
      <c r="E82" s="176">
        <f t="shared" si="21"/>
        <v>0</v>
      </c>
      <c r="F82" s="176">
        <f t="shared" si="21"/>
        <v>0</v>
      </c>
      <c r="G82" s="177">
        <f t="shared" si="21"/>
        <v>0</v>
      </c>
      <c r="I82" s="128" t="str">
        <f t="shared" si="19"/>
        <v>Market Risk</v>
      </c>
      <c r="J82" s="175">
        <f>+C82-Base!C82</f>
        <v>0</v>
      </c>
      <c r="K82" s="176">
        <f>+D82-Base!D82</f>
        <v>0</v>
      </c>
      <c r="L82" s="176">
        <f>+E82-Base!E82</f>
        <v>0</v>
      </c>
      <c r="M82" s="176">
        <f>+F82-Base!F82</f>
        <v>0</v>
      </c>
      <c r="N82" s="177">
        <f>+G82-Base!G82</f>
        <v>0</v>
      </c>
      <c r="P82" s="13" t="s">
        <v>160</v>
      </c>
      <c r="V82" s="86" t="s">
        <v>34</v>
      </c>
      <c r="W82" s="75"/>
      <c r="X82" s="75"/>
      <c r="Y82" s="75"/>
      <c r="Z82" s="75"/>
      <c r="AA82" s="75"/>
      <c r="AC82" s="86" t="s">
        <v>34</v>
      </c>
      <c r="AD82" s="75"/>
      <c r="AE82" s="75"/>
      <c r="AF82" s="75"/>
      <c r="AG82" s="75"/>
      <c r="AH82" s="75"/>
      <c r="AN82" s="86" t="s">
        <v>221</v>
      </c>
      <c r="AO82" s="75"/>
      <c r="AP82" s="75"/>
      <c r="AQ82" s="75"/>
      <c r="AR82" s="75"/>
      <c r="AS82" s="75"/>
      <c r="AU82" s="86" t="s">
        <v>221</v>
      </c>
      <c r="AV82" s="75"/>
      <c r="AW82" s="75"/>
      <c r="AX82" s="75"/>
      <c r="AY82" s="75"/>
      <c r="AZ82" s="75"/>
    </row>
    <row r="83" spans="2:52" x14ac:dyDescent="0.25">
      <c r="B83" s="129" t="str">
        <f t="shared" si="18"/>
        <v>- Interest Rate</v>
      </c>
      <c r="C83" s="205"/>
      <c r="D83" s="206"/>
      <c r="E83" s="206"/>
      <c r="F83" s="206"/>
      <c r="G83" s="207"/>
      <c r="I83" s="129" t="str">
        <f t="shared" si="19"/>
        <v>- Interest Rate</v>
      </c>
      <c r="J83" s="205">
        <f>+C83-Base!C83</f>
        <v>0</v>
      </c>
      <c r="K83" s="206">
        <f>+D83-Base!D83</f>
        <v>0</v>
      </c>
      <c r="L83" s="206">
        <f>+E83-Base!E83</f>
        <v>0</v>
      </c>
      <c r="M83" s="206">
        <f>+F83-Base!F83</f>
        <v>0</v>
      </c>
      <c r="N83" s="207">
        <f>+G83-Base!G83</f>
        <v>0</v>
      </c>
      <c r="P83" s="13" t="s">
        <v>161</v>
      </c>
      <c r="V83" s="87" t="s">
        <v>35</v>
      </c>
      <c r="W83" s="71"/>
      <c r="X83" s="71"/>
      <c r="Y83" s="71"/>
      <c r="Z83" s="71"/>
      <c r="AA83" s="71"/>
      <c r="AC83" s="87" t="s">
        <v>35</v>
      </c>
      <c r="AD83" s="71"/>
      <c r="AE83" s="71"/>
      <c r="AF83" s="71"/>
      <c r="AG83" s="71"/>
      <c r="AH83" s="71"/>
      <c r="AN83" s="87" t="s">
        <v>222</v>
      </c>
      <c r="AO83" s="71"/>
      <c r="AP83" s="71"/>
      <c r="AQ83" s="71"/>
      <c r="AR83" s="71"/>
      <c r="AS83" s="71"/>
      <c r="AU83" s="87" t="s">
        <v>222</v>
      </c>
      <c r="AV83" s="71"/>
      <c r="AW83" s="71"/>
      <c r="AX83" s="71"/>
      <c r="AY83" s="71"/>
      <c r="AZ83" s="71"/>
    </row>
    <row r="84" spans="2:52" x14ac:dyDescent="0.25">
      <c r="B84" s="129" t="s">
        <v>313</v>
      </c>
      <c r="C84" s="205"/>
      <c r="D84" s="206"/>
      <c r="E84" s="206"/>
      <c r="F84" s="206"/>
      <c r="G84" s="207"/>
      <c r="I84" s="129" t="str">
        <f t="shared" si="19"/>
        <v>- Equity</v>
      </c>
      <c r="J84" s="205">
        <f>+C84-Base!C84</f>
        <v>0</v>
      </c>
      <c r="K84" s="206">
        <f>+D84-Base!D84</f>
        <v>0</v>
      </c>
      <c r="L84" s="206">
        <f>+E84-Base!E84</f>
        <v>0</v>
      </c>
      <c r="M84" s="206">
        <f>+F84-Base!F84</f>
        <v>0</v>
      </c>
      <c r="N84" s="207">
        <f>+G84-Base!G84</f>
        <v>0</v>
      </c>
      <c r="P84" s="13" t="s">
        <v>162</v>
      </c>
      <c r="V84" s="87" t="s">
        <v>36</v>
      </c>
      <c r="W84" s="71"/>
      <c r="X84" s="71"/>
      <c r="Y84" s="71"/>
      <c r="Z84" s="71"/>
      <c r="AA84" s="71"/>
      <c r="AC84" s="87" t="s">
        <v>36</v>
      </c>
      <c r="AD84" s="71"/>
      <c r="AE84" s="71"/>
      <c r="AF84" s="71"/>
      <c r="AG84" s="71"/>
      <c r="AH84" s="71"/>
      <c r="AN84" s="87" t="s">
        <v>223</v>
      </c>
      <c r="AO84" s="71"/>
      <c r="AP84" s="71"/>
      <c r="AQ84" s="71"/>
      <c r="AR84" s="71"/>
      <c r="AS84" s="71"/>
      <c r="AU84" s="87" t="s">
        <v>223</v>
      </c>
      <c r="AV84" s="71"/>
      <c r="AW84" s="71"/>
      <c r="AX84" s="71"/>
      <c r="AY84" s="71"/>
      <c r="AZ84" s="71"/>
    </row>
    <row r="85" spans="2:52" x14ac:dyDescent="0.25">
      <c r="B85" s="129" t="str">
        <f t="shared" si="18"/>
        <v>- Preferred Shares</v>
      </c>
      <c r="C85" s="205"/>
      <c r="D85" s="206"/>
      <c r="E85" s="206"/>
      <c r="F85" s="206"/>
      <c r="G85" s="207"/>
      <c r="I85" s="129" t="str">
        <f t="shared" si="19"/>
        <v>- Preferred Shares</v>
      </c>
      <c r="J85" s="205">
        <f>+C85-Base!C85</f>
        <v>0</v>
      </c>
      <c r="K85" s="206">
        <f>+D85-Base!D85</f>
        <v>0</v>
      </c>
      <c r="L85" s="206">
        <f>+E85-Base!E85</f>
        <v>0</v>
      </c>
      <c r="M85" s="206">
        <f>+F85-Base!F85</f>
        <v>0</v>
      </c>
      <c r="N85" s="207">
        <f>+G85-Base!G85</f>
        <v>0</v>
      </c>
      <c r="P85" s="13" t="s">
        <v>163</v>
      </c>
      <c r="V85" s="87" t="s">
        <v>71</v>
      </c>
      <c r="W85" s="71"/>
      <c r="X85" s="71"/>
      <c r="Y85" s="71"/>
      <c r="Z85" s="71"/>
      <c r="AA85" s="71"/>
      <c r="AC85" s="87" t="s">
        <v>71</v>
      </c>
      <c r="AD85" s="71"/>
      <c r="AE85" s="71"/>
      <c r="AF85" s="71"/>
      <c r="AG85" s="71"/>
      <c r="AH85" s="71"/>
      <c r="AN85" s="87" t="s">
        <v>224</v>
      </c>
      <c r="AO85" s="71"/>
      <c r="AP85" s="71"/>
      <c r="AQ85" s="71"/>
      <c r="AR85" s="71"/>
      <c r="AS85" s="71"/>
      <c r="AU85" s="87" t="s">
        <v>224</v>
      </c>
      <c r="AV85" s="71"/>
      <c r="AW85" s="71"/>
      <c r="AX85" s="71"/>
      <c r="AY85" s="71"/>
      <c r="AZ85" s="71"/>
    </row>
    <row r="86" spans="2:52" x14ac:dyDescent="0.25">
      <c r="B86" s="129" t="str">
        <f t="shared" ref="B86:B107" si="22">IF(Lang,V86,AN86)</f>
        <v>- Real Estate</v>
      </c>
      <c r="C86" s="205"/>
      <c r="D86" s="206"/>
      <c r="E86" s="206"/>
      <c r="F86" s="206"/>
      <c r="G86" s="207"/>
      <c r="I86" s="129" t="str">
        <f t="shared" ref="I86:I107" si="23">IF(Lang,AC86,AU86)</f>
        <v>- Real Estate</v>
      </c>
      <c r="J86" s="205">
        <f>+C86-Base!C86</f>
        <v>0</v>
      </c>
      <c r="K86" s="206">
        <f>+D86-Base!D86</f>
        <v>0</v>
      </c>
      <c r="L86" s="206">
        <f>+E86-Base!E86</f>
        <v>0</v>
      </c>
      <c r="M86" s="206">
        <f>+F86-Base!F86</f>
        <v>0</v>
      </c>
      <c r="N86" s="207">
        <f>+G86-Base!G86</f>
        <v>0</v>
      </c>
      <c r="P86" s="13" t="s">
        <v>164</v>
      </c>
      <c r="V86" s="87" t="s">
        <v>50</v>
      </c>
      <c r="W86" s="71"/>
      <c r="X86" s="71"/>
      <c r="Y86" s="71"/>
      <c r="Z86" s="71"/>
      <c r="AA86" s="71"/>
      <c r="AC86" s="87" t="s">
        <v>50</v>
      </c>
      <c r="AD86" s="71"/>
      <c r="AE86" s="71"/>
      <c r="AF86" s="71"/>
      <c r="AG86" s="71"/>
      <c r="AH86" s="71"/>
      <c r="AN86" s="87" t="s">
        <v>225</v>
      </c>
      <c r="AO86" s="71"/>
      <c r="AP86" s="71"/>
      <c r="AQ86" s="71"/>
      <c r="AR86" s="71"/>
      <c r="AS86" s="71"/>
      <c r="AU86" s="87" t="s">
        <v>225</v>
      </c>
      <c r="AV86" s="71"/>
      <c r="AW86" s="71"/>
      <c r="AX86" s="71"/>
      <c r="AY86" s="71"/>
      <c r="AZ86" s="71"/>
    </row>
    <row r="87" spans="2:52" x14ac:dyDescent="0.25">
      <c r="B87" s="129" t="str">
        <f t="shared" si="22"/>
        <v>- Index Linked RPT Products</v>
      </c>
      <c r="C87" s="205"/>
      <c r="D87" s="206"/>
      <c r="E87" s="206"/>
      <c r="F87" s="206"/>
      <c r="G87" s="207"/>
      <c r="I87" s="129" t="str">
        <f t="shared" si="23"/>
        <v>- Index Linked RPT Products</v>
      </c>
      <c r="J87" s="205">
        <f>+C87-Base!C87</f>
        <v>0</v>
      </c>
      <c r="K87" s="206">
        <f>+D87-Base!D87</f>
        <v>0</v>
      </c>
      <c r="L87" s="206">
        <f>+E87-Base!E87</f>
        <v>0</v>
      </c>
      <c r="M87" s="206">
        <f>+F87-Base!F87</f>
        <v>0</v>
      </c>
      <c r="N87" s="207">
        <f>+G87-Base!G87</f>
        <v>0</v>
      </c>
      <c r="P87" s="13" t="s">
        <v>165</v>
      </c>
      <c r="V87" s="87" t="s">
        <v>72</v>
      </c>
      <c r="W87" s="71"/>
      <c r="X87" s="71"/>
      <c r="Y87" s="71"/>
      <c r="Z87" s="71"/>
      <c r="AA87" s="71"/>
      <c r="AC87" s="87" t="s">
        <v>72</v>
      </c>
      <c r="AD87" s="71"/>
      <c r="AE87" s="71"/>
      <c r="AF87" s="71"/>
      <c r="AG87" s="71"/>
      <c r="AH87" s="71"/>
      <c r="AN87" s="87" t="s">
        <v>226</v>
      </c>
      <c r="AO87" s="71"/>
      <c r="AP87" s="71"/>
      <c r="AQ87" s="71"/>
      <c r="AR87" s="71"/>
      <c r="AS87" s="71"/>
      <c r="AU87" s="87" t="s">
        <v>226</v>
      </c>
      <c r="AV87" s="71"/>
      <c r="AW87" s="71"/>
      <c r="AX87" s="71"/>
      <c r="AY87" s="71"/>
      <c r="AZ87" s="71"/>
    </row>
    <row r="88" spans="2:52" x14ac:dyDescent="0.25">
      <c r="B88" s="132" t="str">
        <f t="shared" si="22"/>
        <v>- Currency</v>
      </c>
      <c r="C88" s="205"/>
      <c r="D88" s="206"/>
      <c r="E88" s="206"/>
      <c r="F88" s="206"/>
      <c r="G88" s="207"/>
      <c r="I88" s="132" t="str">
        <f t="shared" si="23"/>
        <v>- Currency</v>
      </c>
      <c r="J88" s="205">
        <f>+C88-Base!C88</f>
        <v>0</v>
      </c>
      <c r="K88" s="206">
        <f>+D88-Base!D88</f>
        <v>0</v>
      </c>
      <c r="L88" s="206">
        <f>+E88-Base!E88</f>
        <v>0</v>
      </c>
      <c r="M88" s="206">
        <f>+F88-Base!F88</f>
        <v>0</v>
      </c>
      <c r="N88" s="207">
        <f>+G88-Base!G88</f>
        <v>0</v>
      </c>
      <c r="P88" s="13" t="s">
        <v>166</v>
      </c>
      <c r="V88" s="87" t="s">
        <v>73</v>
      </c>
      <c r="W88" s="71"/>
      <c r="X88" s="71"/>
      <c r="Y88" s="71"/>
      <c r="Z88" s="71"/>
      <c r="AA88" s="71"/>
      <c r="AC88" s="87" t="s">
        <v>73</v>
      </c>
      <c r="AD88" s="71"/>
      <c r="AE88" s="71"/>
      <c r="AF88" s="71"/>
      <c r="AG88" s="71"/>
      <c r="AH88" s="71"/>
      <c r="AN88" s="87" t="s">
        <v>227</v>
      </c>
      <c r="AO88" s="71"/>
      <c r="AP88" s="71"/>
      <c r="AQ88" s="71"/>
      <c r="AR88" s="71"/>
      <c r="AS88" s="71"/>
      <c r="AU88" s="87" t="s">
        <v>227</v>
      </c>
      <c r="AV88" s="71"/>
      <c r="AW88" s="71"/>
      <c r="AX88" s="71"/>
      <c r="AY88" s="71"/>
      <c r="AZ88" s="71"/>
    </row>
    <row r="89" spans="2:52" x14ac:dyDescent="0.25">
      <c r="B89" s="128" t="str">
        <f t="shared" si="22"/>
        <v>Insurance Risk</v>
      </c>
      <c r="C89" s="175">
        <f>SUM(C90:C95)</f>
        <v>0</v>
      </c>
      <c r="D89" s="176">
        <f t="shared" ref="D89:G89" si="24">SUM(D90:D95)</f>
        <v>0</v>
      </c>
      <c r="E89" s="176">
        <f t="shared" si="24"/>
        <v>0</v>
      </c>
      <c r="F89" s="176">
        <f t="shared" si="24"/>
        <v>0</v>
      </c>
      <c r="G89" s="177">
        <f t="shared" si="24"/>
        <v>0</v>
      </c>
      <c r="I89" s="128" t="str">
        <f t="shared" si="23"/>
        <v>Insurance Risk</v>
      </c>
      <c r="J89" s="175">
        <f>+C89-Base!C89</f>
        <v>0</v>
      </c>
      <c r="K89" s="176">
        <f>+D89-Base!D89</f>
        <v>0</v>
      </c>
      <c r="L89" s="176">
        <f>+E89-Base!E89</f>
        <v>0</v>
      </c>
      <c r="M89" s="176">
        <f>+F89-Base!F89</f>
        <v>0</v>
      </c>
      <c r="N89" s="177">
        <f>+G89-Base!G89</f>
        <v>0</v>
      </c>
      <c r="P89" s="13" t="s">
        <v>167</v>
      </c>
      <c r="V89" s="86" t="s">
        <v>37</v>
      </c>
      <c r="W89" s="75"/>
      <c r="X89" s="75"/>
      <c r="Y89" s="75"/>
      <c r="Z89" s="75"/>
      <c r="AA89" s="75"/>
      <c r="AC89" s="86" t="s">
        <v>37</v>
      </c>
      <c r="AD89" s="75"/>
      <c r="AE89" s="75"/>
      <c r="AF89" s="75"/>
      <c r="AG89" s="75"/>
      <c r="AH89" s="75"/>
      <c r="AN89" s="86" t="s">
        <v>229</v>
      </c>
      <c r="AO89" s="75"/>
      <c r="AP89" s="75"/>
      <c r="AQ89" s="75"/>
      <c r="AR89" s="75"/>
      <c r="AS89" s="75"/>
      <c r="AU89" s="86" t="s">
        <v>229</v>
      </c>
      <c r="AV89" s="75"/>
      <c r="AW89" s="75"/>
      <c r="AX89" s="75"/>
      <c r="AY89" s="75"/>
      <c r="AZ89" s="75"/>
    </row>
    <row r="90" spans="2:52" x14ac:dyDescent="0.25">
      <c r="B90" s="129" t="str">
        <f t="shared" si="22"/>
        <v>- Mortality</v>
      </c>
      <c r="C90" s="193"/>
      <c r="D90" s="194"/>
      <c r="E90" s="194"/>
      <c r="F90" s="194"/>
      <c r="G90" s="195"/>
      <c r="I90" s="129" t="str">
        <f t="shared" si="23"/>
        <v>- Mortality</v>
      </c>
      <c r="J90" s="193">
        <f>+C90-Base!C90</f>
        <v>0</v>
      </c>
      <c r="K90" s="194">
        <f>+D90-Base!D90</f>
        <v>0</v>
      </c>
      <c r="L90" s="194">
        <f>+E90-Base!E90</f>
        <v>0</v>
      </c>
      <c r="M90" s="194">
        <f>+F90-Base!F90</f>
        <v>0</v>
      </c>
      <c r="N90" s="195">
        <f>+G90-Base!G90</f>
        <v>0</v>
      </c>
      <c r="P90" s="13" t="s">
        <v>168</v>
      </c>
      <c r="V90" s="87" t="s">
        <v>38</v>
      </c>
      <c r="W90" s="84"/>
      <c r="X90" s="84"/>
      <c r="Y90" s="84"/>
      <c r="Z90" s="84"/>
      <c r="AA90" s="84"/>
      <c r="AC90" s="87" t="s">
        <v>38</v>
      </c>
      <c r="AD90" s="84"/>
      <c r="AE90" s="84"/>
      <c r="AF90" s="84"/>
      <c r="AG90" s="84"/>
      <c r="AH90" s="84"/>
      <c r="AN90" s="87" t="s">
        <v>230</v>
      </c>
      <c r="AO90" s="84"/>
      <c r="AP90" s="84"/>
      <c r="AQ90" s="84"/>
      <c r="AR90" s="84"/>
      <c r="AS90" s="84"/>
      <c r="AU90" s="87" t="s">
        <v>230</v>
      </c>
      <c r="AV90" s="84"/>
      <c r="AW90" s="84"/>
      <c r="AX90" s="84"/>
      <c r="AY90" s="84"/>
      <c r="AZ90" s="84"/>
    </row>
    <row r="91" spans="2:52" x14ac:dyDescent="0.25">
      <c r="B91" s="129" t="str">
        <f t="shared" si="22"/>
        <v>- Longevity</v>
      </c>
      <c r="C91" s="193"/>
      <c r="D91" s="194"/>
      <c r="E91" s="194"/>
      <c r="F91" s="194"/>
      <c r="G91" s="195"/>
      <c r="I91" s="129" t="str">
        <f t="shared" si="23"/>
        <v>- Longevity</v>
      </c>
      <c r="J91" s="193">
        <f>+C91-Base!C91</f>
        <v>0</v>
      </c>
      <c r="K91" s="194">
        <f>+D91-Base!D91</f>
        <v>0</v>
      </c>
      <c r="L91" s="194">
        <f>+E91-Base!E91</f>
        <v>0</v>
      </c>
      <c r="M91" s="194">
        <f>+F91-Base!F91</f>
        <v>0</v>
      </c>
      <c r="N91" s="195">
        <f>+G91-Base!G91</f>
        <v>0</v>
      </c>
      <c r="P91" s="13" t="s">
        <v>169</v>
      </c>
      <c r="V91" s="87" t="s">
        <v>39</v>
      </c>
      <c r="W91" s="84"/>
      <c r="X91" s="84"/>
      <c r="Y91" s="84"/>
      <c r="Z91" s="84"/>
      <c r="AA91" s="84"/>
      <c r="AC91" s="87" t="s">
        <v>39</v>
      </c>
      <c r="AD91" s="84"/>
      <c r="AE91" s="84"/>
      <c r="AF91" s="84"/>
      <c r="AG91" s="84"/>
      <c r="AH91" s="84"/>
      <c r="AN91" s="87" t="s">
        <v>231</v>
      </c>
      <c r="AO91" s="84"/>
      <c r="AP91" s="84"/>
      <c r="AQ91" s="84"/>
      <c r="AR91" s="84"/>
      <c r="AS91" s="84"/>
      <c r="AU91" s="87" t="s">
        <v>231</v>
      </c>
      <c r="AV91" s="84"/>
      <c r="AW91" s="84"/>
      <c r="AX91" s="84"/>
      <c r="AY91" s="84"/>
      <c r="AZ91" s="84"/>
    </row>
    <row r="92" spans="2:52" x14ac:dyDescent="0.25">
      <c r="B92" s="129" t="str">
        <f t="shared" si="22"/>
        <v>- Morbidity</v>
      </c>
      <c r="C92" s="193"/>
      <c r="D92" s="194"/>
      <c r="E92" s="194"/>
      <c r="F92" s="194"/>
      <c r="G92" s="195"/>
      <c r="I92" s="129" t="str">
        <f t="shared" si="23"/>
        <v>- Morbidity</v>
      </c>
      <c r="J92" s="193">
        <f>+C92-Base!C92</f>
        <v>0</v>
      </c>
      <c r="K92" s="194">
        <f>+D92-Base!D92</f>
        <v>0</v>
      </c>
      <c r="L92" s="194">
        <f>+E92-Base!E92</f>
        <v>0</v>
      </c>
      <c r="M92" s="194">
        <f>+F92-Base!F92</f>
        <v>0</v>
      </c>
      <c r="N92" s="195">
        <f>+G92-Base!G92</f>
        <v>0</v>
      </c>
      <c r="P92" s="13" t="s">
        <v>170</v>
      </c>
      <c r="V92" s="87" t="s">
        <v>40</v>
      </c>
      <c r="W92" s="84"/>
      <c r="X92" s="84"/>
      <c r="Y92" s="84"/>
      <c r="Z92" s="84"/>
      <c r="AA92" s="84"/>
      <c r="AC92" s="87" t="s">
        <v>40</v>
      </c>
      <c r="AD92" s="84"/>
      <c r="AE92" s="84"/>
      <c r="AF92" s="84"/>
      <c r="AG92" s="84"/>
      <c r="AH92" s="84"/>
      <c r="AN92" s="87" t="s">
        <v>232</v>
      </c>
      <c r="AO92" s="84"/>
      <c r="AP92" s="84"/>
      <c r="AQ92" s="84"/>
      <c r="AR92" s="84"/>
      <c r="AS92" s="84"/>
      <c r="AU92" s="87" t="s">
        <v>232</v>
      </c>
      <c r="AV92" s="84"/>
      <c r="AW92" s="84"/>
      <c r="AX92" s="84"/>
      <c r="AY92" s="84"/>
      <c r="AZ92" s="84"/>
    </row>
    <row r="93" spans="2:52" x14ac:dyDescent="0.25">
      <c r="B93" s="129" t="str">
        <f t="shared" si="22"/>
        <v>- Lapse</v>
      </c>
      <c r="C93" s="193"/>
      <c r="D93" s="194"/>
      <c r="E93" s="194"/>
      <c r="F93" s="194"/>
      <c r="G93" s="195"/>
      <c r="I93" s="129" t="str">
        <f t="shared" si="23"/>
        <v>- Lapse</v>
      </c>
      <c r="J93" s="193">
        <f>+C93-Base!C93</f>
        <v>0</v>
      </c>
      <c r="K93" s="194">
        <f>+D93-Base!D93</f>
        <v>0</v>
      </c>
      <c r="L93" s="194">
        <f>+E93-Base!E93</f>
        <v>0</v>
      </c>
      <c r="M93" s="194">
        <f>+F93-Base!F93</f>
        <v>0</v>
      </c>
      <c r="N93" s="195">
        <f>+G93-Base!G93</f>
        <v>0</v>
      </c>
      <c r="P93" s="13" t="s">
        <v>171</v>
      </c>
      <c r="V93" s="87" t="s">
        <v>41</v>
      </c>
      <c r="W93" s="84"/>
      <c r="X93" s="84"/>
      <c r="Y93" s="84"/>
      <c r="Z93" s="84"/>
      <c r="AA93" s="84"/>
      <c r="AC93" s="87" t="s">
        <v>41</v>
      </c>
      <c r="AD93" s="84"/>
      <c r="AE93" s="84"/>
      <c r="AF93" s="84"/>
      <c r="AG93" s="84"/>
      <c r="AH93" s="84"/>
      <c r="AN93" s="87" t="s">
        <v>233</v>
      </c>
      <c r="AO93" s="84"/>
      <c r="AP93" s="84"/>
      <c r="AQ93" s="84"/>
      <c r="AR93" s="84"/>
      <c r="AS93" s="84"/>
      <c r="AU93" s="87" t="s">
        <v>233</v>
      </c>
      <c r="AV93" s="84"/>
      <c r="AW93" s="84"/>
      <c r="AX93" s="84"/>
      <c r="AY93" s="84"/>
      <c r="AZ93" s="84"/>
    </row>
    <row r="94" spans="2:52" x14ac:dyDescent="0.25">
      <c r="B94" s="129" t="str">
        <f t="shared" si="22"/>
        <v>- Expense</v>
      </c>
      <c r="C94" s="193"/>
      <c r="D94" s="194"/>
      <c r="E94" s="194"/>
      <c r="F94" s="194"/>
      <c r="G94" s="195"/>
      <c r="I94" s="129" t="str">
        <f t="shared" si="23"/>
        <v>- Expense</v>
      </c>
      <c r="J94" s="193">
        <f>+C94-Base!C94</f>
        <v>0</v>
      </c>
      <c r="K94" s="194">
        <f>+D94-Base!D94</f>
        <v>0</v>
      </c>
      <c r="L94" s="194">
        <f>+E94-Base!E94</f>
        <v>0</v>
      </c>
      <c r="M94" s="194">
        <f>+F94-Base!F94</f>
        <v>0</v>
      </c>
      <c r="N94" s="195">
        <f>+G94-Base!G94</f>
        <v>0</v>
      </c>
      <c r="P94" s="13" t="s">
        <v>172</v>
      </c>
      <c r="V94" s="87" t="s">
        <v>42</v>
      </c>
      <c r="W94" s="84"/>
      <c r="X94" s="84"/>
      <c r="Y94" s="84"/>
      <c r="Z94" s="84"/>
      <c r="AA94" s="84"/>
      <c r="AC94" s="87" t="s">
        <v>42</v>
      </c>
      <c r="AD94" s="84"/>
      <c r="AE94" s="84"/>
      <c r="AF94" s="84"/>
      <c r="AG94" s="84"/>
      <c r="AH94" s="84"/>
      <c r="AN94" s="87" t="s">
        <v>234</v>
      </c>
      <c r="AO94" s="84"/>
      <c r="AP94" s="84"/>
      <c r="AQ94" s="84"/>
      <c r="AR94" s="84"/>
      <c r="AS94" s="84"/>
      <c r="AU94" s="87" t="s">
        <v>234</v>
      </c>
      <c r="AV94" s="84"/>
      <c r="AW94" s="84"/>
      <c r="AX94" s="84"/>
      <c r="AY94" s="84"/>
      <c r="AZ94" s="84"/>
    </row>
    <row r="95" spans="2:52" x14ac:dyDescent="0.25">
      <c r="B95" s="132" t="str">
        <f t="shared" si="22"/>
        <v>- P&amp;C Insurance (per MCT)</v>
      </c>
      <c r="C95" s="193"/>
      <c r="D95" s="194"/>
      <c r="E95" s="194"/>
      <c r="F95" s="194"/>
      <c r="G95" s="195"/>
      <c r="I95" s="132" t="str">
        <f t="shared" si="23"/>
        <v>- P&amp;C Insurance (per MCT)</v>
      </c>
      <c r="J95" s="193">
        <f>+C95-Base!C95</f>
        <v>0</v>
      </c>
      <c r="K95" s="194">
        <f>+D95-Base!D95</f>
        <v>0</v>
      </c>
      <c r="L95" s="194">
        <f>+E95-Base!E95</f>
        <v>0</v>
      </c>
      <c r="M95" s="194">
        <f>+F95-Base!F95</f>
        <v>0</v>
      </c>
      <c r="N95" s="195">
        <f>+G95-Base!G95</f>
        <v>0</v>
      </c>
      <c r="P95" s="13" t="s">
        <v>173</v>
      </c>
      <c r="V95" s="87" t="s">
        <v>74</v>
      </c>
      <c r="W95" s="84"/>
      <c r="X95" s="84"/>
      <c r="Y95" s="84"/>
      <c r="Z95" s="84"/>
      <c r="AA95" s="84"/>
      <c r="AC95" s="87" t="s">
        <v>74</v>
      </c>
      <c r="AD95" s="84"/>
      <c r="AE95" s="84"/>
      <c r="AF95" s="84"/>
      <c r="AG95" s="84"/>
      <c r="AH95" s="84"/>
      <c r="AN95" s="87" t="s">
        <v>235</v>
      </c>
      <c r="AO95" s="84"/>
      <c r="AP95" s="84"/>
      <c r="AQ95" s="84"/>
      <c r="AR95" s="84"/>
      <c r="AS95" s="84"/>
      <c r="AU95" s="87" t="s">
        <v>235</v>
      </c>
      <c r="AV95" s="84"/>
      <c r="AW95" s="84"/>
      <c r="AX95" s="84"/>
      <c r="AY95" s="84"/>
      <c r="AZ95" s="84"/>
    </row>
    <row r="96" spans="2:52" x14ac:dyDescent="0.25">
      <c r="B96" s="144" t="str">
        <f t="shared" si="22"/>
        <v>Required Margin: Before Credits and Non-Diversified Risks</v>
      </c>
      <c r="C96" s="196">
        <f>C73+C82+C89</f>
        <v>0</v>
      </c>
      <c r="D96" s="197">
        <f t="shared" ref="D96:G96" si="25">D73+D82+D89</f>
        <v>0</v>
      </c>
      <c r="E96" s="197">
        <f t="shared" si="25"/>
        <v>0</v>
      </c>
      <c r="F96" s="197">
        <f t="shared" si="25"/>
        <v>0</v>
      </c>
      <c r="G96" s="198">
        <f t="shared" si="25"/>
        <v>0</v>
      </c>
      <c r="I96" s="144" t="str">
        <f t="shared" si="23"/>
        <v>Required Margin: Before Credits and Non-Diversified Risks</v>
      </c>
      <c r="J96" s="196">
        <f>+C96-Base!C96</f>
        <v>0</v>
      </c>
      <c r="K96" s="197">
        <f>+D96-Base!D96</f>
        <v>0</v>
      </c>
      <c r="L96" s="197">
        <f>+E96-Base!E96</f>
        <v>0</v>
      </c>
      <c r="M96" s="197">
        <f>+F96-Base!F96</f>
        <v>0</v>
      </c>
      <c r="N96" s="198">
        <f>+G96-Base!G96</f>
        <v>0</v>
      </c>
      <c r="P96" s="13" t="s">
        <v>174</v>
      </c>
      <c r="V96" s="96" t="s">
        <v>59</v>
      </c>
      <c r="W96" s="91"/>
      <c r="X96" s="91"/>
      <c r="Y96" s="91"/>
      <c r="Z96" s="91"/>
      <c r="AA96" s="91"/>
      <c r="AC96" s="96" t="s">
        <v>59</v>
      </c>
      <c r="AD96" s="91"/>
      <c r="AE96" s="91"/>
      <c r="AF96" s="91"/>
      <c r="AG96" s="91"/>
      <c r="AH96" s="91"/>
      <c r="AN96" s="96" t="s">
        <v>253</v>
      </c>
      <c r="AO96" s="91"/>
      <c r="AP96" s="91"/>
      <c r="AQ96" s="91"/>
      <c r="AR96" s="91"/>
      <c r="AS96" s="91"/>
      <c r="AU96" s="96" t="s">
        <v>253</v>
      </c>
      <c r="AV96" s="91"/>
      <c r="AW96" s="91"/>
      <c r="AX96" s="91"/>
      <c r="AY96" s="91"/>
      <c r="AZ96" s="91"/>
    </row>
    <row r="97" spans="2:52" x14ac:dyDescent="0.25">
      <c r="B97" s="145" t="str">
        <f>IF(Lang,V97,AN97)</f>
        <v>Credits</v>
      </c>
      <c r="C97" s="175">
        <f>SUM(C98:C101)</f>
        <v>0</v>
      </c>
      <c r="D97" s="176">
        <f>SUM(D98:D101)</f>
        <v>0</v>
      </c>
      <c r="E97" s="176">
        <f>SUM(E98:E101)</f>
        <v>0</v>
      </c>
      <c r="F97" s="176">
        <f>SUM(F98:F101)</f>
        <v>0</v>
      </c>
      <c r="G97" s="177">
        <f>SUM(G98:G101)</f>
        <v>0</v>
      </c>
      <c r="I97" s="145" t="str">
        <f>IF(Lang,AC97,AU97)</f>
        <v>Credits</v>
      </c>
      <c r="J97" s="175">
        <f>+C97-Base!C97</f>
        <v>0</v>
      </c>
      <c r="K97" s="176">
        <f>+D97-Base!D97</f>
        <v>0</v>
      </c>
      <c r="L97" s="176">
        <f>+E97-Base!E97</f>
        <v>0</v>
      </c>
      <c r="M97" s="176">
        <f>+F97-Base!F97</f>
        <v>0</v>
      </c>
      <c r="N97" s="177">
        <f>+G97-Base!G97</f>
        <v>0</v>
      </c>
      <c r="P97" s="13" t="s">
        <v>175</v>
      </c>
      <c r="V97" s="92" t="s">
        <v>180</v>
      </c>
      <c r="W97" s="91"/>
      <c r="X97" s="91"/>
      <c r="Y97" s="91"/>
      <c r="Z97" s="91"/>
      <c r="AA97" s="91"/>
      <c r="AC97" s="92" t="s">
        <v>180</v>
      </c>
      <c r="AD97" s="91"/>
      <c r="AE97" s="91"/>
      <c r="AF97" s="91"/>
      <c r="AG97" s="91"/>
      <c r="AH97" s="91"/>
      <c r="AN97" s="92" t="s">
        <v>241</v>
      </c>
      <c r="AO97" s="91"/>
      <c r="AP97" s="91"/>
      <c r="AQ97" s="91"/>
      <c r="AR97" s="91"/>
      <c r="AS97" s="91"/>
      <c r="AU97" s="92" t="s">
        <v>241</v>
      </c>
      <c r="AV97" s="91"/>
      <c r="AW97" s="91"/>
      <c r="AX97" s="91"/>
      <c r="AY97" s="91"/>
      <c r="AZ97" s="91"/>
    </row>
    <row r="98" spans="2:52" x14ac:dyDescent="0.25">
      <c r="B98" s="124" t="str">
        <f t="shared" si="22"/>
        <v>- Diversification Credit</v>
      </c>
      <c r="C98" s="193"/>
      <c r="D98" s="194"/>
      <c r="E98" s="194"/>
      <c r="F98" s="194"/>
      <c r="G98" s="195"/>
      <c r="I98" s="124" t="str">
        <f t="shared" si="23"/>
        <v>- Diversification Credit</v>
      </c>
      <c r="J98" s="193">
        <f>+C98-Base!C98</f>
        <v>0</v>
      </c>
      <c r="K98" s="194">
        <f>+D98-Base!D98</f>
        <v>0</v>
      </c>
      <c r="L98" s="194">
        <f>+E98-Base!E98</f>
        <v>0</v>
      </c>
      <c r="M98" s="194">
        <f>+F98-Base!F98</f>
        <v>0</v>
      </c>
      <c r="N98" s="195">
        <f>+G98-Base!G98</f>
        <v>0</v>
      </c>
      <c r="P98" s="13" t="s">
        <v>324</v>
      </c>
      <c r="V98" s="87" t="s">
        <v>52</v>
      </c>
      <c r="W98" s="84"/>
      <c r="X98" s="84"/>
      <c r="Y98" s="84"/>
      <c r="Z98" s="84"/>
      <c r="AA98" s="84"/>
      <c r="AC98" s="87" t="s">
        <v>52</v>
      </c>
      <c r="AD98" s="84"/>
      <c r="AE98" s="84"/>
      <c r="AF98" s="84"/>
      <c r="AG98" s="84"/>
      <c r="AH98" s="84"/>
      <c r="AN98" s="87" t="s">
        <v>237</v>
      </c>
      <c r="AO98" s="84"/>
      <c r="AP98" s="84"/>
      <c r="AQ98" s="84"/>
      <c r="AR98" s="84"/>
      <c r="AS98" s="84"/>
      <c r="AU98" s="87" t="s">
        <v>237</v>
      </c>
      <c r="AV98" s="84"/>
      <c r="AW98" s="84"/>
      <c r="AX98" s="84"/>
      <c r="AY98" s="84"/>
      <c r="AZ98" s="84"/>
    </row>
    <row r="99" spans="2:52" x14ac:dyDescent="0.25">
      <c r="B99" s="152" t="str">
        <f t="shared" si="22"/>
        <v>- Par Credit</v>
      </c>
      <c r="C99" s="193"/>
      <c r="D99" s="194"/>
      <c r="E99" s="194"/>
      <c r="F99" s="194"/>
      <c r="G99" s="195"/>
      <c r="I99" s="152" t="str">
        <f t="shared" si="23"/>
        <v>- Par Credit</v>
      </c>
      <c r="J99" s="193">
        <f>+C99-Base!C99</f>
        <v>0</v>
      </c>
      <c r="K99" s="194">
        <f>+D99-Base!D99</f>
        <v>0</v>
      </c>
      <c r="L99" s="194">
        <f>+E99-Base!E99</f>
        <v>0</v>
      </c>
      <c r="M99" s="194">
        <f>+F99-Base!F99</f>
        <v>0</v>
      </c>
      <c r="N99" s="195">
        <f>+G99-Base!G99</f>
        <v>0</v>
      </c>
      <c r="P99" s="13" t="s">
        <v>325</v>
      </c>
      <c r="V99" s="88" t="s">
        <v>53</v>
      </c>
      <c r="W99" s="84"/>
      <c r="X99" s="84"/>
      <c r="Y99" s="84"/>
      <c r="Z99" s="84"/>
      <c r="AA99" s="84"/>
      <c r="AC99" s="88" t="s">
        <v>53</v>
      </c>
      <c r="AD99" s="84"/>
      <c r="AE99" s="84"/>
      <c r="AF99" s="84"/>
      <c r="AG99" s="84"/>
      <c r="AH99" s="84"/>
      <c r="AN99" s="88" t="s">
        <v>238</v>
      </c>
      <c r="AO99" s="84"/>
      <c r="AP99" s="84"/>
      <c r="AQ99" s="84"/>
      <c r="AR99" s="84"/>
      <c r="AS99" s="84"/>
      <c r="AU99" s="88" t="s">
        <v>238</v>
      </c>
      <c r="AV99" s="84"/>
      <c r="AW99" s="84"/>
      <c r="AX99" s="84"/>
      <c r="AY99" s="84"/>
      <c r="AZ99" s="84"/>
    </row>
    <row r="100" spans="2:52" x14ac:dyDescent="0.25">
      <c r="B100" s="124" t="str">
        <f t="shared" si="22"/>
        <v>- Adjustable Credit</v>
      </c>
      <c r="C100" s="193"/>
      <c r="D100" s="194"/>
      <c r="E100" s="194"/>
      <c r="F100" s="194"/>
      <c r="G100" s="195"/>
      <c r="I100" s="124" t="str">
        <f t="shared" si="23"/>
        <v>- Adjustable Credit</v>
      </c>
      <c r="J100" s="193">
        <f>+C100-Base!C100</f>
        <v>0</v>
      </c>
      <c r="K100" s="194">
        <f>+D100-Base!D100</f>
        <v>0</v>
      </c>
      <c r="L100" s="194">
        <f>+E100-Base!E100</f>
        <v>0</v>
      </c>
      <c r="M100" s="194">
        <f>+F100-Base!F100</f>
        <v>0</v>
      </c>
      <c r="N100" s="195">
        <f>+G100-Base!G100</f>
        <v>0</v>
      </c>
      <c r="P100" s="13" t="s">
        <v>326</v>
      </c>
      <c r="V100" s="87" t="s">
        <v>54</v>
      </c>
      <c r="W100" s="84"/>
      <c r="X100" s="84"/>
      <c r="Y100" s="84"/>
      <c r="Z100" s="84"/>
      <c r="AA100" s="84"/>
      <c r="AC100" s="87" t="s">
        <v>54</v>
      </c>
      <c r="AD100" s="84"/>
      <c r="AE100" s="84"/>
      <c r="AF100" s="84"/>
      <c r="AG100" s="84"/>
      <c r="AH100" s="84"/>
      <c r="AN100" s="87" t="s">
        <v>239</v>
      </c>
      <c r="AO100" s="84"/>
      <c r="AP100" s="84"/>
      <c r="AQ100" s="84"/>
      <c r="AR100" s="84"/>
      <c r="AS100" s="84"/>
      <c r="AU100" s="87" t="s">
        <v>239</v>
      </c>
      <c r="AV100" s="84"/>
      <c r="AW100" s="84"/>
      <c r="AX100" s="84"/>
      <c r="AY100" s="84"/>
      <c r="AZ100" s="84"/>
    </row>
    <row r="101" spans="2:52" x14ac:dyDescent="0.25">
      <c r="B101" s="124" t="str">
        <f t="shared" si="22"/>
        <v>- Credits for Policyholder Deposits and Group Business</v>
      </c>
      <c r="C101" s="193"/>
      <c r="D101" s="194"/>
      <c r="E101" s="194"/>
      <c r="F101" s="194"/>
      <c r="G101" s="195"/>
      <c r="I101" s="124" t="str">
        <f t="shared" si="23"/>
        <v>- Credits for Policyholder Deposits and Group Business</v>
      </c>
      <c r="J101" s="193">
        <f>+C101-Base!C101</f>
        <v>0</v>
      </c>
      <c r="K101" s="194">
        <f>+D101-Base!D101</f>
        <v>0</v>
      </c>
      <c r="L101" s="194">
        <f>+E101-Base!E101</f>
        <v>0</v>
      </c>
      <c r="M101" s="194">
        <f>+F101-Base!F101</f>
        <v>0</v>
      </c>
      <c r="N101" s="195">
        <f>+G101-Base!G101</f>
        <v>0</v>
      </c>
      <c r="P101" s="13" t="s">
        <v>327</v>
      </c>
      <c r="V101" s="87" t="s">
        <v>55</v>
      </c>
      <c r="W101" s="84"/>
      <c r="X101" s="84"/>
      <c r="Y101" s="84"/>
      <c r="Z101" s="84"/>
      <c r="AA101" s="84"/>
      <c r="AC101" s="87" t="s">
        <v>55</v>
      </c>
      <c r="AD101" s="84"/>
      <c r="AE101" s="84"/>
      <c r="AF101" s="84"/>
      <c r="AG101" s="84"/>
      <c r="AH101" s="84"/>
      <c r="AN101" s="87" t="s">
        <v>240</v>
      </c>
      <c r="AO101" s="84"/>
      <c r="AP101" s="84"/>
      <c r="AQ101" s="84"/>
      <c r="AR101" s="84"/>
      <c r="AS101" s="84"/>
      <c r="AU101" s="87" t="s">
        <v>240</v>
      </c>
      <c r="AV101" s="84"/>
      <c r="AW101" s="84"/>
      <c r="AX101" s="84"/>
      <c r="AY101" s="84"/>
      <c r="AZ101" s="84"/>
    </row>
    <row r="102" spans="2:52" x14ac:dyDescent="0.25">
      <c r="B102" s="154" t="str">
        <f>IF(Lang,V102,AN102)</f>
        <v>Required Margin: Non-Diversified Risks</v>
      </c>
      <c r="C102" s="175">
        <f>SUM(C103:C104)</f>
        <v>0</v>
      </c>
      <c r="D102" s="176">
        <f>SUM(D103:D104)</f>
        <v>0</v>
      </c>
      <c r="E102" s="176">
        <f>SUM(E103:E104)</f>
        <v>0</v>
      </c>
      <c r="F102" s="176">
        <f>SUM(F103:F104)</f>
        <v>0</v>
      </c>
      <c r="G102" s="177">
        <f>SUM(G103:G104)</f>
        <v>0</v>
      </c>
      <c r="I102" s="154" t="str">
        <f>IF(Lang,AC102,AU102)</f>
        <v>Required Margin: Non-Diversified Risks</v>
      </c>
      <c r="J102" s="175">
        <f>+C102-Base!C102</f>
        <v>0</v>
      </c>
      <c r="K102" s="176">
        <f>+D102-Base!D102</f>
        <v>0</v>
      </c>
      <c r="L102" s="176">
        <f>+E102-Base!E102</f>
        <v>0</v>
      </c>
      <c r="M102" s="176">
        <f>+F102-Base!F102</f>
        <v>0</v>
      </c>
      <c r="N102" s="177">
        <f>+G102-Base!G102</f>
        <v>0</v>
      </c>
      <c r="P102" s="13" t="s">
        <v>176</v>
      </c>
      <c r="V102" s="92" t="s">
        <v>62</v>
      </c>
      <c r="W102" s="91"/>
      <c r="X102" s="91"/>
      <c r="Y102" s="91"/>
      <c r="Z102" s="91"/>
      <c r="AA102" s="91"/>
      <c r="AC102" s="92" t="s">
        <v>62</v>
      </c>
      <c r="AD102" s="91"/>
      <c r="AE102" s="91"/>
      <c r="AF102" s="91"/>
      <c r="AG102" s="91"/>
      <c r="AH102" s="91"/>
      <c r="AN102" s="92" t="s">
        <v>254</v>
      </c>
      <c r="AO102" s="91"/>
      <c r="AP102" s="91"/>
      <c r="AQ102" s="91"/>
      <c r="AR102" s="91"/>
      <c r="AS102" s="91"/>
      <c r="AU102" s="92" t="s">
        <v>254</v>
      </c>
      <c r="AV102" s="91"/>
      <c r="AW102" s="91"/>
      <c r="AX102" s="91"/>
      <c r="AY102" s="91"/>
      <c r="AZ102" s="91"/>
    </row>
    <row r="103" spans="2:52" x14ac:dyDescent="0.25">
      <c r="B103" s="124" t="str">
        <f t="shared" si="22"/>
        <v>Segregated Fund Guarantees Risk</v>
      </c>
      <c r="C103" s="193"/>
      <c r="D103" s="194"/>
      <c r="E103" s="194"/>
      <c r="F103" s="194"/>
      <c r="G103" s="195"/>
      <c r="I103" s="124" t="str">
        <f t="shared" si="23"/>
        <v>Segregated Fund Guarantees Risk</v>
      </c>
      <c r="J103" s="193">
        <f>+C103-Base!C103</f>
        <v>0</v>
      </c>
      <c r="K103" s="194">
        <f>+D103-Base!D103</f>
        <v>0</v>
      </c>
      <c r="L103" s="194">
        <f>+E103-Base!E103</f>
        <v>0</v>
      </c>
      <c r="M103" s="194">
        <f>+F103-Base!F103</f>
        <v>0</v>
      </c>
      <c r="N103" s="195">
        <f>+G103-Base!G103</f>
        <v>0</v>
      </c>
      <c r="P103" s="13" t="s">
        <v>328</v>
      </c>
      <c r="V103" s="97" t="s">
        <v>61</v>
      </c>
      <c r="W103" s="71"/>
      <c r="X103" s="71"/>
      <c r="Y103" s="71"/>
      <c r="Z103" s="71"/>
      <c r="AA103" s="71"/>
      <c r="AC103" s="97" t="s">
        <v>61</v>
      </c>
      <c r="AD103" s="71"/>
      <c r="AE103" s="71"/>
      <c r="AF103" s="71"/>
      <c r="AG103" s="71"/>
      <c r="AH103" s="71"/>
      <c r="AN103" s="97" t="s">
        <v>242</v>
      </c>
      <c r="AO103" s="71"/>
      <c r="AP103" s="71"/>
      <c r="AQ103" s="71"/>
      <c r="AR103" s="71"/>
      <c r="AS103" s="71"/>
      <c r="AU103" s="97" t="s">
        <v>242</v>
      </c>
      <c r="AV103" s="71"/>
      <c r="AW103" s="71"/>
      <c r="AX103" s="71"/>
      <c r="AY103" s="71"/>
      <c r="AZ103" s="71"/>
    </row>
    <row r="104" spans="2:52" x14ac:dyDescent="0.25">
      <c r="B104" s="124" t="str">
        <f t="shared" si="22"/>
        <v>Operational Risk</v>
      </c>
      <c r="C104" s="190"/>
      <c r="D104" s="191"/>
      <c r="E104" s="191"/>
      <c r="F104" s="191"/>
      <c r="G104" s="192"/>
      <c r="I104" s="124" t="str">
        <f t="shared" si="23"/>
        <v>Operational Risk</v>
      </c>
      <c r="J104" s="190">
        <f>+C104-Base!C104</f>
        <v>0</v>
      </c>
      <c r="K104" s="191">
        <f>+D104-Base!D104</f>
        <v>0</v>
      </c>
      <c r="L104" s="191">
        <f>+E104-Base!E104</f>
        <v>0</v>
      </c>
      <c r="M104" s="191">
        <f>+F104-Base!F104</f>
        <v>0</v>
      </c>
      <c r="N104" s="192">
        <f>+G104-Base!G104</f>
        <v>0</v>
      </c>
      <c r="P104" s="13" t="s">
        <v>329</v>
      </c>
      <c r="V104" s="97" t="s">
        <v>43</v>
      </c>
      <c r="W104" s="71"/>
      <c r="X104" s="71"/>
      <c r="Y104" s="71"/>
      <c r="Z104" s="71"/>
      <c r="AA104" s="71"/>
      <c r="AC104" s="97" t="s">
        <v>43</v>
      </c>
      <c r="AD104" s="71"/>
      <c r="AE104" s="71"/>
      <c r="AF104" s="71"/>
      <c r="AG104" s="71"/>
      <c r="AH104" s="71"/>
      <c r="AN104" s="97" t="s">
        <v>243</v>
      </c>
      <c r="AO104" s="71"/>
      <c r="AP104" s="71"/>
      <c r="AQ104" s="71"/>
      <c r="AR104" s="71"/>
      <c r="AS104" s="71"/>
      <c r="AU104" s="97" t="s">
        <v>243</v>
      </c>
      <c r="AV104" s="71"/>
      <c r="AW104" s="71"/>
      <c r="AX104" s="71"/>
      <c r="AY104" s="71"/>
      <c r="AZ104" s="71"/>
    </row>
    <row r="105" spans="2:52" ht="15.75" thickBot="1" x14ac:dyDescent="0.3">
      <c r="B105" s="115" t="str">
        <f t="shared" si="22"/>
        <v>Required Margin</v>
      </c>
      <c r="C105" s="175">
        <f>(C96-C97+C102)*1.05</f>
        <v>0</v>
      </c>
      <c r="D105" s="176">
        <f>(D96-D97+D102)*1.05</f>
        <v>0</v>
      </c>
      <c r="E105" s="176">
        <f>(E96-E97+E102)*1.05</f>
        <v>0</v>
      </c>
      <c r="F105" s="176">
        <f>(F96-F97+F102)*1.05</f>
        <v>0</v>
      </c>
      <c r="G105" s="177">
        <f>(G96-G97+G102)*1.05</f>
        <v>0</v>
      </c>
      <c r="I105" s="115" t="str">
        <f t="shared" si="23"/>
        <v>Required Margin</v>
      </c>
      <c r="J105" s="175">
        <f>+C105-Base!C105</f>
        <v>0</v>
      </c>
      <c r="K105" s="176">
        <f>+D105-Base!D105</f>
        <v>0</v>
      </c>
      <c r="L105" s="176">
        <f>+E105-Base!E105</f>
        <v>0</v>
      </c>
      <c r="M105" s="176">
        <f>+F105-Base!F105</f>
        <v>0</v>
      </c>
      <c r="N105" s="177">
        <f>+G105-Base!G105</f>
        <v>0</v>
      </c>
      <c r="P105" s="13" t="s">
        <v>330</v>
      </c>
      <c r="V105" s="78" t="s">
        <v>3</v>
      </c>
      <c r="W105" s="75"/>
      <c r="X105" s="75"/>
      <c r="Y105" s="75"/>
      <c r="Z105" s="75"/>
      <c r="AA105" s="75"/>
      <c r="AC105" s="78" t="s">
        <v>3</v>
      </c>
      <c r="AD105" s="75"/>
      <c r="AE105" s="75"/>
      <c r="AF105" s="75"/>
      <c r="AG105" s="75"/>
      <c r="AH105" s="75"/>
      <c r="AN105" s="78" t="s">
        <v>255</v>
      </c>
      <c r="AO105" s="75"/>
      <c r="AP105" s="75"/>
      <c r="AQ105" s="75"/>
      <c r="AR105" s="75"/>
      <c r="AS105" s="75"/>
      <c r="AU105" s="78" t="s">
        <v>255</v>
      </c>
      <c r="AV105" s="75"/>
      <c r="AW105" s="75"/>
      <c r="AX105" s="75"/>
      <c r="AY105" s="75"/>
      <c r="AZ105" s="75"/>
    </row>
    <row r="106" spans="2:52" x14ac:dyDescent="0.25">
      <c r="B106" s="123" t="str">
        <f t="shared" si="22"/>
        <v>LIMAT Total Ratio (%)</v>
      </c>
      <c r="C106" s="199">
        <f>IF(C105=0,0,(C66+C69+C70)/C105)</f>
        <v>0</v>
      </c>
      <c r="D106" s="200">
        <f>IF(D105=0,0,(D66+D69+D70)/D105)</f>
        <v>0</v>
      </c>
      <c r="E106" s="200">
        <f>IF(E105=0,0,(E66+E69+E70)/E105)</f>
        <v>0</v>
      </c>
      <c r="F106" s="200">
        <f>IF(F105=0,0,(F66+F69+F70)/F105)</f>
        <v>0</v>
      </c>
      <c r="G106" s="201">
        <f>IF(G105=0,0,(G66+G69+G70)/G105)</f>
        <v>0</v>
      </c>
      <c r="I106" s="123" t="str">
        <f t="shared" si="23"/>
        <v>LIMAT Total Ratio (%)</v>
      </c>
      <c r="J106" s="199">
        <f>+C106-Base!C106</f>
        <v>0</v>
      </c>
      <c r="K106" s="200">
        <f>+D106-Base!D106</f>
        <v>0</v>
      </c>
      <c r="L106" s="200">
        <f>+E106-Base!E106</f>
        <v>0</v>
      </c>
      <c r="M106" s="200">
        <f>+F106-Base!F106</f>
        <v>0</v>
      </c>
      <c r="N106" s="201">
        <f>+G106-Base!G106</f>
        <v>0</v>
      </c>
      <c r="P106" s="13" t="s">
        <v>331</v>
      </c>
      <c r="V106" s="78" t="s">
        <v>44</v>
      </c>
      <c r="W106" s="94"/>
      <c r="X106" s="94"/>
      <c r="Y106" s="94"/>
      <c r="Z106" s="94"/>
      <c r="AA106" s="94"/>
      <c r="AC106" s="78" t="s">
        <v>44</v>
      </c>
      <c r="AD106" s="94"/>
      <c r="AE106" s="94"/>
      <c r="AF106" s="94"/>
      <c r="AG106" s="94"/>
      <c r="AH106" s="94"/>
      <c r="AN106" s="78" t="s">
        <v>256</v>
      </c>
      <c r="AO106" s="94"/>
      <c r="AP106" s="94"/>
      <c r="AQ106" s="94"/>
      <c r="AR106" s="94"/>
      <c r="AS106" s="94"/>
      <c r="AU106" s="78" t="s">
        <v>256</v>
      </c>
      <c r="AV106" s="94"/>
      <c r="AW106" s="94"/>
      <c r="AX106" s="94"/>
      <c r="AY106" s="94"/>
      <c r="AZ106" s="94"/>
    </row>
    <row r="107" spans="2:52" ht="15.75" thickBot="1" x14ac:dyDescent="0.3">
      <c r="B107" s="134" t="str">
        <f t="shared" si="22"/>
        <v>LIMAT Core Ratio (%)</v>
      </c>
      <c r="C107" s="202">
        <f>IF(C105=0,0,(C66+0.7*C69+0.7*C70-C71)/C105)</f>
        <v>0</v>
      </c>
      <c r="D107" s="203">
        <f>IF(D105=0,0,(D66+0.7*D69+0.7*D70-D71)/D105)</f>
        <v>0</v>
      </c>
      <c r="E107" s="203">
        <f>IF(E105=0,0,(E66+0.7*E69+0.7*E70-E71)/E105)</f>
        <v>0</v>
      </c>
      <c r="F107" s="203">
        <f>IF(F105=0,0,(F66+0.7*F69+0.7*F70-F71)/F105)</f>
        <v>0</v>
      </c>
      <c r="G107" s="204">
        <f>IF(G105=0,0,(G66+0.7*G69+0.7*G70-G71)/G105)</f>
        <v>0</v>
      </c>
      <c r="I107" s="134" t="str">
        <f t="shared" si="23"/>
        <v>LIMAT Core Ratio (%)</v>
      </c>
      <c r="J107" s="202">
        <f>+C107-Base!C107</f>
        <v>0</v>
      </c>
      <c r="K107" s="203">
        <f>+D107-Base!D107</f>
        <v>0</v>
      </c>
      <c r="L107" s="203">
        <f>+E107-Base!E107</f>
        <v>0</v>
      </c>
      <c r="M107" s="203">
        <f>+F107-Base!F107</f>
        <v>0</v>
      </c>
      <c r="N107" s="204">
        <f>+G107-Base!G107</f>
        <v>0</v>
      </c>
      <c r="P107" s="13" t="s">
        <v>332</v>
      </c>
      <c r="V107" s="78" t="s">
        <v>45</v>
      </c>
      <c r="W107" s="94"/>
      <c r="X107" s="94"/>
      <c r="Y107" s="94"/>
      <c r="Z107" s="94"/>
      <c r="AA107" s="94"/>
      <c r="AC107" s="78" t="s">
        <v>45</v>
      </c>
      <c r="AD107" s="94"/>
      <c r="AE107" s="94"/>
      <c r="AF107" s="94"/>
      <c r="AG107" s="94"/>
      <c r="AH107" s="94"/>
      <c r="AN107" s="78" t="s">
        <v>257</v>
      </c>
      <c r="AO107" s="94"/>
      <c r="AP107" s="94"/>
      <c r="AQ107" s="94"/>
      <c r="AR107" s="94"/>
      <c r="AS107" s="94"/>
      <c r="AU107" s="78" t="s">
        <v>257</v>
      </c>
      <c r="AV107" s="94"/>
      <c r="AW107" s="94"/>
      <c r="AX107" s="94"/>
      <c r="AY107" s="94"/>
      <c r="AZ107" s="94"/>
    </row>
    <row r="109" spans="2:52" x14ac:dyDescent="0.25">
      <c r="B109" s="137" t="str">
        <f>IF(Lang,V109,AN109)</f>
        <v>(*1) The (gross) Contract Liabilities represents the sum of Insurance Contract Liabilities and Investment/Service Contract</v>
      </c>
      <c r="I109" s="137"/>
      <c r="V109" s="98" t="s">
        <v>288</v>
      </c>
      <c r="AC109" s="98" t="s">
        <v>288</v>
      </c>
      <c r="AN109" s="98" t="s">
        <v>290</v>
      </c>
      <c r="AU109" s="98" t="s">
        <v>290</v>
      </c>
    </row>
    <row r="110" spans="2:52" x14ac:dyDescent="0.25">
      <c r="B110" s="137" t="str">
        <f>IF(Lang,V110,AN110)</f>
        <v xml:space="preserve">    Liabilities before reinsurance.</v>
      </c>
      <c r="I110" s="137"/>
      <c r="V110" s="98" t="s">
        <v>26</v>
      </c>
      <c r="AC110" s="98" t="s">
        <v>26</v>
      </c>
      <c r="AN110" s="98" t="s">
        <v>258</v>
      </c>
      <c r="AU110" s="98" t="s">
        <v>258</v>
      </c>
    </row>
    <row r="111" spans="2:52" x14ac:dyDescent="0.25">
      <c r="B111" s="137" t="str">
        <f>IF(Lang,V111,AN111)</f>
        <v>(*2) Net Income after-tax and excluding Other Comprehensive Income</v>
      </c>
      <c r="I111" s="137"/>
      <c r="V111" s="98" t="s">
        <v>293</v>
      </c>
      <c r="AC111" s="98" t="s">
        <v>293</v>
      </c>
      <c r="AN111" s="98" t="s">
        <v>291</v>
      </c>
      <c r="AU111" s="98" t="s">
        <v>291</v>
      </c>
    </row>
    <row r="112" spans="2:52" x14ac:dyDescent="0.25">
      <c r="B112" s="109" t="str">
        <f>IF(Lang,V112,AN112)</f>
        <v>(*3) Complete only the statement which represents your situation.</v>
      </c>
      <c r="V112" s="61" t="s">
        <v>295</v>
      </c>
      <c r="AC112" s="61" t="s">
        <v>295</v>
      </c>
      <c r="AN112" s="61" t="s">
        <v>298</v>
      </c>
      <c r="AU112" s="61" t="s">
        <v>298</v>
      </c>
    </row>
    <row r="114" spans="2:52" ht="15.75" thickBot="1" x14ac:dyDescent="0.3"/>
    <row r="115" spans="2:52" x14ac:dyDescent="0.25">
      <c r="B115" s="138" t="str">
        <f>IF(Lang,V115,AN115)</f>
        <v>Projected Capital Mouvements (*4)</v>
      </c>
      <c r="C115" s="48">
        <f>+C6</f>
        <v>2019</v>
      </c>
      <c r="D115" s="49">
        <f>C115+1</f>
        <v>2020</v>
      </c>
      <c r="E115" s="49">
        <f t="shared" ref="E115:G115" si="26">D115+1</f>
        <v>2021</v>
      </c>
      <c r="F115" s="49">
        <f t="shared" si="26"/>
        <v>2022</v>
      </c>
      <c r="G115" s="35">
        <f t="shared" si="26"/>
        <v>2023</v>
      </c>
      <c r="I115" s="138" t="str">
        <f>IF(Lang,AC115,AU115)</f>
        <v>Projected Capital Mouvements (*4)</v>
      </c>
      <c r="J115" s="48">
        <f>+C115</f>
        <v>2019</v>
      </c>
      <c r="K115" s="49">
        <f>J115+1</f>
        <v>2020</v>
      </c>
      <c r="L115" s="49">
        <f t="shared" ref="L115:N115" si="27">K115+1</f>
        <v>2021</v>
      </c>
      <c r="M115" s="49">
        <f t="shared" si="27"/>
        <v>2022</v>
      </c>
      <c r="N115" s="35">
        <f t="shared" si="27"/>
        <v>2023</v>
      </c>
      <c r="V115" s="74" t="s">
        <v>301</v>
      </c>
      <c r="W115" s="99">
        <v>2018</v>
      </c>
      <c r="X115" s="76">
        <f>W115+1</f>
        <v>2019</v>
      </c>
      <c r="Y115" s="76">
        <f t="shared" ref="Y115:AA115" si="28">X115+1</f>
        <v>2020</v>
      </c>
      <c r="Z115" s="76">
        <f t="shared" si="28"/>
        <v>2021</v>
      </c>
      <c r="AA115" s="76">
        <f t="shared" si="28"/>
        <v>2022</v>
      </c>
      <c r="AC115" s="74" t="s">
        <v>301</v>
      </c>
      <c r="AD115" s="99">
        <v>2018</v>
      </c>
      <c r="AE115" s="76">
        <f>AD115+1</f>
        <v>2019</v>
      </c>
      <c r="AF115" s="76">
        <f t="shared" ref="AF115:AH115" si="29">AE115+1</f>
        <v>2020</v>
      </c>
      <c r="AG115" s="76">
        <f t="shared" si="29"/>
        <v>2021</v>
      </c>
      <c r="AH115" s="76">
        <f t="shared" si="29"/>
        <v>2022</v>
      </c>
      <c r="AN115" s="74" t="s">
        <v>303</v>
      </c>
      <c r="AO115" s="99">
        <v>2018</v>
      </c>
      <c r="AP115" s="76">
        <f>AO115+1</f>
        <v>2019</v>
      </c>
      <c r="AQ115" s="76">
        <f t="shared" ref="AQ115:AS115" si="30">AP115+1</f>
        <v>2020</v>
      </c>
      <c r="AR115" s="76">
        <f t="shared" si="30"/>
        <v>2021</v>
      </c>
      <c r="AS115" s="76">
        <f t="shared" si="30"/>
        <v>2022</v>
      </c>
      <c r="AU115" s="74" t="s">
        <v>303</v>
      </c>
      <c r="AV115" s="99">
        <v>2018</v>
      </c>
      <c r="AW115" s="76">
        <f>AV115+1</f>
        <v>2019</v>
      </c>
      <c r="AX115" s="76">
        <f t="shared" ref="AX115:AZ115" si="31">AW115+1</f>
        <v>2020</v>
      </c>
      <c r="AY115" s="76">
        <f t="shared" si="31"/>
        <v>2021</v>
      </c>
      <c r="AZ115" s="76">
        <f t="shared" si="31"/>
        <v>2022</v>
      </c>
    </row>
    <row r="116" spans="2:52" ht="9" customHeight="1" thickBot="1" x14ac:dyDescent="0.3">
      <c r="B116" s="110"/>
      <c r="C116" s="161" t="s">
        <v>91</v>
      </c>
      <c r="D116" s="162" t="s">
        <v>92</v>
      </c>
      <c r="E116" s="162" t="s">
        <v>93</v>
      </c>
      <c r="F116" s="162" t="s">
        <v>94</v>
      </c>
      <c r="G116" s="163" t="s">
        <v>95</v>
      </c>
      <c r="I116" s="110"/>
      <c r="J116" s="161" t="s">
        <v>97</v>
      </c>
      <c r="K116" s="162" t="s">
        <v>98</v>
      </c>
      <c r="L116" s="162" t="s">
        <v>99</v>
      </c>
      <c r="M116" s="162" t="s">
        <v>100</v>
      </c>
      <c r="N116" s="163" t="s">
        <v>101</v>
      </c>
      <c r="V116" s="67"/>
      <c r="W116" s="62" t="s">
        <v>91</v>
      </c>
      <c r="X116" s="62" t="s">
        <v>92</v>
      </c>
      <c r="Y116" s="62" t="s">
        <v>93</v>
      </c>
      <c r="Z116" s="62" t="s">
        <v>94</v>
      </c>
      <c r="AA116" s="62" t="s">
        <v>95</v>
      </c>
      <c r="AC116" s="67"/>
      <c r="AD116" s="62" t="s">
        <v>97</v>
      </c>
      <c r="AE116" s="62" t="s">
        <v>98</v>
      </c>
      <c r="AF116" s="62" t="s">
        <v>99</v>
      </c>
      <c r="AG116" s="62" t="s">
        <v>100</v>
      </c>
      <c r="AH116" s="62" t="s">
        <v>101</v>
      </c>
      <c r="AN116" s="67"/>
      <c r="AO116" s="62" t="s">
        <v>91</v>
      </c>
      <c r="AP116" s="62" t="s">
        <v>92</v>
      </c>
      <c r="AQ116" s="62" t="s">
        <v>93</v>
      </c>
      <c r="AR116" s="62" t="s">
        <v>94</v>
      </c>
      <c r="AS116" s="62" t="s">
        <v>95</v>
      </c>
      <c r="AU116" s="67"/>
      <c r="AV116" s="62" t="s">
        <v>97</v>
      </c>
      <c r="AW116" s="62" t="s">
        <v>98</v>
      </c>
      <c r="AX116" s="62" t="s">
        <v>99</v>
      </c>
      <c r="AY116" s="62" t="s">
        <v>100</v>
      </c>
      <c r="AZ116" s="62" t="s">
        <v>101</v>
      </c>
    </row>
    <row r="117" spans="2:52" x14ac:dyDescent="0.25">
      <c r="B117" s="139" t="str">
        <f>IF(Lang,V117,AN117)</f>
        <v>- Dividends to Shareholders</v>
      </c>
      <c r="C117" s="212"/>
      <c r="D117" s="213"/>
      <c r="E117" s="213"/>
      <c r="F117" s="213"/>
      <c r="G117" s="214"/>
      <c r="I117" s="139" t="str">
        <f>IF(Lang,AC117,AU117)</f>
        <v>- Dividends to Shareholders</v>
      </c>
      <c r="J117" s="212">
        <f>+C117-Base!C117</f>
        <v>0</v>
      </c>
      <c r="K117" s="213">
        <f>+D117-Base!D117</f>
        <v>0</v>
      </c>
      <c r="L117" s="213">
        <f>+E117-Base!E117</f>
        <v>0</v>
      </c>
      <c r="M117" s="213">
        <f>+F117-Base!F117</f>
        <v>0</v>
      </c>
      <c r="N117" s="214">
        <f>+G117-Base!G117</f>
        <v>0</v>
      </c>
      <c r="P117" s="13" t="s">
        <v>177</v>
      </c>
      <c r="V117" s="100" t="s">
        <v>21</v>
      </c>
      <c r="W117" s="71"/>
      <c r="X117" s="71"/>
      <c r="Y117" s="71"/>
      <c r="Z117" s="71"/>
      <c r="AA117" s="71"/>
      <c r="AC117" s="100" t="s">
        <v>21</v>
      </c>
      <c r="AD117" s="71"/>
      <c r="AE117" s="71"/>
      <c r="AF117" s="71"/>
      <c r="AG117" s="71"/>
      <c r="AH117" s="71"/>
      <c r="AN117" s="100" t="s">
        <v>259</v>
      </c>
      <c r="AO117" s="71"/>
      <c r="AP117" s="71"/>
      <c r="AQ117" s="71"/>
      <c r="AR117" s="71"/>
      <c r="AS117" s="71"/>
      <c r="AU117" s="100" t="s">
        <v>259</v>
      </c>
      <c r="AV117" s="71"/>
      <c r="AW117" s="71"/>
      <c r="AX117" s="71"/>
      <c r="AY117" s="71"/>
      <c r="AZ117" s="71"/>
    </row>
    <row r="118" spans="2:52" x14ac:dyDescent="0.25">
      <c r="B118" s="140" t="str">
        <f>IF(Lang,V118,AN118)</f>
        <v>- Capital Inflows</v>
      </c>
      <c r="C118" s="205"/>
      <c r="D118" s="206"/>
      <c r="E118" s="206"/>
      <c r="F118" s="206"/>
      <c r="G118" s="207"/>
      <c r="I118" s="140" t="str">
        <f>IF(Lang,AC118,AU118)</f>
        <v>- Capital Inflows</v>
      </c>
      <c r="J118" s="205">
        <f>+C118-Base!C118</f>
        <v>0</v>
      </c>
      <c r="K118" s="206">
        <f>+D118-Base!D118</f>
        <v>0</v>
      </c>
      <c r="L118" s="206">
        <f>+E118-Base!E118</f>
        <v>0</v>
      </c>
      <c r="M118" s="206">
        <f>+F118-Base!F118</f>
        <v>0</v>
      </c>
      <c r="N118" s="207">
        <f>+G118-Base!G118</f>
        <v>0</v>
      </c>
      <c r="P118" s="13" t="s">
        <v>178</v>
      </c>
      <c r="V118" s="100" t="s">
        <v>22</v>
      </c>
      <c r="W118" s="71"/>
      <c r="X118" s="71"/>
      <c r="Y118" s="71"/>
      <c r="Z118" s="71"/>
      <c r="AA118" s="71"/>
      <c r="AC118" s="100" t="s">
        <v>22</v>
      </c>
      <c r="AD118" s="71"/>
      <c r="AE118" s="71"/>
      <c r="AF118" s="71"/>
      <c r="AG118" s="71"/>
      <c r="AH118" s="71"/>
      <c r="AN118" s="100" t="s">
        <v>260</v>
      </c>
      <c r="AO118" s="71"/>
      <c r="AP118" s="71"/>
      <c r="AQ118" s="71"/>
      <c r="AR118" s="71"/>
      <c r="AS118" s="71"/>
      <c r="AU118" s="100" t="s">
        <v>260</v>
      </c>
      <c r="AV118" s="71"/>
      <c r="AW118" s="71"/>
      <c r="AX118" s="71"/>
      <c r="AY118" s="71"/>
      <c r="AZ118" s="71"/>
    </row>
    <row r="119" spans="2:52" ht="15.75" thickBot="1" x14ac:dyDescent="0.3">
      <c r="B119" s="141" t="str">
        <f>IF(Lang,V119,AN119)</f>
        <v>- Capital Outflows</v>
      </c>
      <c r="C119" s="208"/>
      <c r="D119" s="209"/>
      <c r="E119" s="209"/>
      <c r="F119" s="209"/>
      <c r="G119" s="210"/>
      <c r="I119" s="141" t="str">
        <f>IF(Lang,AC119,AU119)</f>
        <v>- Capital Outflows</v>
      </c>
      <c r="J119" s="208">
        <f>+C119-Base!C119</f>
        <v>0</v>
      </c>
      <c r="K119" s="209">
        <f>+D119-Base!D119</f>
        <v>0</v>
      </c>
      <c r="L119" s="209">
        <f>+E119-Base!E119</f>
        <v>0</v>
      </c>
      <c r="M119" s="209">
        <f>+F119-Base!F119</f>
        <v>0</v>
      </c>
      <c r="N119" s="210">
        <f>+G119-Base!G119</f>
        <v>0</v>
      </c>
      <c r="P119" s="13" t="s">
        <v>179</v>
      </c>
      <c r="V119" s="100" t="s">
        <v>23</v>
      </c>
      <c r="W119" s="71"/>
      <c r="X119" s="71"/>
      <c r="Y119" s="71"/>
      <c r="Z119" s="71"/>
      <c r="AA119" s="71"/>
      <c r="AC119" s="100" t="s">
        <v>23</v>
      </c>
      <c r="AD119" s="71"/>
      <c r="AE119" s="71"/>
      <c r="AF119" s="71"/>
      <c r="AG119" s="71"/>
      <c r="AH119" s="71"/>
      <c r="AN119" s="100" t="s">
        <v>261</v>
      </c>
      <c r="AO119" s="71"/>
      <c r="AP119" s="71"/>
      <c r="AQ119" s="71"/>
      <c r="AR119" s="71"/>
      <c r="AS119" s="71"/>
      <c r="AU119" s="100" t="s">
        <v>261</v>
      </c>
      <c r="AV119" s="71"/>
      <c r="AW119" s="71"/>
      <c r="AX119" s="71"/>
      <c r="AY119" s="71"/>
      <c r="AZ119" s="71"/>
    </row>
    <row r="121" spans="2:52" ht="30" customHeight="1" x14ac:dyDescent="0.25">
      <c r="B121" s="254" t="str">
        <f>IF(Lang,V121,AN121)</f>
        <v>(*4) These amounts are already considered in the Total Equity (Surplus) and in the Solvency Ratios presented in the preceding figure.</v>
      </c>
      <c r="C121" s="254"/>
      <c r="D121" s="254"/>
      <c r="E121" s="254"/>
      <c r="F121" s="254"/>
      <c r="G121" s="254"/>
      <c r="I121" s="137"/>
      <c r="V121" s="98" t="s">
        <v>302</v>
      </c>
      <c r="AC121" s="98" t="s">
        <v>302</v>
      </c>
      <c r="AN121" s="98" t="s">
        <v>314</v>
      </c>
      <c r="AU121" s="98" t="s">
        <v>314</v>
      </c>
    </row>
  </sheetData>
  <sheetProtection sheet="1" formatColumns="0" formatRows="0"/>
  <mergeCells count="20">
    <mergeCell ref="C5:G5"/>
    <mergeCell ref="I5:I6"/>
    <mergeCell ref="J5:N5"/>
    <mergeCell ref="K2:N3"/>
    <mergeCell ref="B121:G121"/>
    <mergeCell ref="AP2:AS3"/>
    <mergeCell ref="AW2:AZ3"/>
    <mergeCell ref="AN5:AN6"/>
    <mergeCell ref="AO5:AS5"/>
    <mergeCell ref="AU5:AU6"/>
    <mergeCell ref="AV5:AZ5"/>
    <mergeCell ref="P2:P3"/>
    <mergeCell ref="D2:G3"/>
    <mergeCell ref="B5:B6"/>
    <mergeCell ref="X2:AA3"/>
    <mergeCell ref="AE2:AH3"/>
    <mergeCell ref="V5:V6"/>
    <mergeCell ref="W5:AA5"/>
    <mergeCell ref="AC5:AC6"/>
    <mergeCell ref="AD5:AH5"/>
  </mergeCells>
  <printOptions horizontalCentered="1"/>
  <pageMargins left="0.15748031496063" right="0.15748031496063" top="0.196850393700787" bottom="0.27559055118110198" header="0.15748031496063" footer="0.15748031496063"/>
  <pageSetup scale="69" orientation="portrait" r:id="rId1"/>
  <headerFooter>
    <oddFooter>&amp;LAutorité des marchés financiers&amp;RScénario défavorable #2, page &amp;P</oddFooter>
  </headerFooter>
  <rowBreaks count="1" manualBreakCount="1">
    <brk id="64" max="16383"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B1:BD121"/>
  <sheetViews>
    <sheetView zoomScale="80" zoomScaleNormal="80" workbookViewId="0">
      <selection activeCell="E9" sqref="E9"/>
    </sheetView>
  </sheetViews>
  <sheetFormatPr baseColWidth="10" defaultColWidth="11.42578125" defaultRowHeight="15" x14ac:dyDescent="0.25"/>
  <cols>
    <col min="1" max="1" width="2.7109375" style="37" customWidth="1"/>
    <col min="2" max="2" width="66" style="109" customWidth="1"/>
    <col min="3" max="7" width="11.42578125" style="37"/>
    <col min="8" max="8" width="4.42578125" style="37" customWidth="1"/>
    <col min="9" max="9" width="66" style="109" customWidth="1"/>
    <col min="10" max="10" width="11.42578125" style="37"/>
    <col min="11" max="14" width="11.42578125" style="37" customWidth="1"/>
    <col min="15" max="15" width="2.140625" style="1" customWidth="1"/>
    <col min="16" max="16" width="3.7109375" style="12" customWidth="1"/>
    <col min="17" max="17" width="11.42578125" style="37" customWidth="1"/>
    <col min="18" max="20" width="11.42578125" style="37" hidden="1" customWidth="1"/>
    <col min="21" max="21" width="2.7109375" style="61" hidden="1" customWidth="1"/>
    <col min="22" max="22" width="66" style="61" hidden="1" customWidth="1"/>
    <col min="23" max="27" width="11.42578125" style="61" hidden="1" customWidth="1"/>
    <col min="28" max="28" width="4.42578125" style="61" hidden="1" customWidth="1"/>
    <col min="29" max="29" width="66" style="61" hidden="1" customWidth="1"/>
    <col min="30" max="34" width="11.42578125" style="61" hidden="1" customWidth="1"/>
    <col min="35" max="35" width="2.140625" style="53" hidden="1" customWidth="1"/>
    <col min="36" max="38" width="11.42578125" style="37" hidden="1" customWidth="1"/>
    <col min="39" max="39" width="2.7109375" style="61" hidden="1" customWidth="1"/>
    <col min="40" max="40" width="66" style="61" hidden="1" customWidth="1"/>
    <col min="41" max="45" width="11.42578125" style="61" hidden="1" customWidth="1"/>
    <col min="46" max="46" width="4.42578125" style="61" hidden="1" customWidth="1"/>
    <col min="47" max="47" width="66" style="61" hidden="1" customWidth="1"/>
    <col min="48" max="52" width="11.42578125" style="61" hidden="1" customWidth="1"/>
    <col min="53" max="53" width="2.140625" style="53" hidden="1" customWidth="1"/>
    <col min="54" max="56" width="11.42578125" style="37" hidden="1" customWidth="1"/>
    <col min="57" max="16384" width="11.42578125" style="37"/>
  </cols>
  <sheetData>
    <row r="1" spans="2:53" ht="15" customHeight="1" thickBot="1" x14ac:dyDescent="0.3">
      <c r="B1" s="108" t="str">
        <f>IF(+LEFT(Instructions!$B$1,3)="***","",Instructions!$B$1)</f>
        <v/>
      </c>
      <c r="D1" s="25" t="s">
        <v>82</v>
      </c>
      <c r="E1" s="36" t="str">
        <f>IF(Lang,Y1,AQ1)</f>
        <v>Description of adverse scenario #3 :</v>
      </c>
      <c r="I1" s="108" t="str">
        <f>IF(+LEFT(Instructions!$B$1,3)="***","",Instructions!$B$1)</f>
        <v/>
      </c>
      <c r="K1" s="25" t="s">
        <v>102</v>
      </c>
      <c r="L1" s="38"/>
      <c r="P1" s="10" t="s">
        <v>107</v>
      </c>
      <c r="V1" s="164" t="str">
        <f>IF(+LEFT(Instructions!$B$1,3)="***","",Instructions!$B$1)</f>
        <v/>
      </c>
      <c r="X1" s="62" t="s">
        <v>82</v>
      </c>
      <c r="Y1" s="63" t="s">
        <v>14</v>
      </c>
      <c r="AC1" s="164" t="str">
        <f>IF(+LEFT(Instructions!$B$1,3)="***","",Instructions!$B$1)</f>
        <v/>
      </c>
      <c r="AE1" s="62" t="s">
        <v>102</v>
      </c>
      <c r="AF1" s="74"/>
      <c r="AN1" s="164" t="str">
        <f>IF(+LEFT(Instructions!$B$1,3)="***","",Instructions!$B$1)</f>
        <v/>
      </c>
      <c r="AP1" s="62" t="s">
        <v>82</v>
      </c>
      <c r="AQ1" s="63" t="s">
        <v>267</v>
      </c>
      <c r="AU1" s="164" t="str">
        <f>IF(+LEFT(Instructions!$B$1,3)="***","",Instructions!$B$1)</f>
        <v/>
      </c>
      <c r="AW1" s="62" t="s">
        <v>102</v>
      </c>
      <c r="AX1" s="74"/>
    </row>
    <row r="2" spans="2:53" ht="15" customHeight="1" x14ac:dyDescent="0.25">
      <c r="D2" s="257"/>
      <c r="E2" s="258"/>
      <c r="F2" s="258"/>
      <c r="G2" s="259"/>
      <c r="K2" s="248" t="str">
        <f>IF(Lang,AE2,AW2)</f>
        <v>Scenario #3 minus base scenario</v>
      </c>
      <c r="L2" s="249"/>
      <c r="M2" s="249">
        <f>IF(Lang,Y2,AI2)</f>
        <v>0</v>
      </c>
      <c r="N2" s="250"/>
      <c r="P2" s="246" t="s">
        <v>81</v>
      </c>
      <c r="X2" s="255"/>
      <c r="Y2" s="255"/>
      <c r="Z2" s="255"/>
      <c r="AA2" s="255"/>
      <c r="AE2" s="256" t="s">
        <v>27</v>
      </c>
      <c r="AF2" s="256"/>
      <c r="AG2" s="256"/>
      <c r="AH2" s="256"/>
      <c r="AP2" s="255"/>
      <c r="AQ2" s="255"/>
      <c r="AR2" s="255"/>
      <c r="AS2" s="255"/>
      <c r="AW2" s="256" t="s">
        <v>268</v>
      </c>
      <c r="AX2" s="256"/>
      <c r="AY2" s="256"/>
      <c r="AZ2" s="256"/>
    </row>
    <row r="3" spans="2:53" ht="15" customHeight="1" thickBot="1" x14ac:dyDescent="0.3">
      <c r="D3" s="260"/>
      <c r="E3" s="261"/>
      <c r="F3" s="261"/>
      <c r="G3" s="262"/>
      <c r="K3" s="251">
        <f>IF(Lang,W3,AG3)</f>
        <v>0</v>
      </c>
      <c r="L3" s="252"/>
      <c r="M3" s="252">
        <f>IF(Lang,Y3,AI3)</f>
        <v>0</v>
      </c>
      <c r="N3" s="253"/>
      <c r="P3" s="247"/>
      <c r="X3" s="255"/>
      <c r="Y3" s="255"/>
      <c r="Z3" s="255"/>
      <c r="AA3" s="255"/>
      <c r="AE3" s="256"/>
      <c r="AF3" s="256"/>
      <c r="AG3" s="256"/>
      <c r="AH3" s="256"/>
      <c r="AP3" s="255"/>
      <c r="AQ3" s="255"/>
      <c r="AR3" s="255"/>
      <c r="AS3" s="255"/>
      <c r="AW3" s="256"/>
      <c r="AX3" s="256"/>
      <c r="AY3" s="256"/>
      <c r="AZ3" s="256"/>
    </row>
    <row r="4" spans="2:53" s="17" customFormat="1" ht="15" customHeight="1" thickBot="1" x14ac:dyDescent="0.3">
      <c r="B4" s="109"/>
      <c r="D4" s="18"/>
      <c r="E4" s="16"/>
      <c r="F4" s="16"/>
      <c r="G4" s="16"/>
      <c r="I4" s="109"/>
      <c r="K4" s="18"/>
      <c r="L4" s="16"/>
      <c r="M4" s="16"/>
      <c r="N4" s="16"/>
      <c r="O4" s="1"/>
      <c r="P4" s="11"/>
      <c r="U4" s="61"/>
      <c r="V4" s="61"/>
      <c r="W4" s="61"/>
      <c r="X4" s="105"/>
      <c r="Y4" s="106"/>
      <c r="Z4" s="106"/>
      <c r="AA4" s="106"/>
      <c r="AB4" s="61"/>
      <c r="AC4" s="61"/>
      <c r="AD4" s="61"/>
      <c r="AE4" s="105"/>
      <c r="AF4" s="106"/>
      <c r="AG4" s="106"/>
      <c r="AH4" s="106"/>
      <c r="AI4" s="53"/>
      <c r="AM4" s="61"/>
      <c r="AN4" s="61"/>
      <c r="AO4" s="61"/>
      <c r="AP4" s="105"/>
      <c r="AQ4" s="106"/>
      <c r="AR4" s="106"/>
      <c r="AS4" s="106"/>
      <c r="AT4" s="61"/>
      <c r="AU4" s="61"/>
      <c r="AV4" s="61"/>
      <c r="AW4" s="105"/>
      <c r="AX4" s="106"/>
      <c r="AY4" s="106"/>
      <c r="AZ4" s="106"/>
      <c r="BA4" s="53"/>
    </row>
    <row r="5" spans="2:53" ht="27" customHeight="1" x14ac:dyDescent="0.25">
      <c r="B5" s="241" t="str">
        <f>IF(Lang,V5,AN5)</f>
        <v>Key financial and capital results
($'000)</v>
      </c>
      <c r="C5" s="243" t="str">
        <f>IF(Lang,W5,AO5)</f>
        <v>Forecast period</v>
      </c>
      <c r="D5" s="244"/>
      <c r="E5" s="244"/>
      <c r="F5" s="244"/>
      <c r="G5" s="245"/>
      <c r="I5" s="241" t="str">
        <f>IF(Lang,AC5,AU5)</f>
        <v>Key financial and capital results
($'000)</v>
      </c>
      <c r="J5" s="243" t="str">
        <f>IF(Lang,AD5,AV5)</f>
        <v>Forecast period</v>
      </c>
      <c r="K5" s="244"/>
      <c r="L5" s="244"/>
      <c r="M5" s="244"/>
      <c r="N5" s="245"/>
      <c r="V5" s="239" t="s">
        <v>96</v>
      </c>
      <c r="W5" s="240" t="s">
        <v>19</v>
      </c>
      <c r="X5" s="240"/>
      <c r="Y5" s="240"/>
      <c r="Z5" s="240"/>
      <c r="AA5" s="240"/>
      <c r="AC5" s="239" t="s">
        <v>96</v>
      </c>
      <c r="AD5" s="240" t="s">
        <v>19</v>
      </c>
      <c r="AE5" s="240"/>
      <c r="AF5" s="240"/>
      <c r="AG5" s="240"/>
      <c r="AH5" s="240"/>
      <c r="AN5" s="239" t="s">
        <v>193</v>
      </c>
      <c r="AO5" s="240" t="s">
        <v>194</v>
      </c>
      <c r="AP5" s="240"/>
      <c r="AQ5" s="240"/>
      <c r="AR5" s="240"/>
      <c r="AS5" s="240"/>
      <c r="AU5" s="239" t="s">
        <v>193</v>
      </c>
      <c r="AV5" s="240" t="s">
        <v>194</v>
      </c>
      <c r="AW5" s="240"/>
      <c r="AX5" s="240"/>
      <c r="AY5" s="240"/>
      <c r="AZ5" s="240"/>
    </row>
    <row r="6" spans="2:53" ht="12" customHeight="1" x14ac:dyDescent="0.25">
      <c r="B6" s="242"/>
      <c r="C6" s="19">
        <f>+Base!C6</f>
        <v>2019</v>
      </c>
      <c r="D6" s="20">
        <f>C6+1</f>
        <v>2020</v>
      </c>
      <c r="E6" s="20">
        <f t="shared" ref="E6:G6" si="0">D6+1</f>
        <v>2021</v>
      </c>
      <c r="F6" s="20">
        <f t="shared" si="0"/>
        <v>2022</v>
      </c>
      <c r="G6" s="21">
        <f t="shared" si="0"/>
        <v>2023</v>
      </c>
      <c r="I6" s="242"/>
      <c r="J6" s="19">
        <f>+C6</f>
        <v>2019</v>
      </c>
      <c r="K6" s="20">
        <f>J6+1</f>
        <v>2020</v>
      </c>
      <c r="L6" s="20">
        <f t="shared" ref="L6:N6" si="1">K6+1</f>
        <v>2021</v>
      </c>
      <c r="M6" s="20">
        <f t="shared" si="1"/>
        <v>2022</v>
      </c>
      <c r="N6" s="21">
        <f t="shared" si="1"/>
        <v>2023</v>
      </c>
      <c r="V6" s="239"/>
      <c r="W6" s="66">
        <v>2018</v>
      </c>
      <c r="X6" s="66">
        <f>W6+1</f>
        <v>2019</v>
      </c>
      <c r="Y6" s="66">
        <f t="shared" ref="Y6" si="2">X6+1</f>
        <v>2020</v>
      </c>
      <c r="Z6" s="66">
        <f t="shared" ref="Z6" si="3">Y6+1</f>
        <v>2021</v>
      </c>
      <c r="AA6" s="66">
        <f t="shared" ref="AA6" si="4">Z6+1</f>
        <v>2022</v>
      </c>
      <c r="AC6" s="239"/>
      <c r="AD6" s="66">
        <v>2018</v>
      </c>
      <c r="AE6" s="66">
        <f>AD6+1</f>
        <v>2019</v>
      </c>
      <c r="AF6" s="66">
        <f t="shared" ref="AF6" si="5">AE6+1</f>
        <v>2020</v>
      </c>
      <c r="AG6" s="66">
        <f t="shared" ref="AG6" si="6">AF6+1</f>
        <v>2021</v>
      </c>
      <c r="AH6" s="66">
        <f t="shared" ref="AH6" si="7">AG6+1</f>
        <v>2022</v>
      </c>
      <c r="AN6" s="239"/>
      <c r="AO6" s="66">
        <v>2018</v>
      </c>
      <c r="AP6" s="66">
        <v>0</v>
      </c>
      <c r="AQ6" s="66">
        <f>AP6+1</f>
        <v>1</v>
      </c>
      <c r="AR6" s="66">
        <f t="shared" ref="AR6:AS6" si="8">AQ6+1</f>
        <v>2</v>
      </c>
      <c r="AS6" s="66">
        <f t="shared" si="8"/>
        <v>3</v>
      </c>
      <c r="AU6" s="239"/>
      <c r="AV6" s="66">
        <v>2018</v>
      </c>
      <c r="AW6" s="66">
        <f>+AV6+1</f>
        <v>2019</v>
      </c>
      <c r="AX6" s="66">
        <f>+AW6+1</f>
        <v>2020</v>
      </c>
      <c r="AY6" s="66">
        <f>+AX6+1</f>
        <v>2021</v>
      </c>
      <c r="AZ6" s="66">
        <f>+AY6+1</f>
        <v>2022</v>
      </c>
    </row>
    <row r="7" spans="2:53" ht="9" customHeight="1" thickBot="1" x14ac:dyDescent="0.3">
      <c r="B7" s="110"/>
      <c r="C7" s="22" t="s">
        <v>91</v>
      </c>
      <c r="D7" s="23" t="s">
        <v>92</v>
      </c>
      <c r="E7" s="23" t="s">
        <v>93</v>
      </c>
      <c r="F7" s="23" t="s">
        <v>94</v>
      </c>
      <c r="G7" s="24" t="s">
        <v>95</v>
      </c>
      <c r="I7" s="110"/>
      <c r="J7" s="22" t="s">
        <v>97</v>
      </c>
      <c r="K7" s="23" t="s">
        <v>98</v>
      </c>
      <c r="L7" s="23" t="s">
        <v>99</v>
      </c>
      <c r="M7" s="23" t="s">
        <v>100</v>
      </c>
      <c r="N7" s="24" t="s">
        <v>101</v>
      </c>
      <c r="V7" s="67"/>
      <c r="W7" s="62" t="s">
        <v>91</v>
      </c>
      <c r="X7" s="62" t="s">
        <v>92</v>
      </c>
      <c r="Y7" s="62" t="s">
        <v>93</v>
      </c>
      <c r="Z7" s="62" t="s">
        <v>94</v>
      </c>
      <c r="AA7" s="62" t="s">
        <v>95</v>
      </c>
      <c r="AC7" s="67"/>
      <c r="AD7" s="62" t="s">
        <v>97</v>
      </c>
      <c r="AE7" s="62" t="s">
        <v>98</v>
      </c>
      <c r="AF7" s="62" t="s">
        <v>99</v>
      </c>
      <c r="AG7" s="62" t="s">
        <v>100</v>
      </c>
      <c r="AH7" s="62" t="s">
        <v>101</v>
      </c>
      <c r="AN7" s="67"/>
      <c r="AO7" s="62" t="s">
        <v>91</v>
      </c>
      <c r="AP7" s="62" t="s">
        <v>92</v>
      </c>
      <c r="AQ7" s="62" t="s">
        <v>93</v>
      </c>
      <c r="AR7" s="62" t="s">
        <v>94</v>
      </c>
      <c r="AS7" s="62" t="s">
        <v>95</v>
      </c>
      <c r="AU7" s="67"/>
      <c r="AV7" s="62" t="s">
        <v>97</v>
      </c>
      <c r="AW7" s="62" t="s">
        <v>98</v>
      </c>
      <c r="AX7" s="62" t="s">
        <v>99</v>
      </c>
      <c r="AY7" s="62" t="s">
        <v>100</v>
      </c>
      <c r="AZ7" s="62" t="s">
        <v>101</v>
      </c>
    </row>
    <row r="8" spans="2:53" x14ac:dyDescent="0.25">
      <c r="B8" s="111" t="str">
        <f t="shared" ref="B8:B20" si="9">IF(Lang,V8,AN8)</f>
        <v>Balance Sheet</v>
      </c>
      <c r="C8" s="39"/>
      <c r="D8" s="40"/>
      <c r="E8" s="40"/>
      <c r="F8" s="40"/>
      <c r="G8" s="41"/>
      <c r="I8" s="111" t="str">
        <f t="shared" ref="I8:I20" si="10">IF(Lang,AC8,AU8)</f>
        <v>Balance Sheet</v>
      </c>
      <c r="J8" s="39"/>
      <c r="K8" s="40"/>
      <c r="L8" s="40"/>
      <c r="M8" s="40"/>
      <c r="N8" s="41"/>
      <c r="V8" s="68" t="s">
        <v>1</v>
      </c>
      <c r="W8" s="69"/>
      <c r="X8" s="69"/>
      <c r="Y8" s="69"/>
      <c r="Z8" s="69"/>
      <c r="AA8" s="69"/>
      <c r="AC8" s="68" t="s">
        <v>1</v>
      </c>
      <c r="AD8" s="69"/>
      <c r="AE8" s="69"/>
      <c r="AF8" s="69"/>
      <c r="AG8" s="69"/>
      <c r="AH8" s="69"/>
      <c r="AN8" s="68" t="s">
        <v>195</v>
      </c>
      <c r="AO8" s="69"/>
      <c r="AP8" s="69"/>
      <c r="AQ8" s="69"/>
      <c r="AR8" s="69"/>
      <c r="AS8" s="69"/>
      <c r="AU8" s="68" t="s">
        <v>195</v>
      </c>
      <c r="AV8" s="69"/>
      <c r="AW8" s="69"/>
      <c r="AX8" s="69"/>
      <c r="AY8" s="69"/>
      <c r="AZ8" s="69"/>
    </row>
    <row r="9" spans="2:53" x14ac:dyDescent="0.25">
      <c r="B9" s="112" t="str">
        <f t="shared" si="9"/>
        <v>Reinsurance Assets</v>
      </c>
      <c r="C9" s="166"/>
      <c r="D9" s="167"/>
      <c r="E9" s="167"/>
      <c r="F9" s="167"/>
      <c r="G9" s="168"/>
      <c r="I9" s="112" t="str">
        <f t="shared" si="10"/>
        <v>Reinsurance Assets</v>
      </c>
      <c r="J9" s="166">
        <f>+C9-Base!C9</f>
        <v>0</v>
      </c>
      <c r="K9" s="167">
        <f>+D9-Base!D9</f>
        <v>0</v>
      </c>
      <c r="L9" s="167">
        <f>+E9-Base!E9</f>
        <v>0</v>
      </c>
      <c r="M9" s="167">
        <f>+F9-Base!F9</f>
        <v>0</v>
      </c>
      <c r="N9" s="168">
        <f>+G9-Base!G9</f>
        <v>0</v>
      </c>
      <c r="P9" s="13" t="s">
        <v>84</v>
      </c>
      <c r="V9" s="70" t="s">
        <v>17</v>
      </c>
      <c r="W9" s="71"/>
      <c r="X9" s="71"/>
      <c r="Y9" s="71"/>
      <c r="Z9" s="71"/>
      <c r="AA9" s="71"/>
      <c r="AC9" s="70" t="s">
        <v>17</v>
      </c>
      <c r="AD9" s="71"/>
      <c r="AE9" s="71"/>
      <c r="AF9" s="71"/>
      <c r="AG9" s="71"/>
      <c r="AH9" s="71"/>
      <c r="AN9" s="70" t="s">
        <v>196</v>
      </c>
      <c r="AO9" s="71"/>
      <c r="AP9" s="71"/>
      <c r="AQ9" s="71"/>
      <c r="AR9" s="71"/>
      <c r="AS9" s="71"/>
      <c r="AU9" s="70" t="s">
        <v>196</v>
      </c>
      <c r="AV9" s="71"/>
      <c r="AW9" s="71"/>
      <c r="AX9" s="71"/>
      <c r="AY9" s="71"/>
      <c r="AZ9" s="71"/>
    </row>
    <row r="10" spans="2:53" x14ac:dyDescent="0.25">
      <c r="B10" s="113" t="str">
        <f t="shared" si="9"/>
        <v>Total Assets</v>
      </c>
      <c r="C10" s="169"/>
      <c r="D10" s="170"/>
      <c r="E10" s="170"/>
      <c r="F10" s="170"/>
      <c r="G10" s="171"/>
      <c r="I10" s="113" t="str">
        <f t="shared" si="10"/>
        <v>Total Assets</v>
      </c>
      <c r="J10" s="169">
        <f>+C10-Base!C10</f>
        <v>0</v>
      </c>
      <c r="K10" s="170">
        <f>+D10-Base!D10</f>
        <v>0</v>
      </c>
      <c r="L10" s="170">
        <f>+E10-Base!E10</f>
        <v>0</v>
      </c>
      <c r="M10" s="170">
        <f>+F10-Base!F10</f>
        <v>0</v>
      </c>
      <c r="N10" s="171">
        <f>+G10-Base!G10</f>
        <v>0</v>
      </c>
      <c r="P10" s="13" t="s">
        <v>109</v>
      </c>
      <c r="V10" s="72" t="s">
        <v>6</v>
      </c>
      <c r="W10" s="73"/>
      <c r="X10" s="73"/>
      <c r="Y10" s="73"/>
      <c r="Z10" s="73"/>
      <c r="AA10" s="73"/>
      <c r="AC10" s="72" t="s">
        <v>6</v>
      </c>
      <c r="AD10" s="73"/>
      <c r="AE10" s="73"/>
      <c r="AF10" s="73"/>
      <c r="AG10" s="73"/>
      <c r="AH10" s="73"/>
      <c r="AN10" s="72" t="s">
        <v>197</v>
      </c>
      <c r="AO10" s="73"/>
      <c r="AP10" s="73"/>
      <c r="AQ10" s="73"/>
      <c r="AR10" s="73"/>
      <c r="AS10" s="73"/>
      <c r="AU10" s="72" t="s">
        <v>197</v>
      </c>
      <c r="AV10" s="73"/>
      <c r="AW10" s="73"/>
      <c r="AX10" s="73"/>
      <c r="AY10" s="73"/>
      <c r="AZ10" s="73"/>
    </row>
    <row r="11" spans="2:53" x14ac:dyDescent="0.25">
      <c r="B11" s="112" t="str">
        <f t="shared" si="9"/>
        <v>(Gross) Contract Liabilities (*1)</v>
      </c>
      <c r="C11" s="166"/>
      <c r="D11" s="167"/>
      <c r="E11" s="167"/>
      <c r="F11" s="167"/>
      <c r="G11" s="168"/>
      <c r="I11" s="112" t="str">
        <f t="shared" si="10"/>
        <v>(Gross) Contract Liabilities (*1)</v>
      </c>
      <c r="J11" s="166">
        <f>+C11-Base!C11</f>
        <v>0</v>
      </c>
      <c r="K11" s="167">
        <f>+D11-Base!D11</f>
        <v>0</v>
      </c>
      <c r="L11" s="167">
        <f>+E11-Base!E11</f>
        <v>0</v>
      </c>
      <c r="M11" s="167">
        <f>+F11-Base!F11</f>
        <v>0</v>
      </c>
      <c r="N11" s="168">
        <f>+G11-Base!G11</f>
        <v>0</v>
      </c>
      <c r="P11" s="13" t="s">
        <v>85</v>
      </c>
      <c r="V11" s="70" t="s">
        <v>287</v>
      </c>
      <c r="W11" s="71"/>
      <c r="X11" s="71"/>
      <c r="Y11" s="71"/>
      <c r="Z11" s="71"/>
      <c r="AA11" s="71"/>
      <c r="AC11" s="70" t="s">
        <v>287</v>
      </c>
      <c r="AD11" s="71"/>
      <c r="AE11" s="71"/>
      <c r="AF11" s="71"/>
      <c r="AG11" s="71"/>
      <c r="AH11" s="71"/>
      <c r="AN11" s="70" t="s">
        <v>289</v>
      </c>
      <c r="AO11" s="71"/>
      <c r="AP11" s="71"/>
      <c r="AQ11" s="71"/>
      <c r="AR11" s="71"/>
      <c r="AS11" s="71"/>
      <c r="AU11" s="70" t="s">
        <v>289</v>
      </c>
      <c r="AV11" s="71"/>
      <c r="AW11" s="71"/>
      <c r="AX11" s="71"/>
      <c r="AY11" s="71"/>
      <c r="AZ11" s="71"/>
    </row>
    <row r="12" spans="2:53" x14ac:dyDescent="0.25">
      <c r="B12" s="114" t="str">
        <f t="shared" si="9"/>
        <v>Total Liabilities</v>
      </c>
      <c r="C12" s="169"/>
      <c r="D12" s="170"/>
      <c r="E12" s="170"/>
      <c r="F12" s="170"/>
      <c r="G12" s="171"/>
      <c r="I12" s="114" t="str">
        <f t="shared" si="10"/>
        <v>Total Liabilities</v>
      </c>
      <c r="J12" s="169">
        <f>+C12-Base!C12</f>
        <v>0</v>
      </c>
      <c r="K12" s="170">
        <f>+D12-Base!D12</f>
        <v>0</v>
      </c>
      <c r="L12" s="170">
        <f>+E12-Base!E12</f>
        <v>0</v>
      </c>
      <c r="M12" s="170">
        <f>+F12-Base!F12</f>
        <v>0</v>
      </c>
      <c r="N12" s="171">
        <f>+G12-Base!G12</f>
        <v>0</v>
      </c>
      <c r="P12" s="13" t="s">
        <v>110</v>
      </c>
      <c r="V12" s="74" t="s">
        <v>7</v>
      </c>
      <c r="W12" s="73"/>
      <c r="X12" s="73"/>
      <c r="Y12" s="73"/>
      <c r="Z12" s="73"/>
      <c r="AA12" s="73"/>
      <c r="AC12" s="74" t="s">
        <v>7</v>
      </c>
      <c r="AD12" s="73"/>
      <c r="AE12" s="73"/>
      <c r="AF12" s="73"/>
      <c r="AG12" s="73"/>
      <c r="AH12" s="73"/>
      <c r="AN12" s="74" t="s">
        <v>198</v>
      </c>
      <c r="AO12" s="73"/>
      <c r="AP12" s="73"/>
      <c r="AQ12" s="73"/>
      <c r="AR12" s="73"/>
      <c r="AS12" s="73"/>
      <c r="AU12" s="74" t="s">
        <v>198</v>
      </c>
      <c r="AV12" s="73"/>
      <c r="AW12" s="73"/>
      <c r="AX12" s="73"/>
      <c r="AY12" s="73"/>
      <c r="AZ12" s="73"/>
    </row>
    <row r="13" spans="2:53" ht="15.75" thickBot="1" x14ac:dyDescent="0.3">
      <c r="B13" s="115" t="str">
        <f t="shared" si="9"/>
        <v>Total Equity (Surplus)</v>
      </c>
      <c r="C13" s="172"/>
      <c r="D13" s="173"/>
      <c r="E13" s="173"/>
      <c r="F13" s="173"/>
      <c r="G13" s="174"/>
      <c r="I13" s="115" t="str">
        <f t="shared" si="10"/>
        <v>Total Equity (Surplus)</v>
      </c>
      <c r="J13" s="172">
        <f>+C13-Base!C13</f>
        <v>0</v>
      </c>
      <c r="K13" s="173">
        <f>+D13-Base!D13</f>
        <v>0</v>
      </c>
      <c r="L13" s="173">
        <f>+E13-Base!E13</f>
        <v>0</v>
      </c>
      <c r="M13" s="173">
        <f>+F13-Base!F13</f>
        <v>0</v>
      </c>
      <c r="N13" s="174">
        <f>+G13-Base!G13</f>
        <v>0</v>
      </c>
      <c r="P13" s="13" t="s">
        <v>111</v>
      </c>
      <c r="V13" s="74" t="s">
        <v>8</v>
      </c>
      <c r="W13" s="75"/>
      <c r="X13" s="75"/>
      <c r="Y13" s="75"/>
      <c r="Z13" s="75"/>
      <c r="AA13" s="75"/>
      <c r="AC13" s="74" t="s">
        <v>8</v>
      </c>
      <c r="AD13" s="75"/>
      <c r="AE13" s="75"/>
      <c r="AF13" s="75"/>
      <c r="AG13" s="75"/>
      <c r="AH13" s="75"/>
      <c r="AN13" s="74" t="s">
        <v>199</v>
      </c>
      <c r="AO13" s="75"/>
      <c r="AP13" s="75"/>
      <c r="AQ13" s="75"/>
      <c r="AR13" s="75"/>
      <c r="AS13" s="75"/>
      <c r="AU13" s="74" t="s">
        <v>199</v>
      </c>
      <c r="AV13" s="75"/>
      <c r="AW13" s="75"/>
      <c r="AX13" s="75"/>
      <c r="AY13" s="75"/>
      <c r="AZ13" s="75"/>
    </row>
    <row r="14" spans="2:53" x14ac:dyDescent="0.25">
      <c r="B14" s="142" t="str">
        <f t="shared" si="9"/>
        <v>Statement of Income</v>
      </c>
      <c r="C14" s="32"/>
      <c r="D14" s="33"/>
      <c r="E14" s="33"/>
      <c r="F14" s="33"/>
      <c r="G14" s="34"/>
      <c r="I14" s="142" t="str">
        <f t="shared" si="10"/>
        <v>Statement of Income</v>
      </c>
      <c r="J14" s="32"/>
      <c r="K14" s="33"/>
      <c r="L14" s="33"/>
      <c r="M14" s="33"/>
      <c r="N14" s="34"/>
      <c r="P14" s="37"/>
      <c r="V14" s="76" t="s">
        <v>2</v>
      </c>
      <c r="W14" s="75"/>
      <c r="X14" s="75"/>
      <c r="Y14" s="75"/>
      <c r="Z14" s="75"/>
      <c r="AA14" s="75"/>
      <c r="AC14" s="76" t="s">
        <v>2</v>
      </c>
      <c r="AD14" s="75"/>
      <c r="AE14" s="75"/>
      <c r="AF14" s="75"/>
      <c r="AG14" s="75"/>
      <c r="AH14" s="75"/>
      <c r="AN14" s="76" t="s">
        <v>200</v>
      </c>
      <c r="AO14" s="75"/>
      <c r="AP14" s="75"/>
      <c r="AQ14" s="75"/>
      <c r="AR14" s="75"/>
      <c r="AS14" s="75"/>
      <c r="AU14" s="76" t="s">
        <v>200</v>
      </c>
      <c r="AV14" s="75"/>
      <c r="AW14" s="75"/>
      <c r="AX14" s="75"/>
      <c r="AY14" s="75"/>
      <c r="AZ14" s="75"/>
    </row>
    <row r="15" spans="2:53" x14ac:dyDescent="0.25">
      <c r="B15" s="117" t="str">
        <f t="shared" si="9"/>
        <v>Net Premiums</v>
      </c>
      <c r="C15" s="166"/>
      <c r="D15" s="167"/>
      <c r="E15" s="167"/>
      <c r="F15" s="167"/>
      <c r="G15" s="168"/>
      <c r="I15" s="117" t="str">
        <f t="shared" si="10"/>
        <v>Net Premiums</v>
      </c>
      <c r="J15" s="166">
        <f>+C15-Base!C15</f>
        <v>0</v>
      </c>
      <c r="K15" s="167">
        <f>+D15-Base!D15</f>
        <v>0</v>
      </c>
      <c r="L15" s="167">
        <f>+E15-Base!E15</f>
        <v>0</v>
      </c>
      <c r="M15" s="167">
        <f>+F15-Base!F15</f>
        <v>0</v>
      </c>
      <c r="N15" s="168">
        <f>+G15-Base!G15</f>
        <v>0</v>
      </c>
      <c r="P15" s="13" t="s">
        <v>86</v>
      </c>
      <c r="V15" s="77" t="s">
        <v>0</v>
      </c>
      <c r="W15" s="71"/>
      <c r="X15" s="71"/>
      <c r="Y15" s="71"/>
      <c r="Z15" s="71"/>
      <c r="AA15" s="71"/>
      <c r="AC15" s="77" t="s">
        <v>0</v>
      </c>
      <c r="AD15" s="71"/>
      <c r="AE15" s="71"/>
      <c r="AF15" s="71"/>
      <c r="AG15" s="71"/>
      <c r="AH15" s="71"/>
      <c r="AN15" s="77" t="s">
        <v>201</v>
      </c>
      <c r="AO15" s="71"/>
      <c r="AP15" s="71"/>
      <c r="AQ15" s="71"/>
      <c r="AR15" s="71"/>
      <c r="AS15" s="71"/>
      <c r="AU15" s="77" t="s">
        <v>201</v>
      </c>
      <c r="AV15" s="71"/>
      <c r="AW15" s="71"/>
      <c r="AX15" s="71"/>
      <c r="AY15" s="71"/>
      <c r="AZ15" s="71"/>
    </row>
    <row r="16" spans="2:53" x14ac:dyDescent="0.25">
      <c r="B16" s="118" t="str">
        <f t="shared" si="9"/>
        <v>Total  - Revenue</v>
      </c>
      <c r="C16" s="169"/>
      <c r="D16" s="170"/>
      <c r="E16" s="170"/>
      <c r="F16" s="170"/>
      <c r="G16" s="171"/>
      <c r="I16" s="118" t="str">
        <f t="shared" si="10"/>
        <v>Total  - Revenue</v>
      </c>
      <c r="J16" s="169">
        <f>+C16-Base!C16</f>
        <v>0</v>
      </c>
      <c r="K16" s="170">
        <f>+D16-Base!D16</f>
        <v>0</v>
      </c>
      <c r="L16" s="170">
        <f>+E16-Base!E16</f>
        <v>0</v>
      </c>
      <c r="M16" s="170">
        <f>+F16-Base!F16</f>
        <v>0</v>
      </c>
      <c r="N16" s="171">
        <f>+G16-Base!G16</f>
        <v>0</v>
      </c>
      <c r="P16" s="13" t="s">
        <v>112</v>
      </c>
      <c r="V16" s="78" t="s">
        <v>9</v>
      </c>
      <c r="W16" s="73"/>
      <c r="X16" s="73"/>
      <c r="Y16" s="73"/>
      <c r="Z16" s="73"/>
      <c r="AA16" s="73"/>
      <c r="AC16" s="78" t="s">
        <v>9</v>
      </c>
      <c r="AD16" s="73"/>
      <c r="AE16" s="73"/>
      <c r="AF16" s="73"/>
      <c r="AG16" s="73"/>
      <c r="AH16" s="73"/>
      <c r="AN16" s="78" t="s">
        <v>202</v>
      </c>
      <c r="AO16" s="73"/>
      <c r="AP16" s="73"/>
      <c r="AQ16" s="73"/>
      <c r="AR16" s="73"/>
      <c r="AS16" s="73"/>
      <c r="AU16" s="78" t="s">
        <v>202</v>
      </c>
      <c r="AV16" s="73"/>
      <c r="AW16" s="73"/>
      <c r="AX16" s="73"/>
      <c r="AY16" s="73"/>
      <c r="AZ16" s="73"/>
    </row>
    <row r="17" spans="2:52" x14ac:dyDescent="0.25">
      <c r="B17" s="112" t="str">
        <f t="shared" si="9"/>
        <v>Net Changes to Contract Liabilities</v>
      </c>
      <c r="C17" s="166"/>
      <c r="D17" s="167"/>
      <c r="E17" s="167"/>
      <c r="F17" s="167"/>
      <c r="G17" s="168"/>
      <c r="I17" s="112" t="str">
        <f t="shared" si="10"/>
        <v>Net Changes to Contract Liabilities</v>
      </c>
      <c r="J17" s="166">
        <f>+C17-Base!C17</f>
        <v>0</v>
      </c>
      <c r="K17" s="167">
        <f>+D17-Base!D17</f>
        <v>0</v>
      </c>
      <c r="L17" s="167">
        <f>+E17-Base!E17</f>
        <v>0</v>
      </c>
      <c r="M17" s="167">
        <f>+F17-Base!F17</f>
        <v>0</v>
      </c>
      <c r="N17" s="168">
        <f>+G17-Base!G17</f>
        <v>0</v>
      </c>
      <c r="P17" s="13" t="s">
        <v>87</v>
      </c>
      <c r="V17" s="79" t="s">
        <v>18</v>
      </c>
      <c r="W17" s="71"/>
      <c r="X17" s="71"/>
      <c r="Y17" s="71"/>
      <c r="Z17" s="71"/>
      <c r="AA17" s="71"/>
      <c r="AC17" s="79" t="s">
        <v>18</v>
      </c>
      <c r="AD17" s="71"/>
      <c r="AE17" s="71"/>
      <c r="AF17" s="71"/>
      <c r="AG17" s="71"/>
      <c r="AH17" s="71"/>
      <c r="AN17" s="79" t="s">
        <v>203</v>
      </c>
      <c r="AO17" s="71"/>
      <c r="AP17" s="71"/>
      <c r="AQ17" s="71"/>
      <c r="AR17" s="71"/>
      <c r="AS17" s="71"/>
      <c r="AU17" s="79" t="s">
        <v>203</v>
      </c>
      <c r="AV17" s="71"/>
      <c r="AW17" s="71"/>
      <c r="AX17" s="71"/>
      <c r="AY17" s="71"/>
      <c r="AZ17" s="71"/>
    </row>
    <row r="18" spans="2:52" x14ac:dyDescent="0.25">
      <c r="B18" s="119" t="str">
        <f t="shared" si="9"/>
        <v>Total - Benefits and Expenses</v>
      </c>
      <c r="C18" s="169"/>
      <c r="D18" s="170"/>
      <c r="E18" s="170"/>
      <c r="F18" s="170"/>
      <c r="G18" s="171"/>
      <c r="I18" s="119" t="str">
        <f t="shared" si="10"/>
        <v>Total - Benefits and Expenses</v>
      </c>
      <c r="J18" s="169">
        <f>+C18-Base!C18</f>
        <v>0</v>
      </c>
      <c r="K18" s="170">
        <f>+D18-Base!D18</f>
        <v>0</v>
      </c>
      <c r="L18" s="170">
        <f>+E18-Base!E18</f>
        <v>0</v>
      </c>
      <c r="M18" s="170">
        <f>+F18-Base!F18</f>
        <v>0</v>
      </c>
      <c r="N18" s="171">
        <f>+G18-Base!G18</f>
        <v>0</v>
      </c>
      <c r="P18" s="13" t="s">
        <v>113</v>
      </c>
      <c r="V18" s="78" t="s">
        <v>10</v>
      </c>
      <c r="W18" s="73"/>
      <c r="X18" s="73"/>
      <c r="Y18" s="73"/>
      <c r="Z18" s="73"/>
      <c r="AA18" s="73"/>
      <c r="AC18" s="78" t="s">
        <v>10</v>
      </c>
      <c r="AD18" s="73"/>
      <c r="AE18" s="73"/>
      <c r="AF18" s="73"/>
      <c r="AG18" s="73"/>
      <c r="AH18" s="73"/>
      <c r="AN18" s="78" t="s">
        <v>204</v>
      </c>
      <c r="AO18" s="73"/>
      <c r="AP18" s="73"/>
      <c r="AQ18" s="73"/>
      <c r="AR18" s="73"/>
      <c r="AS18" s="73"/>
      <c r="AU18" s="78" t="s">
        <v>204</v>
      </c>
      <c r="AV18" s="73"/>
      <c r="AW18" s="73"/>
      <c r="AX18" s="73"/>
      <c r="AY18" s="73"/>
      <c r="AZ18" s="73"/>
    </row>
    <row r="19" spans="2:52" x14ac:dyDescent="0.25">
      <c r="B19" s="120" t="str">
        <f t="shared" si="9"/>
        <v>Net Income (*2)</v>
      </c>
      <c r="C19" s="175"/>
      <c r="D19" s="176"/>
      <c r="E19" s="176"/>
      <c r="F19" s="176"/>
      <c r="G19" s="177"/>
      <c r="I19" s="120" t="str">
        <f t="shared" si="10"/>
        <v>Net Income (*2)</v>
      </c>
      <c r="J19" s="175">
        <f>+C19-Base!C19</f>
        <v>0</v>
      </c>
      <c r="K19" s="176">
        <f>+D19-Base!D19</f>
        <v>0</v>
      </c>
      <c r="L19" s="176">
        <f>+E19-Base!E19</f>
        <v>0</v>
      </c>
      <c r="M19" s="176">
        <f>+F19-Base!F19</f>
        <v>0</v>
      </c>
      <c r="N19" s="177">
        <f>+G19-Base!G19</f>
        <v>0</v>
      </c>
      <c r="P19" s="13" t="s">
        <v>114</v>
      </c>
      <c r="V19" s="80" t="s">
        <v>292</v>
      </c>
      <c r="W19" s="75"/>
      <c r="X19" s="75"/>
      <c r="Y19" s="75"/>
      <c r="Z19" s="75"/>
      <c r="AA19" s="75"/>
      <c r="AC19" s="80" t="s">
        <v>292</v>
      </c>
      <c r="AD19" s="75"/>
      <c r="AE19" s="75"/>
      <c r="AF19" s="75"/>
      <c r="AG19" s="75"/>
      <c r="AH19" s="75"/>
      <c r="AN19" s="80" t="s">
        <v>294</v>
      </c>
      <c r="AO19" s="75"/>
      <c r="AP19" s="75"/>
      <c r="AQ19" s="75"/>
      <c r="AR19" s="75"/>
      <c r="AS19" s="75"/>
      <c r="AU19" s="80" t="s">
        <v>294</v>
      </c>
      <c r="AV19" s="75"/>
      <c r="AW19" s="75"/>
      <c r="AX19" s="75"/>
      <c r="AY19" s="75"/>
      <c r="AZ19" s="75"/>
    </row>
    <row r="20" spans="2:52" ht="15.75" thickBot="1" x14ac:dyDescent="0.3">
      <c r="B20" s="121" t="str">
        <f t="shared" si="9"/>
        <v>Comprehensive Income</v>
      </c>
      <c r="C20" s="172"/>
      <c r="D20" s="173"/>
      <c r="E20" s="173"/>
      <c r="F20" s="173"/>
      <c r="G20" s="174"/>
      <c r="I20" s="121" t="str">
        <f t="shared" si="10"/>
        <v>Comprehensive Income</v>
      </c>
      <c r="J20" s="172">
        <f>+C20-Base!C20</f>
        <v>0</v>
      </c>
      <c r="K20" s="173">
        <f>+D20-Base!D20</f>
        <v>0</v>
      </c>
      <c r="L20" s="173">
        <f>+E20-Base!E20</f>
        <v>0</v>
      </c>
      <c r="M20" s="173">
        <f>+F20-Base!F20</f>
        <v>0</v>
      </c>
      <c r="N20" s="174">
        <f>+G20-Base!G20</f>
        <v>0</v>
      </c>
      <c r="P20" s="13" t="s">
        <v>115</v>
      </c>
      <c r="V20" s="80" t="s">
        <v>24</v>
      </c>
      <c r="W20" s="75"/>
      <c r="X20" s="75"/>
      <c r="Y20" s="75"/>
      <c r="Z20" s="75"/>
      <c r="AA20" s="75"/>
      <c r="AC20" s="80" t="s">
        <v>24</v>
      </c>
      <c r="AD20" s="75"/>
      <c r="AE20" s="75"/>
      <c r="AF20" s="75"/>
      <c r="AG20" s="75"/>
      <c r="AH20" s="75"/>
      <c r="AN20" s="80" t="s">
        <v>205</v>
      </c>
      <c r="AO20" s="75"/>
      <c r="AP20" s="75"/>
      <c r="AQ20" s="75"/>
      <c r="AR20" s="75"/>
      <c r="AS20" s="75"/>
      <c r="AU20" s="80" t="s">
        <v>205</v>
      </c>
      <c r="AV20" s="75"/>
      <c r="AW20" s="75"/>
      <c r="AX20" s="75"/>
      <c r="AY20" s="75"/>
      <c r="AZ20" s="75"/>
    </row>
    <row r="21" spans="2:52" x14ac:dyDescent="0.25">
      <c r="B21" s="111"/>
      <c r="C21" s="42"/>
      <c r="D21" s="43"/>
      <c r="E21" s="43"/>
      <c r="F21" s="43"/>
      <c r="G21" s="44"/>
      <c r="I21" s="111"/>
      <c r="J21" s="42"/>
      <c r="K21" s="43"/>
      <c r="L21" s="43"/>
      <c r="M21" s="43"/>
      <c r="N21" s="44"/>
      <c r="P21" s="37"/>
      <c r="V21" s="68"/>
      <c r="W21" s="81"/>
      <c r="X21" s="81"/>
      <c r="Y21" s="81"/>
      <c r="Z21" s="81"/>
      <c r="AA21" s="81"/>
      <c r="AC21" s="68"/>
      <c r="AD21" s="81"/>
      <c r="AE21" s="81"/>
      <c r="AF21" s="81"/>
      <c r="AG21" s="81"/>
      <c r="AH21" s="81"/>
      <c r="AN21" s="68"/>
      <c r="AO21" s="81"/>
      <c r="AP21" s="81"/>
      <c r="AQ21" s="81"/>
      <c r="AR21" s="81"/>
      <c r="AS21" s="81"/>
      <c r="AU21" s="68"/>
      <c r="AV21" s="81"/>
      <c r="AW21" s="81"/>
      <c r="AX21" s="81"/>
      <c r="AY21" s="81"/>
      <c r="AZ21" s="81"/>
    </row>
    <row r="22" spans="2:52" ht="19.5" thickBot="1" x14ac:dyDescent="0.35">
      <c r="B22" s="149" t="str">
        <f t="shared" ref="B22:B53" si="11">IF(Lang,V22,AN22)</f>
        <v>LICAT (*3)</v>
      </c>
      <c r="C22" s="42"/>
      <c r="D22" s="43"/>
      <c r="E22" s="43"/>
      <c r="F22" s="43"/>
      <c r="G22" s="44"/>
      <c r="I22" s="149" t="str">
        <f t="shared" ref="I22:I53" si="12">IF(Lang,AC22,AU22)</f>
        <v>LICAT (*3)</v>
      </c>
      <c r="J22" s="42"/>
      <c r="K22" s="43"/>
      <c r="L22" s="43"/>
      <c r="M22" s="43"/>
      <c r="N22" s="44"/>
      <c r="P22" s="37"/>
      <c r="V22" s="82" t="s">
        <v>299</v>
      </c>
      <c r="W22" s="81"/>
      <c r="X22" s="81"/>
      <c r="Y22" s="81"/>
      <c r="Z22" s="81"/>
      <c r="AA22" s="81"/>
      <c r="AC22" s="82" t="s">
        <v>299</v>
      </c>
      <c r="AD22" s="81"/>
      <c r="AE22" s="81"/>
      <c r="AF22" s="81"/>
      <c r="AG22" s="81"/>
      <c r="AH22" s="81"/>
      <c r="AN22" s="82" t="s">
        <v>296</v>
      </c>
      <c r="AO22" s="81"/>
      <c r="AP22" s="81"/>
      <c r="AQ22" s="81"/>
      <c r="AR22" s="81"/>
      <c r="AS22" s="81"/>
      <c r="AU22" s="82" t="s">
        <v>296</v>
      </c>
      <c r="AV22" s="81"/>
      <c r="AW22" s="81"/>
      <c r="AX22" s="81"/>
      <c r="AY22" s="81"/>
      <c r="AZ22" s="81"/>
    </row>
    <row r="23" spans="2:52" x14ac:dyDescent="0.25">
      <c r="B23" s="123" t="str">
        <f t="shared" si="11"/>
        <v>Available Capital</v>
      </c>
      <c r="C23" s="178">
        <f>C24+C25</f>
        <v>0</v>
      </c>
      <c r="D23" s="179">
        <f t="shared" ref="D23:G23" si="13">D24+D25</f>
        <v>0</v>
      </c>
      <c r="E23" s="179">
        <f t="shared" si="13"/>
        <v>0</v>
      </c>
      <c r="F23" s="179">
        <f t="shared" si="13"/>
        <v>0</v>
      </c>
      <c r="G23" s="180">
        <f t="shared" si="13"/>
        <v>0</v>
      </c>
      <c r="I23" s="123" t="str">
        <f t="shared" si="12"/>
        <v>Available Capital</v>
      </c>
      <c r="J23" s="178">
        <f>+C23-Base!C23</f>
        <v>0</v>
      </c>
      <c r="K23" s="179">
        <f>+D23-Base!D23</f>
        <v>0</v>
      </c>
      <c r="L23" s="179">
        <f>+E23-Base!E23</f>
        <v>0</v>
      </c>
      <c r="M23" s="179">
        <f>+F23-Base!F23</f>
        <v>0</v>
      </c>
      <c r="N23" s="180">
        <f>+G23-Base!G23</f>
        <v>0</v>
      </c>
      <c r="P23" s="13" t="s">
        <v>116</v>
      </c>
      <c r="V23" s="74" t="s">
        <v>29</v>
      </c>
      <c r="W23" s="75"/>
      <c r="X23" s="75"/>
      <c r="Y23" s="75"/>
      <c r="Z23" s="75"/>
      <c r="AA23" s="75"/>
      <c r="AC23" s="74" t="s">
        <v>29</v>
      </c>
      <c r="AD23" s="75"/>
      <c r="AE23" s="75"/>
      <c r="AF23" s="75"/>
      <c r="AG23" s="75"/>
      <c r="AH23" s="75"/>
      <c r="AN23" s="74" t="s">
        <v>206</v>
      </c>
      <c r="AO23" s="75"/>
      <c r="AP23" s="75"/>
      <c r="AQ23" s="75"/>
      <c r="AR23" s="75"/>
      <c r="AS23" s="75"/>
      <c r="AU23" s="74" t="s">
        <v>206</v>
      </c>
      <c r="AV23" s="75"/>
      <c r="AW23" s="75"/>
      <c r="AX23" s="75"/>
      <c r="AY23" s="75"/>
      <c r="AZ23" s="75"/>
    </row>
    <row r="24" spans="2:52" x14ac:dyDescent="0.25">
      <c r="B24" s="124" t="str">
        <f t="shared" si="11"/>
        <v>- Tier 1 Capital</v>
      </c>
      <c r="C24" s="181"/>
      <c r="D24" s="182"/>
      <c r="E24" s="182"/>
      <c r="F24" s="182"/>
      <c r="G24" s="183"/>
      <c r="I24" s="124" t="str">
        <f t="shared" si="12"/>
        <v>- Tier 1 Capital</v>
      </c>
      <c r="J24" s="181">
        <f>+C24-Base!C24</f>
        <v>0</v>
      </c>
      <c r="K24" s="182">
        <f>+D24-Base!D24</f>
        <v>0</v>
      </c>
      <c r="L24" s="182">
        <f>+E24-Base!E24</f>
        <v>0</v>
      </c>
      <c r="M24" s="182">
        <f>+F24-Base!F24</f>
        <v>0</v>
      </c>
      <c r="N24" s="183">
        <f>+G24-Base!G24</f>
        <v>0</v>
      </c>
      <c r="P24" s="13" t="s">
        <v>88</v>
      </c>
      <c r="V24" s="83" t="s">
        <v>30</v>
      </c>
      <c r="W24" s="84"/>
      <c r="X24" s="84"/>
      <c r="Y24" s="84"/>
      <c r="Z24" s="84"/>
      <c r="AA24" s="84"/>
      <c r="AC24" s="83" t="s">
        <v>30</v>
      </c>
      <c r="AD24" s="84"/>
      <c r="AE24" s="84"/>
      <c r="AF24" s="84"/>
      <c r="AG24" s="84"/>
      <c r="AH24" s="84"/>
      <c r="AN24" s="83" t="s">
        <v>207</v>
      </c>
      <c r="AO24" s="84"/>
      <c r="AP24" s="84"/>
      <c r="AQ24" s="84"/>
      <c r="AR24" s="84"/>
      <c r="AS24" s="84"/>
      <c r="AU24" s="83" t="s">
        <v>207</v>
      </c>
      <c r="AV24" s="84"/>
      <c r="AW24" s="84"/>
      <c r="AX24" s="84"/>
      <c r="AY24" s="84"/>
      <c r="AZ24" s="84"/>
    </row>
    <row r="25" spans="2:52" x14ac:dyDescent="0.25">
      <c r="B25" s="125" t="str">
        <f t="shared" si="11"/>
        <v>- Tier 2 Capital</v>
      </c>
      <c r="C25" s="181"/>
      <c r="D25" s="182"/>
      <c r="E25" s="182"/>
      <c r="F25" s="182"/>
      <c r="G25" s="183"/>
      <c r="I25" s="125" t="str">
        <f t="shared" si="12"/>
        <v>- Tier 2 Capital</v>
      </c>
      <c r="J25" s="181">
        <f>+C25-Base!C25</f>
        <v>0</v>
      </c>
      <c r="K25" s="182">
        <f>+D25-Base!D25</f>
        <v>0</v>
      </c>
      <c r="L25" s="182">
        <f>+E25-Base!E25</f>
        <v>0</v>
      </c>
      <c r="M25" s="182">
        <f>+F25-Base!F25</f>
        <v>0</v>
      </c>
      <c r="N25" s="183">
        <f>+G25-Base!G25</f>
        <v>0</v>
      </c>
      <c r="P25" s="13" t="s">
        <v>89</v>
      </c>
      <c r="V25" s="83" t="s">
        <v>31</v>
      </c>
      <c r="W25" s="84"/>
      <c r="X25" s="84"/>
      <c r="Y25" s="84"/>
      <c r="Z25" s="84"/>
      <c r="AA25" s="84"/>
      <c r="AC25" s="83" t="s">
        <v>31</v>
      </c>
      <c r="AD25" s="84"/>
      <c r="AE25" s="84"/>
      <c r="AF25" s="84"/>
      <c r="AG25" s="84"/>
      <c r="AH25" s="84"/>
      <c r="AN25" s="83" t="s">
        <v>208</v>
      </c>
      <c r="AO25" s="84"/>
      <c r="AP25" s="84"/>
      <c r="AQ25" s="84"/>
      <c r="AR25" s="84"/>
      <c r="AS25" s="84"/>
      <c r="AU25" s="83" t="s">
        <v>208</v>
      </c>
      <c r="AV25" s="84"/>
      <c r="AW25" s="84"/>
      <c r="AX25" s="84"/>
      <c r="AY25" s="84"/>
      <c r="AZ25" s="84"/>
    </row>
    <row r="26" spans="2:52" x14ac:dyDescent="0.25">
      <c r="B26" s="126" t="str">
        <f t="shared" si="11"/>
        <v>Surplus Allowance</v>
      </c>
      <c r="C26" s="166"/>
      <c r="D26" s="167"/>
      <c r="E26" s="167"/>
      <c r="F26" s="167"/>
      <c r="G26" s="168"/>
      <c r="I26" s="126" t="str">
        <f t="shared" si="12"/>
        <v>Surplus Allowance</v>
      </c>
      <c r="J26" s="166">
        <f>+C26-Base!C26</f>
        <v>0</v>
      </c>
      <c r="K26" s="167">
        <f>+D26-Base!D26</f>
        <v>0</v>
      </c>
      <c r="L26" s="167">
        <f>+E26-Base!E26</f>
        <v>0</v>
      </c>
      <c r="M26" s="167">
        <f>+F26-Base!F26</f>
        <v>0</v>
      </c>
      <c r="N26" s="168">
        <f>+G26-Base!G26</f>
        <v>0</v>
      </c>
      <c r="P26" s="13" t="s">
        <v>117</v>
      </c>
      <c r="V26" s="74" t="s">
        <v>46</v>
      </c>
      <c r="W26" s="71"/>
      <c r="X26" s="71"/>
      <c r="Y26" s="71"/>
      <c r="Z26" s="71"/>
      <c r="AA26" s="71"/>
      <c r="AC26" s="74" t="s">
        <v>46</v>
      </c>
      <c r="AD26" s="71"/>
      <c r="AE26" s="71"/>
      <c r="AF26" s="71"/>
      <c r="AG26" s="71"/>
      <c r="AH26" s="71"/>
      <c r="AN26" s="74" t="s">
        <v>209</v>
      </c>
      <c r="AO26" s="71"/>
      <c r="AP26" s="71"/>
      <c r="AQ26" s="71"/>
      <c r="AR26" s="71"/>
      <c r="AS26" s="71"/>
      <c r="AU26" s="74" t="s">
        <v>209</v>
      </c>
      <c r="AV26" s="71"/>
      <c r="AW26" s="71"/>
      <c r="AX26" s="71"/>
      <c r="AY26" s="71"/>
      <c r="AZ26" s="71"/>
    </row>
    <row r="27" spans="2:52" ht="15.75" thickBot="1" x14ac:dyDescent="0.3">
      <c r="B27" s="115" t="str">
        <f t="shared" si="11"/>
        <v>Eligible Deposits</v>
      </c>
      <c r="C27" s="184"/>
      <c r="D27" s="185"/>
      <c r="E27" s="185"/>
      <c r="F27" s="185"/>
      <c r="G27" s="186"/>
      <c r="I27" s="115" t="str">
        <f t="shared" si="12"/>
        <v>Eligible Deposits</v>
      </c>
      <c r="J27" s="184">
        <f>+C27-Base!C27</f>
        <v>0</v>
      </c>
      <c r="K27" s="185">
        <f>+D27-Base!D27</f>
        <v>0</v>
      </c>
      <c r="L27" s="185">
        <f>+E27-Base!E27</f>
        <v>0</v>
      </c>
      <c r="M27" s="185">
        <f>+F27-Base!F27</f>
        <v>0</v>
      </c>
      <c r="N27" s="186">
        <f>+G27-Base!G27</f>
        <v>0</v>
      </c>
      <c r="P27" s="13" t="s">
        <v>118</v>
      </c>
      <c r="V27" s="74" t="s">
        <v>32</v>
      </c>
      <c r="W27" s="84"/>
      <c r="X27" s="84"/>
      <c r="Y27" s="84"/>
      <c r="Z27" s="84"/>
      <c r="AA27" s="84"/>
      <c r="AC27" s="74" t="s">
        <v>32</v>
      </c>
      <c r="AD27" s="84"/>
      <c r="AE27" s="84"/>
      <c r="AF27" s="84"/>
      <c r="AG27" s="84"/>
      <c r="AH27" s="84"/>
      <c r="AN27" s="74" t="s">
        <v>210</v>
      </c>
      <c r="AO27" s="84"/>
      <c r="AP27" s="84"/>
      <c r="AQ27" s="84"/>
      <c r="AR27" s="84"/>
      <c r="AS27" s="84"/>
      <c r="AU27" s="74" t="s">
        <v>210</v>
      </c>
      <c r="AV27" s="84"/>
      <c r="AW27" s="84"/>
      <c r="AX27" s="84"/>
      <c r="AY27" s="84"/>
      <c r="AZ27" s="84"/>
    </row>
    <row r="28" spans="2:52" x14ac:dyDescent="0.25">
      <c r="B28" s="143" t="str">
        <f t="shared" si="11"/>
        <v>Base Solvency Buffer:</v>
      </c>
      <c r="C28" s="45"/>
      <c r="D28" s="46"/>
      <c r="E28" s="46"/>
      <c r="F28" s="46"/>
      <c r="G28" s="47"/>
      <c r="I28" s="143" t="str">
        <f t="shared" si="12"/>
        <v>Base Solvency Buffer:</v>
      </c>
      <c r="J28" s="45"/>
      <c r="K28" s="46"/>
      <c r="L28" s="46"/>
      <c r="M28" s="46"/>
      <c r="N28" s="47"/>
      <c r="P28" s="37"/>
      <c r="V28" s="78" t="s">
        <v>47</v>
      </c>
      <c r="W28" s="85"/>
      <c r="X28" s="85"/>
      <c r="Y28" s="85"/>
      <c r="Z28" s="85"/>
      <c r="AA28" s="85"/>
      <c r="AC28" s="78" t="s">
        <v>47</v>
      </c>
      <c r="AD28" s="85"/>
      <c r="AE28" s="85"/>
      <c r="AF28" s="85"/>
      <c r="AG28" s="85"/>
      <c r="AH28" s="85"/>
      <c r="AN28" s="78" t="s">
        <v>211</v>
      </c>
      <c r="AO28" s="85"/>
      <c r="AP28" s="85"/>
      <c r="AQ28" s="85"/>
      <c r="AR28" s="85"/>
      <c r="AS28" s="85"/>
      <c r="AU28" s="78" t="s">
        <v>211</v>
      </c>
      <c r="AV28" s="85"/>
      <c r="AW28" s="85"/>
      <c r="AX28" s="85"/>
      <c r="AY28" s="85"/>
      <c r="AZ28" s="85"/>
    </row>
    <row r="29" spans="2:52" x14ac:dyDescent="0.25">
      <c r="B29" s="128" t="str">
        <f t="shared" si="11"/>
        <v>Credit Risk</v>
      </c>
      <c r="C29" s="187">
        <f>SUM(C30:C37)</f>
        <v>0</v>
      </c>
      <c r="D29" s="188">
        <f t="shared" ref="D29:G29" si="14">SUM(D30:D37)</f>
        <v>0</v>
      </c>
      <c r="E29" s="188">
        <f t="shared" si="14"/>
        <v>0</v>
      </c>
      <c r="F29" s="188">
        <f t="shared" si="14"/>
        <v>0</v>
      </c>
      <c r="G29" s="189">
        <f t="shared" si="14"/>
        <v>0</v>
      </c>
      <c r="I29" s="128" t="str">
        <f t="shared" si="12"/>
        <v>Credit Risk</v>
      </c>
      <c r="J29" s="187">
        <f>+C29-Base!C29</f>
        <v>0</v>
      </c>
      <c r="K29" s="188">
        <f>+D29-Base!D29</f>
        <v>0</v>
      </c>
      <c r="L29" s="188">
        <f>+E29-Base!E29</f>
        <v>0</v>
      </c>
      <c r="M29" s="188">
        <f>+F29-Base!F29</f>
        <v>0</v>
      </c>
      <c r="N29" s="189">
        <f>+G29-Base!G29</f>
        <v>0</v>
      </c>
      <c r="P29" s="13" t="s">
        <v>119</v>
      </c>
      <c r="V29" s="86" t="s">
        <v>33</v>
      </c>
      <c r="W29" s="75"/>
      <c r="X29" s="75"/>
      <c r="Y29" s="75"/>
      <c r="Z29" s="75"/>
      <c r="AA29" s="75"/>
      <c r="AC29" s="86" t="s">
        <v>33</v>
      </c>
      <c r="AD29" s="75"/>
      <c r="AE29" s="75"/>
      <c r="AF29" s="75"/>
      <c r="AG29" s="75"/>
      <c r="AH29" s="75"/>
      <c r="AN29" s="86" t="s">
        <v>212</v>
      </c>
      <c r="AO29" s="75"/>
      <c r="AP29" s="75"/>
      <c r="AQ29" s="75"/>
      <c r="AR29" s="75"/>
      <c r="AS29" s="75"/>
      <c r="AU29" s="86" t="s">
        <v>212</v>
      </c>
      <c r="AV29" s="75"/>
      <c r="AW29" s="75"/>
      <c r="AX29" s="75"/>
      <c r="AY29" s="75"/>
      <c r="AZ29" s="75"/>
    </row>
    <row r="30" spans="2:52" x14ac:dyDescent="0.25">
      <c r="B30" s="129" t="str">
        <f t="shared" si="11"/>
        <v>- Short Term Investments</v>
      </c>
      <c r="C30" s="190"/>
      <c r="D30" s="191"/>
      <c r="E30" s="191"/>
      <c r="F30" s="191"/>
      <c r="G30" s="192"/>
      <c r="I30" s="129" t="str">
        <f t="shared" si="12"/>
        <v>- Short Term Investments</v>
      </c>
      <c r="J30" s="190">
        <f>+C30-Base!C30</f>
        <v>0</v>
      </c>
      <c r="K30" s="191">
        <f>+D30-Base!D30</f>
        <v>0</v>
      </c>
      <c r="L30" s="191">
        <f>+E30-Base!E30</f>
        <v>0</v>
      </c>
      <c r="M30" s="191">
        <f>+F30-Base!F30</f>
        <v>0</v>
      </c>
      <c r="N30" s="192">
        <f>+G30-Base!G30</f>
        <v>0</v>
      </c>
      <c r="P30" s="13" t="s">
        <v>120</v>
      </c>
      <c r="V30" s="87" t="s">
        <v>63</v>
      </c>
      <c r="W30" s="71"/>
      <c r="X30" s="71"/>
      <c r="Y30" s="71"/>
      <c r="Z30" s="71"/>
      <c r="AA30" s="71"/>
      <c r="AC30" s="87" t="s">
        <v>63</v>
      </c>
      <c r="AD30" s="71"/>
      <c r="AE30" s="71"/>
      <c r="AF30" s="71"/>
      <c r="AG30" s="71"/>
      <c r="AH30" s="71"/>
      <c r="AN30" s="87" t="s">
        <v>213</v>
      </c>
      <c r="AO30" s="71"/>
      <c r="AP30" s="71"/>
      <c r="AQ30" s="71"/>
      <c r="AR30" s="71"/>
      <c r="AS30" s="71"/>
      <c r="AU30" s="87" t="s">
        <v>213</v>
      </c>
      <c r="AV30" s="71"/>
      <c r="AW30" s="71"/>
      <c r="AX30" s="71"/>
      <c r="AY30" s="71"/>
      <c r="AZ30" s="71"/>
    </row>
    <row r="31" spans="2:52" x14ac:dyDescent="0.25">
      <c r="B31" s="129" t="str">
        <f t="shared" si="11"/>
        <v>- Bonds</v>
      </c>
      <c r="C31" s="190"/>
      <c r="D31" s="191"/>
      <c r="E31" s="191"/>
      <c r="F31" s="191"/>
      <c r="G31" s="192"/>
      <c r="I31" s="129" t="str">
        <f t="shared" si="12"/>
        <v>- Bonds</v>
      </c>
      <c r="J31" s="190">
        <f>+C31-Base!C31</f>
        <v>0</v>
      </c>
      <c r="K31" s="191">
        <f>+D31-Base!D31</f>
        <v>0</v>
      </c>
      <c r="L31" s="191">
        <f>+E31-Base!E31</f>
        <v>0</v>
      </c>
      <c r="M31" s="191">
        <f>+F31-Base!F31</f>
        <v>0</v>
      </c>
      <c r="N31" s="192">
        <f>+G31-Base!G31</f>
        <v>0</v>
      </c>
      <c r="P31" s="13" t="s">
        <v>121</v>
      </c>
      <c r="V31" s="87" t="s">
        <v>64</v>
      </c>
      <c r="W31" s="71"/>
      <c r="X31" s="71"/>
      <c r="Y31" s="71"/>
      <c r="Z31" s="71"/>
      <c r="AA31" s="71"/>
      <c r="AC31" s="87" t="s">
        <v>64</v>
      </c>
      <c r="AD31" s="71"/>
      <c r="AE31" s="71"/>
      <c r="AF31" s="71"/>
      <c r="AG31" s="71"/>
      <c r="AH31" s="71"/>
      <c r="AN31" s="87" t="s">
        <v>214</v>
      </c>
      <c r="AO31" s="71"/>
      <c r="AP31" s="71"/>
      <c r="AQ31" s="71"/>
      <c r="AR31" s="71"/>
      <c r="AS31" s="71"/>
      <c r="AU31" s="87" t="s">
        <v>214</v>
      </c>
      <c r="AV31" s="71"/>
      <c r="AW31" s="71"/>
      <c r="AX31" s="71"/>
      <c r="AY31" s="71"/>
      <c r="AZ31" s="71"/>
    </row>
    <row r="32" spans="2:52" x14ac:dyDescent="0.25">
      <c r="B32" s="129" t="str">
        <f t="shared" si="11"/>
        <v>- Asset Backed Securities</v>
      </c>
      <c r="C32" s="190"/>
      <c r="D32" s="191"/>
      <c r="E32" s="191"/>
      <c r="F32" s="191"/>
      <c r="G32" s="192"/>
      <c r="I32" s="129" t="str">
        <f t="shared" si="12"/>
        <v>- Asset Backed Securities</v>
      </c>
      <c r="J32" s="190">
        <f>+C32-Base!C32</f>
        <v>0</v>
      </c>
      <c r="K32" s="191">
        <f>+D32-Base!D32</f>
        <v>0</v>
      </c>
      <c r="L32" s="191">
        <f>+E32-Base!E32</f>
        <v>0</v>
      </c>
      <c r="M32" s="191">
        <f>+F32-Base!F32</f>
        <v>0</v>
      </c>
      <c r="N32" s="192">
        <f>+G32-Base!G32</f>
        <v>0</v>
      </c>
      <c r="P32" s="13" t="s">
        <v>122</v>
      </c>
      <c r="V32" s="87" t="s">
        <v>65</v>
      </c>
      <c r="W32" s="71"/>
      <c r="X32" s="71"/>
      <c r="Y32" s="71"/>
      <c r="Z32" s="71"/>
      <c r="AA32" s="71"/>
      <c r="AC32" s="87" t="s">
        <v>65</v>
      </c>
      <c r="AD32" s="71"/>
      <c r="AE32" s="71"/>
      <c r="AF32" s="71"/>
      <c r="AG32" s="71"/>
      <c r="AH32" s="71"/>
      <c r="AN32" s="87" t="s">
        <v>215</v>
      </c>
      <c r="AO32" s="71"/>
      <c r="AP32" s="71"/>
      <c r="AQ32" s="71"/>
      <c r="AR32" s="71"/>
      <c r="AS32" s="71"/>
      <c r="AU32" s="87" t="s">
        <v>215</v>
      </c>
      <c r="AV32" s="71"/>
      <c r="AW32" s="71"/>
      <c r="AX32" s="71"/>
      <c r="AY32" s="71"/>
      <c r="AZ32" s="71"/>
    </row>
    <row r="33" spans="2:52" x14ac:dyDescent="0.25">
      <c r="B33" s="129" t="str">
        <f t="shared" si="11"/>
        <v>- Leases and Other Loans</v>
      </c>
      <c r="C33" s="190"/>
      <c r="D33" s="191"/>
      <c r="E33" s="191"/>
      <c r="F33" s="191"/>
      <c r="G33" s="192"/>
      <c r="I33" s="129" t="str">
        <f t="shared" si="12"/>
        <v>- Leases and Other Loans</v>
      </c>
      <c r="J33" s="190">
        <f>+C33-Base!C33</f>
        <v>0</v>
      </c>
      <c r="K33" s="191">
        <f>+D33-Base!D33</f>
        <v>0</v>
      </c>
      <c r="L33" s="191">
        <f>+E33-Base!E33</f>
        <v>0</v>
      </c>
      <c r="M33" s="191">
        <f>+F33-Base!F33</f>
        <v>0</v>
      </c>
      <c r="N33" s="192">
        <f>+G33-Base!G33</f>
        <v>0</v>
      </c>
      <c r="P33" s="13" t="s">
        <v>123</v>
      </c>
      <c r="V33" s="87" t="s">
        <v>66</v>
      </c>
      <c r="W33" s="71"/>
      <c r="X33" s="71"/>
      <c r="Y33" s="71"/>
      <c r="Z33" s="71"/>
      <c r="AA33" s="71"/>
      <c r="AC33" s="87" t="s">
        <v>66</v>
      </c>
      <c r="AD33" s="71"/>
      <c r="AE33" s="71"/>
      <c r="AF33" s="71"/>
      <c r="AG33" s="71"/>
      <c r="AH33" s="71"/>
      <c r="AN33" s="87" t="s">
        <v>216</v>
      </c>
      <c r="AO33" s="71"/>
      <c r="AP33" s="71"/>
      <c r="AQ33" s="71"/>
      <c r="AR33" s="71"/>
      <c r="AS33" s="71"/>
      <c r="AU33" s="87" t="s">
        <v>216</v>
      </c>
      <c r="AV33" s="71"/>
      <c r="AW33" s="71"/>
      <c r="AX33" s="71"/>
      <c r="AY33" s="71"/>
      <c r="AZ33" s="71"/>
    </row>
    <row r="34" spans="2:52" x14ac:dyDescent="0.25">
      <c r="B34" s="129" t="str">
        <f t="shared" si="11"/>
        <v>- Mortgages</v>
      </c>
      <c r="C34" s="190"/>
      <c r="D34" s="191"/>
      <c r="E34" s="191"/>
      <c r="F34" s="191"/>
      <c r="G34" s="192"/>
      <c r="I34" s="129" t="str">
        <f t="shared" si="12"/>
        <v>- Mortgages</v>
      </c>
      <c r="J34" s="190">
        <f>+C34-Base!C34</f>
        <v>0</v>
      </c>
      <c r="K34" s="191">
        <f>+D34-Base!D34</f>
        <v>0</v>
      </c>
      <c r="L34" s="191">
        <f>+E34-Base!E34</f>
        <v>0</v>
      </c>
      <c r="M34" s="191">
        <f>+F34-Base!F34</f>
        <v>0</v>
      </c>
      <c r="N34" s="192">
        <f>+G34-Base!G34</f>
        <v>0</v>
      </c>
      <c r="P34" s="13" t="s">
        <v>124</v>
      </c>
      <c r="V34" s="87" t="s">
        <v>67</v>
      </c>
      <c r="W34" s="71"/>
      <c r="X34" s="71"/>
      <c r="Y34" s="71"/>
      <c r="Z34" s="71"/>
      <c r="AA34" s="71"/>
      <c r="AC34" s="87" t="s">
        <v>67</v>
      </c>
      <c r="AD34" s="71"/>
      <c r="AE34" s="71"/>
      <c r="AF34" s="71"/>
      <c r="AG34" s="71"/>
      <c r="AH34" s="71"/>
      <c r="AN34" s="87" t="s">
        <v>217</v>
      </c>
      <c r="AO34" s="71"/>
      <c r="AP34" s="71"/>
      <c r="AQ34" s="71"/>
      <c r="AR34" s="71"/>
      <c r="AS34" s="71"/>
      <c r="AU34" s="87" t="s">
        <v>217</v>
      </c>
      <c r="AV34" s="71"/>
      <c r="AW34" s="71"/>
      <c r="AX34" s="71"/>
      <c r="AY34" s="71"/>
      <c r="AZ34" s="71"/>
    </row>
    <row r="35" spans="2:52" x14ac:dyDescent="0.25">
      <c r="B35" s="130" t="str">
        <f t="shared" si="11"/>
        <v>- Receivables, Recoverables and Other Assets</v>
      </c>
      <c r="C35" s="190"/>
      <c r="D35" s="191"/>
      <c r="E35" s="191"/>
      <c r="F35" s="191"/>
      <c r="G35" s="192"/>
      <c r="I35" s="130" t="str">
        <f t="shared" si="12"/>
        <v>- Receivables, Recoverables and Other Assets</v>
      </c>
      <c r="J35" s="190">
        <f>+C35-Base!C35</f>
        <v>0</v>
      </c>
      <c r="K35" s="191">
        <f>+D35-Base!D35</f>
        <v>0</v>
      </c>
      <c r="L35" s="191">
        <f>+E35-Base!E35</f>
        <v>0</v>
      </c>
      <c r="M35" s="191">
        <f>+F35-Base!F35</f>
        <v>0</v>
      </c>
      <c r="N35" s="192">
        <f>+G35-Base!G35</f>
        <v>0</v>
      </c>
      <c r="P35" s="13" t="s">
        <v>125</v>
      </c>
      <c r="V35" s="88" t="s">
        <v>68</v>
      </c>
      <c r="W35" s="71"/>
      <c r="X35" s="71"/>
      <c r="Y35" s="71"/>
      <c r="Z35" s="71"/>
      <c r="AA35" s="71"/>
      <c r="AC35" s="88" t="s">
        <v>68</v>
      </c>
      <c r="AD35" s="71"/>
      <c r="AE35" s="71"/>
      <c r="AF35" s="71"/>
      <c r="AG35" s="71"/>
      <c r="AH35" s="71"/>
      <c r="AN35" s="88" t="s">
        <v>218</v>
      </c>
      <c r="AO35" s="71"/>
      <c r="AP35" s="71"/>
      <c r="AQ35" s="71"/>
      <c r="AR35" s="71"/>
      <c r="AS35" s="71"/>
      <c r="AU35" s="88" t="s">
        <v>218</v>
      </c>
      <c r="AV35" s="71"/>
      <c r="AW35" s="71"/>
      <c r="AX35" s="71"/>
      <c r="AY35" s="71"/>
      <c r="AZ35" s="71"/>
    </row>
    <row r="36" spans="2:52" x14ac:dyDescent="0.25">
      <c r="B36" s="130" t="str">
        <f t="shared" si="11"/>
        <v>- Off-balance Sheet Exposures</v>
      </c>
      <c r="C36" s="190"/>
      <c r="D36" s="191"/>
      <c r="E36" s="191"/>
      <c r="F36" s="191"/>
      <c r="G36" s="192"/>
      <c r="I36" s="130" t="str">
        <f t="shared" si="12"/>
        <v>- Off-balance Sheet Exposures</v>
      </c>
      <c r="J36" s="190">
        <f>+C36-Base!C36</f>
        <v>0</v>
      </c>
      <c r="K36" s="191">
        <f>+D36-Base!D36</f>
        <v>0</v>
      </c>
      <c r="L36" s="191">
        <f>+E36-Base!E36</f>
        <v>0</v>
      </c>
      <c r="M36" s="191">
        <f>+F36-Base!F36</f>
        <v>0</v>
      </c>
      <c r="N36" s="192">
        <f>+G36-Base!G36</f>
        <v>0</v>
      </c>
      <c r="P36" s="13" t="s">
        <v>126</v>
      </c>
      <c r="V36" s="88" t="s">
        <v>69</v>
      </c>
      <c r="W36" s="71"/>
      <c r="X36" s="71"/>
      <c r="Y36" s="71"/>
      <c r="Z36" s="71"/>
      <c r="AA36" s="71"/>
      <c r="AC36" s="88" t="s">
        <v>69</v>
      </c>
      <c r="AD36" s="71"/>
      <c r="AE36" s="71"/>
      <c r="AF36" s="71"/>
      <c r="AG36" s="71"/>
      <c r="AH36" s="71"/>
      <c r="AN36" s="88" t="s">
        <v>219</v>
      </c>
      <c r="AO36" s="71"/>
      <c r="AP36" s="71"/>
      <c r="AQ36" s="71"/>
      <c r="AR36" s="71"/>
      <c r="AS36" s="71"/>
      <c r="AU36" s="88" t="s">
        <v>219</v>
      </c>
      <c r="AV36" s="71"/>
      <c r="AW36" s="71"/>
      <c r="AX36" s="71"/>
      <c r="AY36" s="71"/>
      <c r="AZ36" s="71"/>
    </row>
    <row r="37" spans="2:52" ht="26.25" x14ac:dyDescent="0.25">
      <c r="B37" s="131" t="str">
        <f t="shared" si="11"/>
        <v>- Letters of credit and other acceptable collateral used to obtain capital credit for unregistered reinsurance</v>
      </c>
      <c r="C37" s="190"/>
      <c r="D37" s="191"/>
      <c r="E37" s="191"/>
      <c r="F37" s="191"/>
      <c r="G37" s="192"/>
      <c r="I37" s="131" t="str">
        <f t="shared" si="12"/>
        <v>- Letters of credit and other acceptable collateral used to obtain capital credit for unregistered reinsurance</v>
      </c>
      <c r="J37" s="190">
        <f>+C37-Base!C37</f>
        <v>0</v>
      </c>
      <c r="K37" s="191">
        <f>+D37-Base!D37</f>
        <v>0</v>
      </c>
      <c r="L37" s="191">
        <f>+E37-Base!E37</f>
        <v>0</v>
      </c>
      <c r="M37" s="191">
        <f>+F37-Base!F37</f>
        <v>0</v>
      </c>
      <c r="N37" s="192">
        <f>+G37-Base!G37</f>
        <v>0</v>
      </c>
      <c r="P37" s="13" t="s">
        <v>127</v>
      </c>
      <c r="V37" s="88" t="s">
        <v>70</v>
      </c>
      <c r="W37" s="71"/>
      <c r="X37" s="71"/>
      <c r="Y37" s="71"/>
      <c r="Z37" s="71"/>
      <c r="AA37" s="71"/>
      <c r="AC37" s="88" t="s">
        <v>70</v>
      </c>
      <c r="AD37" s="71"/>
      <c r="AE37" s="71"/>
      <c r="AF37" s="71"/>
      <c r="AG37" s="71"/>
      <c r="AH37" s="71"/>
      <c r="AN37" s="88" t="s">
        <v>220</v>
      </c>
      <c r="AO37" s="71"/>
      <c r="AP37" s="71"/>
      <c r="AQ37" s="71"/>
      <c r="AR37" s="71"/>
      <c r="AS37" s="71"/>
      <c r="AU37" s="88" t="s">
        <v>220</v>
      </c>
      <c r="AV37" s="71"/>
      <c r="AW37" s="71"/>
      <c r="AX37" s="71"/>
      <c r="AY37" s="71"/>
      <c r="AZ37" s="71"/>
    </row>
    <row r="38" spans="2:52" x14ac:dyDescent="0.25">
      <c r="B38" s="128" t="str">
        <f t="shared" si="11"/>
        <v>Market Risk</v>
      </c>
      <c r="C38" s="187">
        <f>SUM(C39:C44)</f>
        <v>0</v>
      </c>
      <c r="D38" s="188">
        <f>SUM(D39:D44)</f>
        <v>0</v>
      </c>
      <c r="E38" s="188">
        <f t="shared" ref="E38:G38" si="15">SUM(E39:E44)</f>
        <v>0</v>
      </c>
      <c r="F38" s="188">
        <f t="shared" si="15"/>
        <v>0</v>
      </c>
      <c r="G38" s="189">
        <f t="shared" si="15"/>
        <v>0</v>
      </c>
      <c r="I38" s="128" t="str">
        <f t="shared" si="12"/>
        <v>Market Risk</v>
      </c>
      <c r="J38" s="187">
        <f>+C38-Base!C38</f>
        <v>0</v>
      </c>
      <c r="K38" s="188">
        <f>+D38-Base!D38</f>
        <v>0</v>
      </c>
      <c r="L38" s="188">
        <f>+E38-Base!E38</f>
        <v>0</v>
      </c>
      <c r="M38" s="188">
        <f>+F38-Base!F38</f>
        <v>0</v>
      </c>
      <c r="N38" s="189">
        <f>+G38-Base!G38</f>
        <v>0</v>
      </c>
      <c r="P38" s="13" t="s">
        <v>128</v>
      </c>
      <c r="V38" s="86" t="s">
        <v>34</v>
      </c>
      <c r="W38" s="75"/>
      <c r="X38" s="75"/>
      <c r="Y38" s="75"/>
      <c r="Z38" s="75"/>
      <c r="AA38" s="75"/>
      <c r="AC38" s="86" t="s">
        <v>34</v>
      </c>
      <c r="AD38" s="75"/>
      <c r="AE38" s="75"/>
      <c r="AF38" s="75"/>
      <c r="AG38" s="75"/>
      <c r="AH38" s="75"/>
      <c r="AN38" s="86" t="s">
        <v>221</v>
      </c>
      <c r="AO38" s="75"/>
      <c r="AP38" s="75"/>
      <c r="AQ38" s="75"/>
      <c r="AR38" s="75"/>
      <c r="AS38" s="75"/>
      <c r="AU38" s="86" t="s">
        <v>221</v>
      </c>
      <c r="AV38" s="75"/>
      <c r="AW38" s="75"/>
      <c r="AX38" s="75"/>
      <c r="AY38" s="75"/>
      <c r="AZ38" s="75"/>
    </row>
    <row r="39" spans="2:52" x14ac:dyDescent="0.25">
      <c r="B39" s="129" t="str">
        <f t="shared" si="11"/>
        <v>- Interest Rate</v>
      </c>
      <c r="C39" s="190"/>
      <c r="D39" s="191"/>
      <c r="E39" s="191"/>
      <c r="F39" s="191"/>
      <c r="G39" s="192"/>
      <c r="I39" s="129" t="str">
        <f t="shared" si="12"/>
        <v>- Interest Rate</v>
      </c>
      <c r="J39" s="190">
        <f>+C39-Base!C39</f>
        <v>0</v>
      </c>
      <c r="K39" s="191">
        <f>+D39-Base!D39</f>
        <v>0</v>
      </c>
      <c r="L39" s="191">
        <f>+E39-Base!E39</f>
        <v>0</v>
      </c>
      <c r="M39" s="191">
        <f>+F39-Base!F39</f>
        <v>0</v>
      </c>
      <c r="N39" s="192">
        <f>+G39-Base!G39</f>
        <v>0</v>
      </c>
      <c r="P39" s="13" t="s">
        <v>129</v>
      </c>
      <c r="V39" s="87" t="s">
        <v>35</v>
      </c>
      <c r="W39" s="71"/>
      <c r="X39" s="71"/>
      <c r="Y39" s="71"/>
      <c r="Z39" s="71"/>
      <c r="AA39" s="71"/>
      <c r="AC39" s="87" t="s">
        <v>35</v>
      </c>
      <c r="AD39" s="71"/>
      <c r="AE39" s="71"/>
      <c r="AF39" s="71"/>
      <c r="AG39" s="71"/>
      <c r="AH39" s="71"/>
      <c r="AN39" s="87" t="s">
        <v>222</v>
      </c>
      <c r="AO39" s="71"/>
      <c r="AP39" s="71"/>
      <c r="AQ39" s="71"/>
      <c r="AR39" s="71"/>
      <c r="AS39" s="71"/>
      <c r="AU39" s="87" t="s">
        <v>222</v>
      </c>
      <c r="AV39" s="71"/>
      <c r="AW39" s="71"/>
      <c r="AX39" s="71"/>
      <c r="AY39" s="71"/>
      <c r="AZ39" s="71"/>
    </row>
    <row r="40" spans="2:52" x14ac:dyDescent="0.25">
      <c r="B40" s="129" t="str">
        <f t="shared" si="11"/>
        <v>- Equity</v>
      </c>
      <c r="C40" s="190"/>
      <c r="D40" s="191"/>
      <c r="E40" s="191"/>
      <c r="F40" s="191"/>
      <c r="G40" s="192"/>
      <c r="I40" s="129" t="str">
        <f t="shared" si="12"/>
        <v>- Equity</v>
      </c>
      <c r="J40" s="190">
        <f>+C40-Base!C40</f>
        <v>0</v>
      </c>
      <c r="K40" s="191">
        <f>+D40-Base!D40</f>
        <v>0</v>
      </c>
      <c r="L40" s="191">
        <f>+E40-Base!E40</f>
        <v>0</v>
      </c>
      <c r="M40" s="191">
        <f>+F40-Base!F40</f>
        <v>0</v>
      </c>
      <c r="N40" s="192">
        <f>+G40-Base!G40</f>
        <v>0</v>
      </c>
      <c r="P40" s="13" t="s">
        <v>130</v>
      </c>
      <c r="V40" s="87" t="s">
        <v>36</v>
      </c>
      <c r="W40" s="71"/>
      <c r="X40" s="71"/>
      <c r="Y40" s="71"/>
      <c r="Z40" s="71"/>
      <c r="AA40" s="71"/>
      <c r="AC40" s="87" t="s">
        <v>36</v>
      </c>
      <c r="AD40" s="71"/>
      <c r="AE40" s="71"/>
      <c r="AF40" s="71"/>
      <c r="AG40" s="71"/>
      <c r="AH40" s="71"/>
      <c r="AN40" s="87" t="s">
        <v>223</v>
      </c>
      <c r="AO40" s="71"/>
      <c r="AP40" s="71"/>
      <c r="AQ40" s="71"/>
      <c r="AR40" s="71"/>
      <c r="AS40" s="71"/>
      <c r="AU40" s="87" t="s">
        <v>223</v>
      </c>
      <c r="AV40" s="71"/>
      <c r="AW40" s="71"/>
      <c r="AX40" s="71"/>
      <c r="AY40" s="71"/>
      <c r="AZ40" s="71"/>
    </row>
    <row r="41" spans="2:52" x14ac:dyDescent="0.25">
      <c r="B41" s="129" t="str">
        <f t="shared" si="11"/>
        <v>- Preferred Shares</v>
      </c>
      <c r="C41" s="190"/>
      <c r="D41" s="191"/>
      <c r="E41" s="191"/>
      <c r="F41" s="191"/>
      <c r="G41" s="192"/>
      <c r="I41" s="129" t="str">
        <f t="shared" si="12"/>
        <v>- Preferred Shares</v>
      </c>
      <c r="J41" s="190">
        <f>+C41-Base!C41</f>
        <v>0</v>
      </c>
      <c r="K41" s="191">
        <f>+D41-Base!D41</f>
        <v>0</v>
      </c>
      <c r="L41" s="191">
        <f>+E41-Base!E41</f>
        <v>0</v>
      </c>
      <c r="M41" s="191">
        <f>+F41-Base!F41</f>
        <v>0</v>
      </c>
      <c r="N41" s="192">
        <f>+G41-Base!G41</f>
        <v>0</v>
      </c>
      <c r="P41" s="13" t="s">
        <v>131</v>
      </c>
      <c r="V41" s="87" t="s">
        <v>71</v>
      </c>
      <c r="W41" s="71"/>
      <c r="X41" s="71"/>
      <c r="Y41" s="71"/>
      <c r="Z41" s="71"/>
      <c r="AA41" s="71"/>
      <c r="AC41" s="87" t="s">
        <v>71</v>
      </c>
      <c r="AD41" s="71"/>
      <c r="AE41" s="71"/>
      <c r="AF41" s="71"/>
      <c r="AG41" s="71"/>
      <c r="AH41" s="71"/>
      <c r="AN41" s="87" t="s">
        <v>224</v>
      </c>
      <c r="AO41" s="71"/>
      <c r="AP41" s="71"/>
      <c r="AQ41" s="71"/>
      <c r="AR41" s="71"/>
      <c r="AS41" s="71"/>
      <c r="AU41" s="87" t="s">
        <v>224</v>
      </c>
      <c r="AV41" s="71"/>
      <c r="AW41" s="71"/>
      <c r="AX41" s="71"/>
      <c r="AY41" s="71"/>
      <c r="AZ41" s="71"/>
    </row>
    <row r="42" spans="2:52" x14ac:dyDescent="0.25">
      <c r="B42" s="129" t="str">
        <f t="shared" si="11"/>
        <v>- Real Estate</v>
      </c>
      <c r="C42" s="190"/>
      <c r="D42" s="191"/>
      <c r="E42" s="191"/>
      <c r="F42" s="191"/>
      <c r="G42" s="192"/>
      <c r="I42" s="129" t="str">
        <f t="shared" si="12"/>
        <v>- Real Estate</v>
      </c>
      <c r="J42" s="190">
        <f>+C42-Base!C42</f>
        <v>0</v>
      </c>
      <c r="K42" s="191">
        <f>+D42-Base!D42</f>
        <v>0</v>
      </c>
      <c r="L42" s="191">
        <f>+E42-Base!E42</f>
        <v>0</v>
      </c>
      <c r="M42" s="191">
        <f>+F42-Base!F42</f>
        <v>0</v>
      </c>
      <c r="N42" s="192">
        <f>+G42-Base!G42</f>
        <v>0</v>
      </c>
      <c r="P42" s="13" t="s">
        <v>132</v>
      </c>
      <c r="V42" s="87" t="s">
        <v>50</v>
      </c>
      <c r="W42" s="71"/>
      <c r="X42" s="71"/>
      <c r="Y42" s="71"/>
      <c r="Z42" s="71"/>
      <c r="AA42" s="71"/>
      <c r="AC42" s="87" t="s">
        <v>50</v>
      </c>
      <c r="AD42" s="71"/>
      <c r="AE42" s="71"/>
      <c r="AF42" s="71"/>
      <c r="AG42" s="71"/>
      <c r="AH42" s="71"/>
      <c r="AN42" s="87" t="s">
        <v>225</v>
      </c>
      <c r="AO42" s="71"/>
      <c r="AP42" s="71"/>
      <c r="AQ42" s="71"/>
      <c r="AR42" s="71"/>
      <c r="AS42" s="71"/>
      <c r="AU42" s="87" t="s">
        <v>225</v>
      </c>
      <c r="AV42" s="71"/>
      <c r="AW42" s="71"/>
      <c r="AX42" s="71"/>
      <c r="AY42" s="71"/>
      <c r="AZ42" s="71"/>
    </row>
    <row r="43" spans="2:52" x14ac:dyDescent="0.25">
      <c r="B43" s="129" t="str">
        <f t="shared" si="11"/>
        <v>- Index Linked RPT Products</v>
      </c>
      <c r="C43" s="190"/>
      <c r="D43" s="191"/>
      <c r="E43" s="191"/>
      <c r="F43" s="191"/>
      <c r="G43" s="192"/>
      <c r="I43" s="129" t="str">
        <f t="shared" si="12"/>
        <v>- Index Linked RPT Products</v>
      </c>
      <c r="J43" s="190">
        <f>+C43-Base!C43</f>
        <v>0</v>
      </c>
      <c r="K43" s="191">
        <f>+D43-Base!D43</f>
        <v>0</v>
      </c>
      <c r="L43" s="191">
        <f>+E43-Base!E43</f>
        <v>0</v>
      </c>
      <c r="M43" s="191">
        <f>+F43-Base!F43</f>
        <v>0</v>
      </c>
      <c r="N43" s="192">
        <f>+G43-Base!G43</f>
        <v>0</v>
      </c>
      <c r="P43" s="13" t="s">
        <v>133</v>
      </c>
      <c r="V43" s="87" t="s">
        <v>72</v>
      </c>
      <c r="W43" s="71"/>
      <c r="X43" s="71"/>
      <c r="Y43" s="71"/>
      <c r="Z43" s="71"/>
      <c r="AA43" s="71"/>
      <c r="AC43" s="87" t="s">
        <v>72</v>
      </c>
      <c r="AD43" s="71"/>
      <c r="AE43" s="71"/>
      <c r="AF43" s="71"/>
      <c r="AG43" s="71"/>
      <c r="AH43" s="71"/>
      <c r="AN43" s="87" t="s">
        <v>226</v>
      </c>
      <c r="AO43" s="71"/>
      <c r="AP43" s="71"/>
      <c r="AQ43" s="71"/>
      <c r="AR43" s="71"/>
      <c r="AS43" s="71"/>
      <c r="AU43" s="87" t="s">
        <v>226</v>
      </c>
      <c r="AV43" s="71"/>
      <c r="AW43" s="71"/>
      <c r="AX43" s="71"/>
      <c r="AY43" s="71"/>
      <c r="AZ43" s="71"/>
    </row>
    <row r="44" spans="2:52" x14ac:dyDescent="0.25">
      <c r="B44" s="132" t="str">
        <f t="shared" si="11"/>
        <v>- Currency</v>
      </c>
      <c r="C44" s="190"/>
      <c r="D44" s="191"/>
      <c r="E44" s="191"/>
      <c r="F44" s="191"/>
      <c r="G44" s="192"/>
      <c r="I44" s="132" t="str">
        <f t="shared" si="12"/>
        <v>- Currency</v>
      </c>
      <c r="J44" s="190">
        <f>+C44-Base!C44</f>
        <v>0</v>
      </c>
      <c r="K44" s="191">
        <f>+D44-Base!D44</f>
        <v>0</v>
      </c>
      <c r="L44" s="191">
        <f>+E44-Base!E44</f>
        <v>0</v>
      </c>
      <c r="M44" s="191">
        <f>+F44-Base!F44</f>
        <v>0</v>
      </c>
      <c r="N44" s="192">
        <f>+G44-Base!G44</f>
        <v>0</v>
      </c>
      <c r="P44" s="13" t="s">
        <v>134</v>
      </c>
      <c r="V44" s="87" t="s">
        <v>73</v>
      </c>
      <c r="W44" s="71"/>
      <c r="X44" s="71"/>
      <c r="Y44" s="71"/>
      <c r="Z44" s="71"/>
      <c r="AA44" s="71"/>
      <c r="AC44" s="87" t="s">
        <v>73</v>
      </c>
      <c r="AD44" s="71"/>
      <c r="AE44" s="71"/>
      <c r="AF44" s="71"/>
      <c r="AG44" s="71"/>
      <c r="AH44" s="71"/>
      <c r="AN44" s="87" t="s">
        <v>227</v>
      </c>
      <c r="AO44" s="71"/>
      <c r="AP44" s="71"/>
      <c r="AQ44" s="71"/>
      <c r="AR44" s="71"/>
      <c r="AS44" s="71"/>
      <c r="AU44" s="87" t="s">
        <v>227</v>
      </c>
      <c r="AV44" s="71"/>
      <c r="AW44" s="71"/>
      <c r="AX44" s="71"/>
      <c r="AY44" s="71"/>
      <c r="AZ44" s="71"/>
    </row>
    <row r="45" spans="2:52" x14ac:dyDescent="0.25">
      <c r="B45" s="133" t="str">
        <f t="shared" si="11"/>
        <v>Credit and Market Risk for P&amp;C Insurance (per MCT)</v>
      </c>
      <c r="C45" s="187"/>
      <c r="D45" s="188"/>
      <c r="E45" s="188"/>
      <c r="F45" s="188"/>
      <c r="G45" s="189"/>
      <c r="I45" s="133" t="str">
        <f t="shared" si="12"/>
        <v>Credit and Market Risk for P&amp;C Insurance (per MCT)</v>
      </c>
      <c r="J45" s="187">
        <f>+C45-Base!C45</f>
        <v>0</v>
      </c>
      <c r="K45" s="188">
        <f>+D45-Base!D45</f>
        <v>0</v>
      </c>
      <c r="L45" s="188">
        <f>+E45-Base!E45</f>
        <v>0</v>
      </c>
      <c r="M45" s="188">
        <f>+F45-Base!F45</f>
        <v>0</v>
      </c>
      <c r="N45" s="189">
        <f>+G45-Base!G45</f>
        <v>0</v>
      </c>
      <c r="P45" s="13" t="s">
        <v>135</v>
      </c>
      <c r="V45" s="89" t="s">
        <v>75</v>
      </c>
      <c r="W45" s="75"/>
      <c r="X45" s="75"/>
      <c r="Y45" s="75"/>
      <c r="Z45" s="75"/>
      <c r="AA45" s="75"/>
      <c r="AC45" s="89" t="s">
        <v>75</v>
      </c>
      <c r="AD45" s="75"/>
      <c r="AE45" s="75"/>
      <c r="AF45" s="75"/>
      <c r="AG45" s="75"/>
      <c r="AH45" s="75"/>
      <c r="AN45" s="89" t="s">
        <v>228</v>
      </c>
      <c r="AO45" s="75"/>
      <c r="AP45" s="75"/>
      <c r="AQ45" s="75"/>
      <c r="AR45" s="75"/>
      <c r="AS45" s="75"/>
      <c r="AU45" s="89" t="s">
        <v>228</v>
      </c>
      <c r="AV45" s="75"/>
      <c r="AW45" s="75"/>
      <c r="AX45" s="75"/>
      <c r="AY45" s="75"/>
      <c r="AZ45" s="75"/>
    </row>
    <row r="46" spans="2:52" x14ac:dyDescent="0.25">
      <c r="B46" s="128" t="str">
        <f t="shared" si="11"/>
        <v>Insurance Risk</v>
      </c>
      <c r="C46" s="175">
        <f>SUM(C47:C52)</f>
        <v>0</v>
      </c>
      <c r="D46" s="176">
        <f t="shared" ref="D46:G46" si="16">SUM(D47:D52)</f>
        <v>0</v>
      </c>
      <c r="E46" s="176">
        <f t="shared" si="16"/>
        <v>0</v>
      </c>
      <c r="F46" s="176">
        <f t="shared" si="16"/>
        <v>0</v>
      </c>
      <c r="G46" s="177">
        <f t="shared" si="16"/>
        <v>0</v>
      </c>
      <c r="I46" s="128" t="str">
        <f t="shared" si="12"/>
        <v>Insurance Risk</v>
      </c>
      <c r="J46" s="175">
        <f>+C46-Base!C46</f>
        <v>0</v>
      </c>
      <c r="K46" s="176">
        <f>+D46-Base!D46</f>
        <v>0</v>
      </c>
      <c r="L46" s="176">
        <f>+E46-Base!E46</f>
        <v>0</v>
      </c>
      <c r="M46" s="176">
        <f>+F46-Base!F46</f>
        <v>0</v>
      </c>
      <c r="N46" s="177">
        <f>+G46-Base!G46</f>
        <v>0</v>
      </c>
      <c r="P46" s="13" t="s">
        <v>136</v>
      </c>
      <c r="V46" s="86" t="s">
        <v>37</v>
      </c>
      <c r="W46" s="75"/>
      <c r="X46" s="75"/>
      <c r="Y46" s="75"/>
      <c r="Z46" s="75"/>
      <c r="AA46" s="75"/>
      <c r="AC46" s="86" t="s">
        <v>37</v>
      </c>
      <c r="AD46" s="75"/>
      <c r="AE46" s="75"/>
      <c r="AF46" s="75"/>
      <c r="AG46" s="75"/>
      <c r="AH46" s="75"/>
      <c r="AN46" s="86" t="s">
        <v>229</v>
      </c>
      <c r="AO46" s="75"/>
      <c r="AP46" s="75"/>
      <c r="AQ46" s="75"/>
      <c r="AR46" s="75"/>
      <c r="AS46" s="75"/>
      <c r="AU46" s="86" t="s">
        <v>229</v>
      </c>
      <c r="AV46" s="75"/>
      <c r="AW46" s="75"/>
      <c r="AX46" s="75"/>
      <c r="AY46" s="75"/>
      <c r="AZ46" s="75"/>
    </row>
    <row r="47" spans="2:52" x14ac:dyDescent="0.25">
      <c r="B47" s="129" t="str">
        <f t="shared" si="11"/>
        <v>- Mortality</v>
      </c>
      <c r="C47" s="193"/>
      <c r="D47" s="194"/>
      <c r="E47" s="194"/>
      <c r="F47" s="194"/>
      <c r="G47" s="195"/>
      <c r="I47" s="129" t="str">
        <f t="shared" si="12"/>
        <v>- Mortality</v>
      </c>
      <c r="J47" s="193">
        <f>+C47-Base!C47</f>
        <v>0</v>
      </c>
      <c r="K47" s="194">
        <f>+D47-Base!D47</f>
        <v>0</v>
      </c>
      <c r="L47" s="194">
        <f>+E47-Base!E47</f>
        <v>0</v>
      </c>
      <c r="M47" s="194">
        <f>+F47-Base!F47</f>
        <v>0</v>
      </c>
      <c r="N47" s="195">
        <f>+G47-Base!G47</f>
        <v>0</v>
      </c>
      <c r="P47" s="13" t="s">
        <v>137</v>
      </c>
      <c r="V47" s="87" t="s">
        <v>38</v>
      </c>
      <c r="W47" s="84"/>
      <c r="X47" s="84"/>
      <c r="Y47" s="84"/>
      <c r="Z47" s="84"/>
      <c r="AA47" s="84"/>
      <c r="AC47" s="87" t="s">
        <v>38</v>
      </c>
      <c r="AD47" s="84"/>
      <c r="AE47" s="84"/>
      <c r="AF47" s="84"/>
      <c r="AG47" s="84"/>
      <c r="AH47" s="84"/>
      <c r="AN47" s="87" t="s">
        <v>230</v>
      </c>
      <c r="AO47" s="84"/>
      <c r="AP47" s="84"/>
      <c r="AQ47" s="84"/>
      <c r="AR47" s="84"/>
      <c r="AS47" s="84"/>
      <c r="AU47" s="87" t="s">
        <v>230</v>
      </c>
      <c r="AV47" s="84"/>
      <c r="AW47" s="84"/>
      <c r="AX47" s="84"/>
      <c r="AY47" s="84"/>
      <c r="AZ47" s="84"/>
    </row>
    <row r="48" spans="2:52" x14ac:dyDescent="0.25">
      <c r="B48" s="129" t="str">
        <f t="shared" si="11"/>
        <v>- Longevity</v>
      </c>
      <c r="C48" s="193"/>
      <c r="D48" s="194"/>
      <c r="E48" s="194"/>
      <c r="F48" s="194"/>
      <c r="G48" s="195"/>
      <c r="I48" s="129" t="str">
        <f t="shared" si="12"/>
        <v>- Longevity</v>
      </c>
      <c r="J48" s="193">
        <f>+C48-Base!C48</f>
        <v>0</v>
      </c>
      <c r="K48" s="194">
        <f>+D48-Base!D48</f>
        <v>0</v>
      </c>
      <c r="L48" s="194">
        <f>+E48-Base!E48</f>
        <v>0</v>
      </c>
      <c r="M48" s="194">
        <f>+F48-Base!F48</f>
        <v>0</v>
      </c>
      <c r="N48" s="195">
        <f>+G48-Base!G48</f>
        <v>0</v>
      </c>
      <c r="P48" s="13" t="s">
        <v>138</v>
      </c>
      <c r="V48" s="87" t="s">
        <v>39</v>
      </c>
      <c r="W48" s="84"/>
      <c r="X48" s="84"/>
      <c r="Y48" s="84"/>
      <c r="Z48" s="84"/>
      <c r="AA48" s="84"/>
      <c r="AC48" s="87" t="s">
        <v>39</v>
      </c>
      <c r="AD48" s="84"/>
      <c r="AE48" s="84"/>
      <c r="AF48" s="84"/>
      <c r="AG48" s="84"/>
      <c r="AH48" s="84"/>
      <c r="AN48" s="87" t="s">
        <v>231</v>
      </c>
      <c r="AO48" s="84"/>
      <c r="AP48" s="84"/>
      <c r="AQ48" s="84"/>
      <c r="AR48" s="84"/>
      <c r="AS48" s="84"/>
      <c r="AU48" s="87" t="s">
        <v>231</v>
      </c>
      <c r="AV48" s="84"/>
      <c r="AW48" s="84"/>
      <c r="AX48" s="84"/>
      <c r="AY48" s="84"/>
      <c r="AZ48" s="84"/>
    </row>
    <row r="49" spans="2:52" x14ac:dyDescent="0.25">
      <c r="B49" s="129" t="str">
        <f t="shared" si="11"/>
        <v>- Morbidity</v>
      </c>
      <c r="C49" s="193"/>
      <c r="D49" s="194"/>
      <c r="E49" s="194"/>
      <c r="F49" s="194"/>
      <c r="G49" s="195"/>
      <c r="I49" s="129" t="str">
        <f t="shared" si="12"/>
        <v>- Morbidity</v>
      </c>
      <c r="J49" s="193">
        <f>+C49-Base!C49</f>
        <v>0</v>
      </c>
      <c r="K49" s="194">
        <f>+D49-Base!D49</f>
        <v>0</v>
      </c>
      <c r="L49" s="194">
        <f>+E49-Base!E49</f>
        <v>0</v>
      </c>
      <c r="M49" s="194">
        <f>+F49-Base!F49</f>
        <v>0</v>
      </c>
      <c r="N49" s="195">
        <f>+G49-Base!G49</f>
        <v>0</v>
      </c>
      <c r="P49" s="13" t="s">
        <v>139</v>
      </c>
      <c r="V49" s="87" t="s">
        <v>40</v>
      </c>
      <c r="W49" s="84"/>
      <c r="X49" s="84"/>
      <c r="Y49" s="84"/>
      <c r="Z49" s="84"/>
      <c r="AA49" s="84"/>
      <c r="AC49" s="87" t="s">
        <v>40</v>
      </c>
      <c r="AD49" s="84"/>
      <c r="AE49" s="84"/>
      <c r="AF49" s="84"/>
      <c r="AG49" s="84"/>
      <c r="AH49" s="84"/>
      <c r="AN49" s="87" t="s">
        <v>232</v>
      </c>
      <c r="AO49" s="84"/>
      <c r="AP49" s="84"/>
      <c r="AQ49" s="84"/>
      <c r="AR49" s="84"/>
      <c r="AS49" s="84"/>
      <c r="AU49" s="87" t="s">
        <v>232</v>
      </c>
      <c r="AV49" s="84"/>
      <c r="AW49" s="84"/>
      <c r="AX49" s="84"/>
      <c r="AY49" s="84"/>
      <c r="AZ49" s="84"/>
    </row>
    <row r="50" spans="2:52" x14ac:dyDescent="0.25">
      <c r="B50" s="129" t="str">
        <f t="shared" si="11"/>
        <v>- Lapse</v>
      </c>
      <c r="C50" s="193"/>
      <c r="D50" s="194"/>
      <c r="E50" s="194"/>
      <c r="F50" s="194"/>
      <c r="G50" s="195"/>
      <c r="I50" s="129" t="str">
        <f t="shared" si="12"/>
        <v>- Lapse</v>
      </c>
      <c r="J50" s="193">
        <f>+C50-Base!C50</f>
        <v>0</v>
      </c>
      <c r="K50" s="194">
        <f>+D50-Base!D50</f>
        <v>0</v>
      </c>
      <c r="L50" s="194">
        <f>+E50-Base!E50</f>
        <v>0</v>
      </c>
      <c r="M50" s="194">
        <f>+F50-Base!F50</f>
        <v>0</v>
      </c>
      <c r="N50" s="195">
        <f>+G50-Base!G50</f>
        <v>0</v>
      </c>
      <c r="P50" s="13" t="s">
        <v>140</v>
      </c>
      <c r="V50" s="87" t="s">
        <v>41</v>
      </c>
      <c r="W50" s="84"/>
      <c r="X50" s="84"/>
      <c r="Y50" s="84"/>
      <c r="Z50" s="84"/>
      <c r="AA50" s="84"/>
      <c r="AC50" s="87" t="s">
        <v>41</v>
      </c>
      <c r="AD50" s="84"/>
      <c r="AE50" s="84"/>
      <c r="AF50" s="84"/>
      <c r="AG50" s="84"/>
      <c r="AH50" s="84"/>
      <c r="AN50" s="87" t="s">
        <v>233</v>
      </c>
      <c r="AO50" s="84"/>
      <c r="AP50" s="84"/>
      <c r="AQ50" s="84"/>
      <c r="AR50" s="84"/>
      <c r="AS50" s="84"/>
      <c r="AU50" s="87" t="s">
        <v>233</v>
      </c>
      <c r="AV50" s="84"/>
      <c r="AW50" s="84"/>
      <c r="AX50" s="84"/>
      <c r="AY50" s="84"/>
      <c r="AZ50" s="84"/>
    </row>
    <row r="51" spans="2:52" x14ac:dyDescent="0.25">
      <c r="B51" s="129" t="str">
        <f t="shared" si="11"/>
        <v>- Expense</v>
      </c>
      <c r="C51" s="193"/>
      <c r="D51" s="194"/>
      <c r="E51" s="194"/>
      <c r="F51" s="194"/>
      <c r="G51" s="195"/>
      <c r="I51" s="129" t="str">
        <f t="shared" si="12"/>
        <v>- Expense</v>
      </c>
      <c r="J51" s="193">
        <f>+C51-Base!C51</f>
        <v>0</v>
      </c>
      <c r="K51" s="194">
        <f>+D51-Base!D51</f>
        <v>0</v>
      </c>
      <c r="L51" s="194">
        <f>+E51-Base!E51</f>
        <v>0</v>
      </c>
      <c r="M51" s="194">
        <f>+F51-Base!F51</f>
        <v>0</v>
      </c>
      <c r="N51" s="195">
        <f>+G51-Base!G51</f>
        <v>0</v>
      </c>
      <c r="P51" s="13" t="s">
        <v>141</v>
      </c>
      <c r="V51" s="87" t="s">
        <v>42</v>
      </c>
      <c r="W51" s="84"/>
      <c r="X51" s="84"/>
      <c r="Y51" s="84"/>
      <c r="Z51" s="84"/>
      <c r="AA51" s="84"/>
      <c r="AC51" s="87" t="s">
        <v>42</v>
      </c>
      <c r="AD51" s="84"/>
      <c r="AE51" s="84"/>
      <c r="AF51" s="84"/>
      <c r="AG51" s="84"/>
      <c r="AH51" s="84"/>
      <c r="AN51" s="87" t="s">
        <v>234</v>
      </c>
      <c r="AO51" s="84"/>
      <c r="AP51" s="84"/>
      <c r="AQ51" s="84"/>
      <c r="AR51" s="84"/>
      <c r="AS51" s="84"/>
      <c r="AU51" s="87" t="s">
        <v>234</v>
      </c>
      <c r="AV51" s="84"/>
      <c r="AW51" s="84"/>
      <c r="AX51" s="84"/>
      <c r="AY51" s="84"/>
      <c r="AZ51" s="84"/>
    </row>
    <row r="52" spans="2:52" x14ac:dyDescent="0.25">
      <c r="B52" s="132" t="str">
        <f t="shared" si="11"/>
        <v>- P&amp;C Insurance (per MCT)</v>
      </c>
      <c r="C52" s="193"/>
      <c r="D52" s="194"/>
      <c r="E52" s="194"/>
      <c r="F52" s="194"/>
      <c r="G52" s="195"/>
      <c r="I52" s="132" t="str">
        <f t="shared" si="12"/>
        <v>- P&amp;C Insurance (per MCT)</v>
      </c>
      <c r="J52" s="193">
        <f>+C52-Base!C52</f>
        <v>0</v>
      </c>
      <c r="K52" s="194">
        <f>+D52-Base!D52</f>
        <v>0</v>
      </c>
      <c r="L52" s="194">
        <f>+E52-Base!E52</f>
        <v>0</v>
      </c>
      <c r="M52" s="194">
        <f>+F52-Base!F52</f>
        <v>0</v>
      </c>
      <c r="N52" s="195">
        <f>+G52-Base!G52</f>
        <v>0</v>
      </c>
      <c r="P52" s="13" t="s">
        <v>142</v>
      </c>
      <c r="V52" s="87" t="s">
        <v>74</v>
      </c>
      <c r="W52" s="84"/>
      <c r="X52" s="84"/>
      <c r="Y52" s="84"/>
      <c r="Z52" s="84"/>
      <c r="AA52" s="84"/>
      <c r="AC52" s="87" t="s">
        <v>74</v>
      </c>
      <c r="AD52" s="84"/>
      <c r="AE52" s="84"/>
      <c r="AF52" s="84"/>
      <c r="AG52" s="84"/>
      <c r="AH52" s="84"/>
      <c r="AN52" s="87" t="s">
        <v>235</v>
      </c>
      <c r="AO52" s="84"/>
      <c r="AP52" s="84"/>
      <c r="AQ52" s="84"/>
      <c r="AR52" s="84"/>
      <c r="AS52" s="84"/>
      <c r="AU52" s="87" t="s">
        <v>235</v>
      </c>
      <c r="AV52" s="84"/>
      <c r="AW52" s="84"/>
      <c r="AX52" s="84"/>
      <c r="AY52" s="84"/>
      <c r="AZ52" s="84"/>
    </row>
    <row r="53" spans="2:52" x14ac:dyDescent="0.25">
      <c r="B53" s="144" t="str">
        <f t="shared" si="11"/>
        <v>Capital Requirements: Before Credits and Non-Diversified Risks</v>
      </c>
      <c r="C53" s="196">
        <f>C29+C38+C45+C46</f>
        <v>0</v>
      </c>
      <c r="D53" s="197">
        <f t="shared" ref="D53:G53" si="17">D29+D38+D45+D46</f>
        <v>0</v>
      </c>
      <c r="E53" s="197">
        <f t="shared" si="17"/>
        <v>0</v>
      </c>
      <c r="F53" s="197">
        <f t="shared" si="17"/>
        <v>0</v>
      </c>
      <c r="G53" s="198">
        <f t="shared" si="17"/>
        <v>0</v>
      </c>
      <c r="I53" s="144" t="str">
        <f t="shared" si="12"/>
        <v>Capital Requirements: Before Credits and Non-Diversified Risks</v>
      </c>
      <c r="J53" s="196">
        <f>+C53-Base!C53</f>
        <v>0</v>
      </c>
      <c r="K53" s="197">
        <f>+D53-Base!D53</f>
        <v>0</v>
      </c>
      <c r="L53" s="197">
        <f>+E53-Base!E53</f>
        <v>0</v>
      </c>
      <c r="M53" s="197">
        <f>+F53-Base!F53</f>
        <v>0</v>
      </c>
      <c r="N53" s="198">
        <f>+G53-Base!G53</f>
        <v>0</v>
      </c>
      <c r="P53" s="13" t="s">
        <v>143</v>
      </c>
      <c r="V53" s="90" t="s">
        <v>51</v>
      </c>
      <c r="W53" s="91"/>
      <c r="X53" s="91"/>
      <c r="Y53" s="91"/>
      <c r="Z53" s="91"/>
      <c r="AA53" s="91"/>
      <c r="AC53" s="90" t="s">
        <v>51</v>
      </c>
      <c r="AD53" s="91"/>
      <c r="AE53" s="91"/>
      <c r="AF53" s="91"/>
      <c r="AG53" s="91"/>
      <c r="AH53" s="91"/>
      <c r="AN53" s="90" t="s">
        <v>236</v>
      </c>
      <c r="AO53" s="91"/>
      <c r="AP53" s="91"/>
      <c r="AQ53" s="91"/>
      <c r="AR53" s="91"/>
      <c r="AS53" s="91"/>
      <c r="AU53" s="90" t="s">
        <v>236</v>
      </c>
      <c r="AV53" s="91"/>
      <c r="AW53" s="91"/>
      <c r="AX53" s="91"/>
      <c r="AY53" s="91"/>
      <c r="AZ53" s="91"/>
    </row>
    <row r="54" spans="2:52" x14ac:dyDescent="0.25">
      <c r="B54" s="145" t="str">
        <f>IF(Lang,V54,AN54)</f>
        <v>Credits</v>
      </c>
      <c r="C54" s="175">
        <f>SUM(C55:C58)</f>
        <v>0</v>
      </c>
      <c r="D54" s="176">
        <f>SUM(D55:D58)</f>
        <v>0</v>
      </c>
      <c r="E54" s="176">
        <f>SUM(E55:E58)</f>
        <v>0</v>
      </c>
      <c r="F54" s="176">
        <f>SUM(F55:F58)</f>
        <v>0</v>
      </c>
      <c r="G54" s="177">
        <f>SUM(G55:G58)</f>
        <v>0</v>
      </c>
      <c r="I54" s="145" t="str">
        <f>IF(Lang,AC54,AU54)</f>
        <v>Credits</v>
      </c>
      <c r="J54" s="175">
        <f>+C54-Base!C54</f>
        <v>0</v>
      </c>
      <c r="K54" s="176">
        <f>+D54-Base!D54</f>
        <v>0</v>
      </c>
      <c r="L54" s="176">
        <f>+E54-Base!E54</f>
        <v>0</v>
      </c>
      <c r="M54" s="176">
        <f>+F54-Base!F54</f>
        <v>0</v>
      </c>
      <c r="N54" s="177">
        <f>+G54-Base!G54</f>
        <v>0</v>
      </c>
      <c r="P54" s="13" t="s">
        <v>144</v>
      </c>
      <c r="V54" s="92" t="s">
        <v>180</v>
      </c>
      <c r="W54" s="91"/>
      <c r="X54" s="91"/>
      <c r="Y54" s="91"/>
      <c r="Z54" s="91"/>
      <c r="AA54" s="91"/>
      <c r="AC54" s="92" t="s">
        <v>180</v>
      </c>
      <c r="AD54" s="91"/>
      <c r="AE54" s="91"/>
      <c r="AF54" s="91"/>
      <c r="AG54" s="91"/>
      <c r="AH54" s="91"/>
      <c r="AN54" s="92" t="s">
        <v>241</v>
      </c>
      <c r="AO54" s="91"/>
      <c r="AP54" s="91"/>
      <c r="AQ54" s="91"/>
      <c r="AR54" s="91"/>
      <c r="AS54" s="91"/>
      <c r="AU54" s="92" t="s">
        <v>241</v>
      </c>
      <c r="AV54" s="91"/>
      <c r="AW54" s="91"/>
      <c r="AX54" s="91"/>
      <c r="AY54" s="91"/>
      <c r="AZ54" s="91"/>
    </row>
    <row r="55" spans="2:52" x14ac:dyDescent="0.25">
      <c r="B55" s="124" t="str">
        <f t="shared" ref="B55:B85" si="18">IF(Lang,V55,AN55)</f>
        <v>- Diversification Credit</v>
      </c>
      <c r="C55" s="193"/>
      <c r="D55" s="194"/>
      <c r="E55" s="194"/>
      <c r="F55" s="194"/>
      <c r="G55" s="195"/>
      <c r="I55" s="124" t="str">
        <f t="shared" ref="I55:I85" si="19">IF(Lang,AC55,AU55)</f>
        <v>- Diversification Credit</v>
      </c>
      <c r="J55" s="193">
        <f>+C55-Base!C55</f>
        <v>0</v>
      </c>
      <c r="K55" s="194">
        <f>+D55-Base!D55</f>
        <v>0</v>
      </c>
      <c r="L55" s="194">
        <f>+E55-Base!E55</f>
        <v>0</v>
      </c>
      <c r="M55" s="194">
        <f>+F55-Base!F55</f>
        <v>0</v>
      </c>
      <c r="N55" s="195">
        <f>+G55-Base!G55</f>
        <v>0</v>
      </c>
      <c r="P55" s="13" t="s">
        <v>315</v>
      </c>
      <c r="V55" s="87" t="s">
        <v>52</v>
      </c>
      <c r="W55" s="84"/>
      <c r="X55" s="84"/>
      <c r="Y55" s="84"/>
      <c r="Z55" s="84"/>
      <c r="AA55" s="84"/>
      <c r="AC55" s="87" t="s">
        <v>52</v>
      </c>
      <c r="AD55" s="84"/>
      <c r="AE55" s="84"/>
      <c r="AF55" s="84"/>
      <c r="AG55" s="84"/>
      <c r="AH55" s="84"/>
      <c r="AN55" s="87" t="s">
        <v>237</v>
      </c>
      <c r="AO55" s="84"/>
      <c r="AP55" s="84"/>
      <c r="AQ55" s="84"/>
      <c r="AR55" s="84"/>
      <c r="AS55" s="84"/>
      <c r="AU55" s="87" t="s">
        <v>237</v>
      </c>
      <c r="AV55" s="84"/>
      <c r="AW55" s="84"/>
      <c r="AX55" s="84"/>
      <c r="AY55" s="84"/>
      <c r="AZ55" s="84"/>
    </row>
    <row r="56" spans="2:52" x14ac:dyDescent="0.25">
      <c r="B56" s="152" t="str">
        <f t="shared" si="18"/>
        <v>- Par Credit</v>
      </c>
      <c r="C56" s="193"/>
      <c r="D56" s="194"/>
      <c r="E56" s="194"/>
      <c r="F56" s="194"/>
      <c r="G56" s="195"/>
      <c r="I56" s="152" t="str">
        <f t="shared" si="19"/>
        <v>- Par Credit</v>
      </c>
      <c r="J56" s="193">
        <f>+C56-Base!C56</f>
        <v>0</v>
      </c>
      <c r="K56" s="194">
        <f>+D56-Base!D56</f>
        <v>0</v>
      </c>
      <c r="L56" s="194">
        <f>+E56-Base!E56</f>
        <v>0</v>
      </c>
      <c r="M56" s="194">
        <f>+F56-Base!F56</f>
        <v>0</v>
      </c>
      <c r="N56" s="195">
        <f>+G56-Base!G56</f>
        <v>0</v>
      </c>
      <c r="P56" s="13" t="s">
        <v>316</v>
      </c>
      <c r="V56" s="88" t="s">
        <v>53</v>
      </c>
      <c r="W56" s="84"/>
      <c r="X56" s="84"/>
      <c r="Y56" s="84"/>
      <c r="Z56" s="84"/>
      <c r="AA56" s="84"/>
      <c r="AC56" s="88" t="s">
        <v>53</v>
      </c>
      <c r="AD56" s="84"/>
      <c r="AE56" s="84"/>
      <c r="AF56" s="84"/>
      <c r="AG56" s="84"/>
      <c r="AH56" s="84"/>
      <c r="AN56" s="88" t="s">
        <v>238</v>
      </c>
      <c r="AO56" s="84"/>
      <c r="AP56" s="84"/>
      <c r="AQ56" s="84"/>
      <c r="AR56" s="84"/>
      <c r="AS56" s="84"/>
      <c r="AU56" s="88" t="s">
        <v>238</v>
      </c>
      <c r="AV56" s="84"/>
      <c r="AW56" s="84"/>
      <c r="AX56" s="84"/>
      <c r="AY56" s="84"/>
      <c r="AZ56" s="84"/>
    </row>
    <row r="57" spans="2:52" x14ac:dyDescent="0.25">
      <c r="B57" s="124" t="str">
        <f t="shared" si="18"/>
        <v>- Adjustable Credit</v>
      </c>
      <c r="C57" s="193"/>
      <c r="D57" s="194"/>
      <c r="E57" s="194"/>
      <c r="F57" s="194"/>
      <c r="G57" s="195"/>
      <c r="I57" s="124" t="str">
        <f t="shared" si="19"/>
        <v>- Adjustable Credit</v>
      </c>
      <c r="J57" s="193">
        <f>+C57-Base!C57</f>
        <v>0</v>
      </c>
      <c r="K57" s="194">
        <f>+D57-Base!D57</f>
        <v>0</v>
      </c>
      <c r="L57" s="194">
        <f>+E57-Base!E57</f>
        <v>0</v>
      </c>
      <c r="M57" s="194">
        <f>+F57-Base!F57</f>
        <v>0</v>
      </c>
      <c r="N57" s="195">
        <f>+G57-Base!G57</f>
        <v>0</v>
      </c>
      <c r="P57" s="13" t="s">
        <v>317</v>
      </c>
      <c r="V57" s="87" t="s">
        <v>54</v>
      </c>
      <c r="W57" s="84"/>
      <c r="X57" s="84"/>
      <c r="Y57" s="84"/>
      <c r="Z57" s="84"/>
      <c r="AA57" s="84"/>
      <c r="AC57" s="87" t="s">
        <v>54</v>
      </c>
      <c r="AD57" s="84"/>
      <c r="AE57" s="84"/>
      <c r="AF57" s="84"/>
      <c r="AG57" s="84"/>
      <c r="AH57" s="84"/>
      <c r="AN57" s="87" t="s">
        <v>239</v>
      </c>
      <c r="AO57" s="84"/>
      <c r="AP57" s="84"/>
      <c r="AQ57" s="84"/>
      <c r="AR57" s="84"/>
      <c r="AS57" s="84"/>
      <c r="AU57" s="87" t="s">
        <v>239</v>
      </c>
      <c r="AV57" s="84"/>
      <c r="AW57" s="84"/>
      <c r="AX57" s="84"/>
      <c r="AY57" s="84"/>
      <c r="AZ57" s="84"/>
    </row>
    <row r="58" spans="2:52" x14ac:dyDescent="0.25">
      <c r="B58" s="124" t="str">
        <f t="shared" si="18"/>
        <v>- Credits for Policyholder Deposits and Group Business</v>
      </c>
      <c r="C58" s="193"/>
      <c r="D58" s="194"/>
      <c r="E58" s="194"/>
      <c r="F58" s="194"/>
      <c r="G58" s="195"/>
      <c r="I58" s="124" t="str">
        <f t="shared" si="19"/>
        <v>- Credits for Policyholder Deposits and Group Business</v>
      </c>
      <c r="J58" s="193">
        <f>+C58-Base!C58</f>
        <v>0</v>
      </c>
      <c r="K58" s="194">
        <f>+D58-Base!D58</f>
        <v>0</v>
      </c>
      <c r="L58" s="194">
        <f>+E58-Base!E58</f>
        <v>0</v>
      </c>
      <c r="M58" s="194">
        <f>+F58-Base!F58</f>
        <v>0</v>
      </c>
      <c r="N58" s="195">
        <f>+G58-Base!G58</f>
        <v>0</v>
      </c>
      <c r="P58" s="13" t="s">
        <v>318</v>
      </c>
      <c r="V58" s="87" t="s">
        <v>55</v>
      </c>
      <c r="W58" s="84"/>
      <c r="X58" s="84"/>
      <c r="Y58" s="84"/>
      <c r="Z58" s="84"/>
      <c r="AA58" s="84"/>
      <c r="AC58" s="87" t="s">
        <v>55</v>
      </c>
      <c r="AD58" s="84"/>
      <c r="AE58" s="84"/>
      <c r="AF58" s="84"/>
      <c r="AG58" s="84"/>
      <c r="AH58" s="84"/>
      <c r="AN58" s="87" t="s">
        <v>240</v>
      </c>
      <c r="AO58" s="84"/>
      <c r="AP58" s="84"/>
      <c r="AQ58" s="84"/>
      <c r="AR58" s="84"/>
      <c r="AS58" s="84"/>
      <c r="AU58" s="87" t="s">
        <v>240</v>
      </c>
      <c r="AV58" s="84"/>
      <c r="AW58" s="84"/>
      <c r="AX58" s="84"/>
      <c r="AY58" s="84"/>
      <c r="AZ58" s="84"/>
    </row>
    <row r="59" spans="2:52" x14ac:dyDescent="0.25">
      <c r="B59" s="154" t="str">
        <f>IF(Lang,V59,AN59)</f>
        <v>Capital Requirements: Non-Diversified Risks</v>
      </c>
      <c r="C59" s="175">
        <f>SUM(C60:C61)</f>
        <v>0</v>
      </c>
      <c r="D59" s="176">
        <f>SUM(D60:D61)</f>
        <v>0</v>
      </c>
      <c r="E59" s="176">
        <f>SUM(E60:E61)</f>
        <v>0</v>
      </c>
      <c r="F59" s="176">
        <f>SUM(F60:F61)</f>
        <v>0</v>
      </c>
      <c r="G59" s="177">
        <f>SUM(G60:G61)</f>
        <v>0</v>
      </c>
      <c r="I59" s="154" t="str">
        <f>IF(Lang,AC59,AU59)</f>
        <v>Capital Requirements: Non-Diversified Risks</v>
      </c>
      <c r="J59" s="175">
        <f>+C59-Base!C59</f>
        <v>0</v>
      </c>
      <c r="K59" s="176">
        <f>+D59-Base!D59</f>
        <v>0</v>
      </c>
      <c r="L59" s="176">
        <f>+E59-Base!E59</f>
        <v>0</v>
      </c>
      <c r="M59" s="176">
        <f>+F59-Base!F59</f>
        <v>0</v>
      </c>
      <c r="N59" s="177">
        <f>+G59-Base!G59</f>
        <v>0</v>
      </c>
      <c r="P59" s="13" t="s">
        <v>145</v>
      </c>
      <c r="V59" s="92" t="s">
        <v>56</v>
      </c>
      <c r="W59" s="91"/>
      <c r="X59" s="91"/>
      <c r="Y59" s="91"/>
      <c r="Z59" s="91"/>
      <c r="AA59" s="91"/>
      <c r="AC59" s="92" t="s">
        <v>56</v>
      </c>
      <c r="AD59" s="91"/>
      <c r="AE59" s="91"/>
      <c r="AF59" s="91"/>
      <c r="AG59" s="91"/>
      <c r="AH59" s="91"/>
      <c r="AN59" s="92" t="s">
        <v>244</v>
      </c>
      <c r="AO59" s="91"/>
      <c r="AP59" s="91"/>
      <c r="AQ59" s="91"/>
      <c r="AR59" s="91"/>
      <c r="AS59" s="91"/>
      <c r="AU59" s="92" t="s">
        <v>244</v>
      </c>
      <c r="AV59" s="91"/>
      <c r="AW59" s="91"/>
      <c r="AX59" s="91"/>
      <c r="AY59" s="91"/>
      <c r="AZ59" s="91"/>
    </row>
    <row r="60" spans="2:52" x14ac:dyDescent="0.25">
      <c r="B60" s="124" t="str">
        <f t="shared" si="18"/>
        <v>Segregated Fund Guarantees Risk</v>
      </c>
      <c r="C60" s="193"/>
      <c r="D60" s="194"/>
      <c r="E60" s="194"/>
      <c r="F60" s="194"/>
      <c r="G60" s="195"/>
      <c r="I60" s="124" t="str">
        <f t="shared" si="19"/>
        <v>Segregated Fund Guarantees Risk</v>
      </c>
      <c r="J60" s="193">
        <f>+C60-Base!C60</f>
        <v>0</v>
      </c>
      <c r="K60" s="194">
        <f>+D60-Base!D60</f>
        <v>0</v>
      </c>
      <c r="L60" s="194">
        <f>+E60-Base!E60</f>
        <v>0</v>
      </c>
      <c r="M60" s="194">
        <f>+F60-Base!F60</f>
        <v>0</v>
      </c>
      <c r="N60" s="195">
        <f>+G60-Base!G60</f>
        <v>0</v>
      </c>
      <c r="P60" s="13" t="s">
        <v>319</v>
      </c>
      <c r="V60" s="93" t="s">
        <v>60</v>
      </c>
      <c r="W60" s="71"/>
      <c r="X60" s="71"/>
      <c r="Y60" s="71"/>
      <c r="Z60" s="71"/>
      <c r="AA60" s="71"/>
      <c r="AC60" s="93" t="s">
        <v>60</v>
      </c>
      <c r="AD60" s="71"/>
      <c r="AE60" s="71"/>
      <c r="AF60" s="71"/>
      <c r="AG60" s="71"/>
      <c r="AH60" s="71"/>
      <c r="AN60" s="93" t="s">
        <v>242</v>
      </c>
      <c r="AO60" s="71"/>
      <c r="AP60" s="71"/>
      <c r="AQ60" s="71"/>
      <c r="AR60" s="71"/>
      <c r="AS60" s="71"/>
      <c r="AU60" s="93" t="s">
        <v>242</v>
      </c>
      <c r="AV60" s="71"/>
      <c r="AW60" s="71"/>
      <c r="AX60" s="71"/>
      <c r="AY60" s="71"/>
      <c r="AZ60" s="71"/>
    </row>
    <row r="61" spans="2:52" x14ac:dyDescent="0.25">
      <c r="B61" s="124" t="str">
        <f t="shared" si="18"/>
        <v>Operational Risk</v>
      </c>
      <c r="C61" s="190"/>
      <c r="D61" s="191"/>
      <c r="E61" s="191"/>
      <c r="F61" s="191"/>
      <c r="G61" s="192"/>
      <c r="I61" s="124" t="str">
        <f t="shared" si="19"/>
        <v>Operational Risk</v>
      </c>
      <c r="J61" s="190">
        <f>+C61-Base!C61</f>
        <v>0</v>
      </c>
      <c r="K61" s="191">
        <f>+D61-Base!D61</f>
        <v>0</v>
      </c>
      <c r="L61" s="191">
        <f>+E61-Base!E61</f>
        <v>0</v>
      </c>
      <c r="M61" s="191">
        <f>+F61-Base!F61</f>
        <v>0</v>
      </c>
      <c r="N61" s="192">
        <f>+G61-Base!G61</f>
        <v>0</v>
      </c>
      <c r="P61" s="13" t="s">
        <v>320</v>
      </c>
      <c r="V61" s="93" t="s">
        <v>43</v>
      </c>
      <c r="W61" s="71"/>
      <c r="X61" s="71"/>
      <c r="Y61" s="71"/>
      <c r="Z61" s="71"/>
      <c r="AA61" s="71"/>
      <c r="AC61" s="93" t="s">
        <v>43</v>
      </c>
      <c r="AD61" s="71"/>
      <c r="AE61" s="71"/>
      <c r="AF61" s="71"/>
      <c r="AG61" s="71"/>
      <c r="AH61" s="71"/>
      <c r="AN61" s="93" t="s">
        <v>243</v>
      </c>
      <c r="AO61" s="71"/>
      <c r="AP61" s="71"/>
      <c r="AQ61" s="71"/>
      <c r="AR61" s="71"/>
      <c r="AS61" s="71"/>
      <c r="AU61" s="93" t="s">
        <v>243</v>
      </c>
      <c r="AV61" s="71"/>
      <c r="AW61" s="71"/>
      <c r="AX61" s="71"/>
      <c r="AY61" s="71"/>
      <c r="AZ61" s="71"/>
    </row>
    <row r="62" spans="2:52" ht="15.75" thickBot="1" x14ac:dyDescent="0.3">
      <c r="B62" s="115" t="str">
        <f t="shared" si="18"/>
        <v>Base Solvency Buffer</v>
      </c>
      <c r="C62" s="175">
        <f>(C53-C54+C59)*1.05</f>
        <v>0</v>
      </c>
      <c r="D62" s="176">
        <f>(D53-D54+D59)*1.05</f>
        <v>0</v>
      </c>
      <c r="E62" s="176">
        <f>(E53-E54+E59)*1.05</f>
        <v>0</v>
      </c>
      <c r="F62" s="176">
        <f>(F53-F54+F59)*1.05</f>
        <v>0</v>
      </c>
      <c r="G62" s="177">
        <f>(G53-G54+G59)*1.05</f>
        <v>0</v>
      </c>
      <c r="I62" s="115" t="str">
        <f t="shared" si="19"/>
        <v>Base Solvency Buffer</v>
      </c>
      <c r="J62" s="175">
        <f>+C62-Base!C62</f>
        <v>0</v>
      </c>
      <c r="K62" s="176">
        <f>+D62-Base!D62</f>
        <v>0</v>
      </c>
      <c r="L62" s="176">
        <f>+E62-Base!E62</f>
        <v>0</v>
      </c>
      <c r="M62" s="176">
        <f>+F62-Base!F62</f>
        <v>0</v>
      </c>
      <c r="N62" s="177">
        <f>+G62-Base!G62</f>
        <v>0</v>
      </c>
      <c r="P62" s="13" t="s">
        <v>321</v>
      </c>
      <c r="V62" s="78" t="s">
        <v>48</v>
      </c>
      <c r="W62" s="75"/>
      <c r="X62" s="75"/>
      <c r="Y62" s="75"/>
      <c r="Z62" s="75"/>
      <c r="AA62" s="75"/>
      <c r="AC62" s="78" t="s">
        <v>48</v>
      </c>
      <c r="AD62" s="75"/>
      <c r="AE62" s="75"/>
      <c r="AF62" s="75"/>
      <c r="AG62" s="75"/>
      <c r="AH62" s="75"/>
      <c r="AN62" s="78" t="s">
        <v>245</v>
      </c>
      <c r="AO62" s="75"/>
      <c r="AP62" s="75"/>
      <c r="AQ62" s="75"/>
      <c r="AR62" s="75"/>
      <c r="AS62" s="75"/>
      <c r="AU62" s="78" t="s">
        <v>245</v>
      </c>
      <c r="AV62" s="75"/>
      <c r="AW62" s="75"/>
      <c r="AX62" s="75"/>
      <c r="AY62" s="75"/>
      <c r="AZ62" s="75"/>
    </row>
    <row r="63" spans="2:52" x14ac:dyDescent="0.25">
      <c r="B63" s="123" t="str">
        <f t="shared" si="18"/>
        <v>LICAT Total Ratio (%)</v>
      </c>
      <c r="C63" s="199">
        <f>IF(C62=0,0,(C24+C25+C26+C27)/C62)</f>
        <v>0</v>
      </c>
      <c r="D63" s="200">
        <f>IF(D62=0,0,(D24+D25+D26+D27)/D62)</f>
        <v>0</v>
      </c>
      <c r="E63" s="200">
        <f>IF(E62=0,0,(E24+E25+E26+E27)/E62)</f>
        <v>0</v>
      </c>
      <c r="F63" s="200">
        <f>IF(F62=0,0,(F24+F25+F26+F27)/F62)</f>
        <v>0</v>
      </c>
      <c r="G63" s="201">
        <f>IF(G62=0,0,(G24+G25+G26+G27)/G62)</f>
        <v>0</v>
      </c>
      <c r="I63" s="123" t="str">
        <f t="shared" si="19"/>
        <v>LICAT Total Ratio (%)</v>
      </c>
      <c r="J63" s="199">
        <f>+C63-Base!C63</f>
        <v>0</v>
      </c>
      <c r="K63" s="200">
        <f>+D63-Base!D63</f>
        <v>0</v>
      </c>
      <c r="L63" s="200">
        <f>+E63-Base!E63</f>
        <v>0</v>
      </c>
      <c r="M63" s="200">
        <f>+F63-Base!F63</f>
        <v>0</v>
      </c>
      <c r="N63" s="201">
        <f>+G63-Base!G63</f>
        <v>0</v>
      </c>
      <c r="P63" s="13" t="s">
        <v>322</v>
      </c>
      <c r="V63" s="78" t="s">
        <v>44</v>
      </c>
      <c r="W63" s="94"/>
      <c r="X63" s="94"/>
      <c r="Y63" s="94"/>
      <c r="Z63" s="94"/>
      <c r="AA63" s="94"/>
      <c r="AC63" s="78" t="s">
        <v>44</v>
      </c>
      <c r="AD63" s="94"/>
      <c r="AE63" s="94"/>
      <c r="AF63" s="94"/>
      <c r="AG63" s="94"/>
      <c r="AH63" s="94"/>
      <c r="AN63" s="78" t="s">
        <v>246</v>
      </c>
      <c r="AO63" s="94"/>
      <c r="AP63" s="94"/>
      <c r="AQ63" s="94"/>
      <c r="AR63" s="94"/>
      <c r="AS63" s="94"/>
      <c r="AU63" s="78" t="s">
        <v>246</v>
      </c>
      <c r="AV63" s="94"/>
      <c r="AW63" s="94"/>
      <c r="AX63" s="94"/>
      <c r="AY63" s="94"/>
      <c r="AZ63" s="94"/>
    </row>
    <row r="64" spans="2:52" ht="15.75" thickBot="1" x14ac:dyDescent="0.3">
      <c r="B64" s="146" t="str">
        <f t="shared" si="18"/>
        <v>LICAT Core Ratio  (%)</v>
      </c>
      <c r="C64" s="202">
        <f>IF(C62=0,0,(C24+0.7*C26+0.7*C27)/C62)</f>
        <v>0</v>
      </c>
      <c r="D64" s="203">
        <f>IF(D62=0,0,(D24+0.7*D26+0.7*D27)/D62)</f>
        <v>0</v>
      </c>
      <c r="E64" s="203">
        <f>IF(E62=0,0,(E24+0.7*E26+0.7*E27)/E62)</f>
        <v>0</v>
      </c>
      <c r="F64" s="203">
        <f>IF(F62=0,0,(F24+0.7*F26+0.7*F27)/F62)</f>
        <v>0</v>
      </c>
      <c r="G64" s="204">
        <f>IF(G62=0,0,(G24+0.7*G26+0.7*G27)/G62)</f>
        <v>0</v>
      </c>
      <c r="I64" s="134" t="str">
        <f t="shared" si="19"/>
        <v>LICAT Core Ratio  (%)</v>
      </c>
      <c r="J64" s="202">
        <f>+C64-Base!C64</f>
        <v>0</v>
      </c>
      <c r="K64" s="203">
        <f>+D64-Base!D64</f>
        <v>0</v>
      </c>
      <c r="L64" s="203">
        <f>+E64-Base!E64</f>
        <v>0</v>
      </c>
      <c r="M64" s="203">
        <f>+F64-Base!F64</f>
        <v>0</v>
      </c>
      <c r="N64" s="204">
        <f>+G64-Base!G64</f>
        <v>0</v>
      </c>
      <c r="P64" s="13" t="s">
        <v>323</v>
      </c>
      <c r="V64" s="78" t="s">
        <v>45</v>
      </c>
      <c r="W64" s="94"/>
      <c r="X64" s="94"/>
      <c r="Y64" s="94"/>
      <c r="Z64" s="94"/>
      <c r="AA64" s="94"/>
      <c r="AC64" s="78" t="s">
        <v>45</v>
      </c>
      <c r="AD64" s="94"/>
      <c r="AE64" s="94"/>
      <c r="AF64" s="94"/>
      <c r="AG64" s="94"/>
      <c r="AH64" s="94"/>
      <c r="AN64" s="78" t="s">
        <v>247</v>
      </c>
      <c r="AO64" s="94"/>
      <c r="AP64" s="94"/>
      <c r="AQ64" s="94"/>
      <c r="AR64" s="94"/>
      <c r="AS64" s="94"/>
      <c r="AU64" s="78" t="s">
        <v>247</v>
      </c>
      <c r="AV64" s="94"/>
      <c r="AW64" s="94"/>
      <c r="AX64" s="94"/>
      <c r="AY64" s="94"/>
      <c r="AZ64" s="94"/>
    </row>
    <row r="65" spans="2:52" ht="25.5" customHeight="1" thickBot="1" x14ac:dyDescent="0.35">
      <c r="B65" s="148" t="str">
        <f t="shared" si="18"/>
        <v>LIMAT (*3)</v>
      </c>
      <c r="C65" s="158"/>
      <c r="D65" s="159"/>
      <c r="E65" s="159"/>
      <c r="F65" s="159"/>
      <c r="G65" s="160"/>
      <c r="I65" s="148" t="str">
        <f t="shared" si="19"/>
        <v>LIMAT (*3)</v>
      </c>
      <c r="J65" s="158"/>
      <c r="K65" s="159"/>
      <c r="L65" s="159"/>
      <c r="M65" s="159"/>
      <c r="N65" s="160"/>
      <c r="V65" s="82" t="s">
        <v>300</v>
      </c>
      <c r="W65" s="95"/>
      <c r="X65" s="95"/>
      <c r="Y65" s="95"/>
      <c r="Z65" s="95"/>
      <c r="AA65" s="95"/>
      <c r="AC65" s="82" t="s">
        <v>300</v>
      </c>
      <c r="AD65" s="95"/>
      <c r="AE65" s="95"/>
      <c r="AF65" s="95"/>
      <c r="AG65" s="95"/>
      <c r="AH65" s="95"/>
      <c r="AN65" s="82" t="s">
        <v>297</v>
      </c>
      <c r="AO65" s="95"/>
      <c r="AP65" s="95"/>
      <c r="AQ65" s="95"/>
      <c r="AR65" s="95"/>
      <c r="AS65" s="95"/>
      <c r="AU65" s="82" t="s">
        <v>297</v>
      </c>
      <c r="AV65" s="95"/>
      <c r="AW65" s="95"/>
      <c r="AX65" s="95"/>
      <c r="AY65" s="95"/>
      <c r="AZ65" s="95"/>
    </row>
    <row r="66" spans="2:52" x14ac:dyDescent="0.25">
      <c r="B66" s="147" t="str">
        <f>IF(Lang,V66,AN66)</f>
        <v>Available Margin</v>
      </c>
      <c r="C66" s="178">
        <f>C67-C68</f>
        <v>0</v>
      </c>
      <c r="D66" s="179">
        <f>D67-D68</f>
        <v>0</v>
      </c>
      <c r="E66" s="179">
        <f>E67-E68</f>
        <v>0</v>
      </c>
      <c r="F66" s="179">
        <f>F67-F68</f>
        <v>0</v>
      </c>
      <c r="G66" s="180">
        <f>G67-G68</f>
        <v>0</v>
      </c>
      <c r="I66" s="147" t="str">
        <f>IF(Lang,AC66,AU66)</f>
        <v>Available Margin</v>
      </c>
      <c r="J66" s="178">
        <f>+C66-Base!C66</f>
        <v>0</v>
      </c>
      <c r="K66" s="179">
        <f>+D66-Base!D66</f>
        <v>0</v>
      </c>
      <c r="L66" s="179">
        <f>+E66-Base!E66</f>
        <v>0</v>
      </c>
      <c r="M66" s="179">
        <f>+F66-Base!F66</f>
        <v>0</v>
      </c>
      <c r="N66" s="180">
        <f>+G66-Base!G66</f>
        <v>0</v>
      </c>
      <c r="P66" s="13" t="s">
        <v>147</v>
      </c>
      <c r="V66" s="78" t="s">
        <v>4</v>
      </c>
      <c r="W66" s="75"/>
      <c r="X66" s="75"/>
      <c r="Y66" s="75"/>
      <c r="Z66" s="75"/>
      <c r="AA66" s="75"/>
      <c r="AC66" s="78" t="s">
        <v>4</v>
      </c>
      <c r="AD66" s="75"/>
      <c r="AE66" s="75"/>
      <c r="AF66" s="75"/>
      <c r="AG66" s="75"/>
      <c r="AH66" s="75"/>
      <c r="AN66" s="78" t="s">
        <v>250</v>
      </c>
      <c r="AO66" s="75"/>
      <c r="AP66" s="75"/>
      <c r="AQ66" s="75"/>
      <c r="AR66" s="75"/>
      <c r="AS66" s="75"/>
      <c r="AU66" s="78" t="s">
        <v>250</v>
      </c>
      <c r="AV66" s="75"/>
      <c r="AW66" s="75"/>
      <c r="AX66" s="75"/>
      <c r="AY66" s="75"/>
      <c r="AZ66" s="75"/>
    </row>
    <row r="67" spans="2:52" x14ac:dyDescent="0.25">
      <c r="B67" s="124" t="str">
        <f t="shared" si="18"/>
        <v>Assets Available</v>
      </c>
      <c r="C67" s="205"/>
      <c r="D67" s="206"/>
      <c r="E67" s="206"/>
      <c r="F67" s="206"/>
      <c r="G67" s="207"/>
      <c r="I67" s="124" t="str">
        <f t="shared" si="19"/>
        <v>Assets Available</v>
      </c>
      <c r="J67" s="205">
        <f>+C67-Base!C67</f>
        <v>0</v>
      </c>
      <c r="K67" s="206">
        <f>+D67-Base!D67</f>
        <v>0</v>
      </c>
      <c r="L67" s="206">
        <f>+E67-Base!E67</f>
        <v>0</v>
      </c>
      <c r="M67" s="206">
        <f>+F67-Base!F67</f>
        <v>0</v>
      </c>
      <c r="N67" s="207">
        <f>+G67-Base!G67</f>
        <v>0</v>
      </c>
      <c r="P67" s="13" t="s">
        <v>90</v>
      </c>
      <c r="V67" s="77" t="s">
        <v>57</v>
      </c>
      <c r="W67" s="71"/>
      <c r="X67" s="71"/>
      <c r="Y67" s="71"/>
      <c r="Z67" s="71"/>
      <c r="AA67" s="71"/>
      <c r="AC67" s="77" t="s">
        <v>57</v>
      </c>
      <c r="AD67" s="71"/>
      <c r="AE67" s="71"/>
      <c r="AF67" s="71"/>
      <c r="AG67" s="71"/>
      <c r="AH67" s="71"/>
      <c r="AN67" s="77" t="s">
        <v>248</v>
      </c>
      <c r="AO67" s="71"/>
      <c r="AP67" s="71"/>
      <c r="AQ67" s="71"/>
      <c r="AR67" s="71"/>
      <c r="AS67" s="71"/>
      <c r="AU67" s="77" t="s">
        <v>248</v>
      </c>
      <c r="AV67" s="71"/>
      <c r="AW67" s="71"/>
      <c r="AX67" s="71"/>
      <c r="AY67" s="71"/>
      <c r="AZ67" s="71"/>
    </row>
    <row r="68" spans="2:52" x14ac:dyDescent="0.25">
      <c r="B68" s="124" t="str">
        <f t="shared" si="18"/>
        <v>Assets Required</v>
      </c>
      <c r="C68" s="205"/>
      <c r="D68" s="206"/>
      <c r="E68" s="206"/>
      <c r="F68" s="206"/>
      <c r="G68" s="207"/>
      <c r="I68" s="124" t="str">
        <f t="shared" si="19"/>
        <v>Assets Required</v>
      </c>
      <c r="J68" s="205">
        <f>+C68-Base!C68</f>
        <v>0</v>
      </c>
      <c r="K68" s="206">
        <f>+D68-Base!D68</f>
        <v>0</v>
      </c>
      <c r="L68" s="206">
        <f>+E68-Base!E68</f>
        <v>0</v>
      </c>
      <c r="M68" s="206">
        <f>+F68-Base!F68</f>
        <v>0</v>
      </c>
      <c r="N68" s="207">
        <f>+G68-Base!G68</f>
        <v>0</v>
      </c>
      <c r="P68" s="13" t="s">
        <v>146</v>
      </c>
      <c r="V68" s="77" t="s">
        <v>58</v>
      </c>
      <c r="W68" s="71"/>
      <c r="X68" s="71"/>
      <c r="Y68" s="71"/>
      <c r="Z68" s="71"/>
      <c r="AA68" s="71"/>
      <c r="AC68" s="77" t="s">
        <v>58</v>
      </c>
      <c r="AD68" s="71"/>
      <c r="AE68" s="71"/>
      <c r="AF68" s="71"/>
      <c r="AG68" s="71"/>
      <c r="AH68" s="71"/>
      <c r="AN68" s="77" t="s">
        <v>249</v>
      </c>
      <c r="AO68" s="71"/>
      <c r="AP68" s="71"/>
      <c r="AQ68" s="71"/>
      <c r="AR68" s="71"/>
      <c r="AS68" s="71"/>
      <c r="AU68" s="77" t="s">
        <v>249</v>
      </c>
      <c r="AV68" s="71"/>
      <c r="AW68" s="71"/>
      <c r="AX68" s="71"/>
      <c r="AY68" s="71"/>
      <c r="AZ68" s="71"/>
    </row>
    <row r="69" spans="2:52" x14ac:dyDescent="0.25">
      <c r="B69" s="135" t="str">
        <f t="shared" si="18"/>
        <v>Surplus Allowance</v>
      </c>
      <c r="C69" s="166"/>
      <c r="D69" s="167"/>
      <c r="E69" s="167"/>
      <c r="F69" s="167"/>
      <c r="G69" s="168"/>
      <c r="I69" s="135" t="str">
        <f t="shared" si="19"/>
        <v>Surplus Allowance</v>
      </c>
      <c r="J69" s="166">
        <f>+C69-Base!C69</f>
        <v>0</v>
      </c>
      <c r="K69" s="167">
        <f>+D69-Base!D69</f>
        <v>0</v>
      </c>
      <c r="L69" s="167">
        <f>+E69-Base!E69</f>
        <v>0</v>
      </c>
      <c r="M69" s="167">
        <f>+F69-Base!F69</f>
        <v>0</v>
      </c>
      <c r="N69" s="168">
        <f>+G69-Base!G69</f>
        <v>0</v>
      </c>
      <c r="P69" s="13" t="s">
        <v>148</v>
      </c>
      <c r="V69" s="78" t="s">
        <v>46</v>
      </c>
      <c r="W69" s="71"/>
      <c r="X69" s="71"/>
      <c r="Y69" s="71"/>
      <c r="Z69" s="71"/>
      <c r="AA69" s="71"/>
      <c r="AC69" s="78" t="s">
        <v>46</v>
      </c>
      <c r="AD69" s="71"/>
      <c r="AE69" s="71"/>
      <c r="AF69" s="71"/>
      <c r="AG69" s="71"/>
      <c r="AH69" s="71"/>
      <c r="AN69" s="78" t="s">
        <v>209</v>
      </c>
      <c r="AO69" s="71"/>
      <c r="AP69" s="71"/>
      <c r="AQ69" s="71"/>
      <c r="AR69" s="71"/>
      <c r="AS69" s="71"/>
      <c r="AU69" s="78" t="s">
        <v>209</v>
      </c>
      <c r="AV69" s="71"/>
      <c r="AW69" s="71"/>
      <c r="AX69" s="71"/>
      <c r="AY69" s="71"/>
      <c r="AZ69" s="71"/>
    </row>
    <row r="70" spans="2:52" x14ac:dyDescent="0.25">
      <c r="B70" s="136" t="str">
        <f t="shared" si="18"/>
        <v>Eligible Deposits</v>
      </c>
      <c r="C70" s="205"/>
      <c r="D70" s="206"/>
      <c r="E70" s="206"/>
      <c r="F70" s="206"/>
      <c r="G70" s="207"/>
      <c r="I70" s="136" t="str">
        <f t="shared" si="19"/>
        <v>Eligible Deposits</v>
      </c>
      <c r="J70" s="205">
        <f>+C70-Base!C70</f>
        <v>0</v>
      </c>
      <c r="K70" s="206">
        <f>+D70-Base!D70</f>
        <v>0</v>
      </c>
      <c r="L70" s="206">
        <f>+E70-Base!E70</f>
        <v>0</v>
      </c>
      <c r="M70" s="206">
        <f>+F70-Base!F70</f>
        <v>0</v>
      </c>
      <c r="N70" s="207">
        <f>+G70-Base!G70</f>
        <v>0</v>
      </c>
      <c r="P70" s="13" t="s">
        <v>149</v>
      </c>
      <c r="V70" s="78" t="s">
        <v>32</v>
      </c>
      <c r="W70" s="71"/>
      <c r="X70" s="71"/>
      <c r="Y70" s="71"/>
      <c r="Z70" s="71"/>
      <c r="AA70" s="71"/>
      <c r="AC70" s="78" t="s">
        <v>32</v>
      </c>
      <c r="AD70" s="71"/>
      <c r="AE70" s="71"/>
      <c r="AF70" s="71"/>
      <c r="AG70" s="71"/>
      <c r="AH70" s="71"/>
      <c r="AN70" s="78" t="s">
        <v>210</v>
      </c>
      <c r="AO70" s="71"/>
      <c r="AP70" s="71"/>
      <c r="AQ70" s="71"/>
      <c r="AR70" s="71"/>
      <c r="AS70" s="71"/>
      <c r="AU70" s="78" t="s">
        <v>210</v>
      </c>
      <c r="AV70" s="71"/>
      <c r="AW70" s="71"/>
      <c r="AX70" s="71"/>
      <c r="AY70" s="71"/>
      <c r="AZ70" s="71"/>
    </row>
    <row r="71" spans="2:52" ht="15.75" thickBot="1" x14ac:dyDescent="0.3">
      <c r="B71" s="134" t="str">
        <f t="shared" si="18"/>
        <v>Other Admitted Assets</v>
      </c>
      <c r="C71" s="208"/>
      <c r="D71" s="209"/>
      <c r="E71" s="209"/>
      <c r="F71" s="209"/>
      <c r="G71" s="210"/>
      <c r="I71" s="134" t="str">
        <f t="shared" si="19"/>
        <v>Other Admitted Assets</v>
      </c>
      <c r="J71" s="208">
        <f>+C71-Base!C71</f>
        <v>0</v>
      </c>
      <c r="K71" s="209">
        <f>+D71-Base!D71</f>
        <v>0</v>
      </c>
      <c r="L71" s="209">
        <f>+E71-Base!E71</f>
        <v>0</v>
      </c>
      <c r="M71" s="209">
        <f>+F71-Base!F71</f>
        <v>0</v>
      </c>
      <c r="N71" s="210">
        <f>+G71-Base!G71</f>
        <v>0</v>
      </c>
      <c r="P71" s="13" t="s">
        <v>150</v>
      </c>
      <c r="V71" s="78" t="s">
        <v>49</v>
      </c>
      <c r="W71" s="71"/>
      <c r="X71" s="71"/>
      <c r="Y71" s="71"/>
      <c r="Z71" s="71"/>
      <c r="AA71" s="71"/>
      <c r="AC71" s="78" t="s">
        <v>49</v>
      </c>
      <c r="AD71" s="71"/>
      <c r="AE71" s="71"/>
      <c r="AF71" s="71"/>
      <c r="AG71" s="71"/>
      <c r="AH71" s="71"/>
      <c r="AN71" s="78" t="s">
        <v>251</v>
      </c>
      <c r="AO71" s="71"/>
      <c r="AP71" s="71"/>
      <c r="AQ71" s="71"/>
      <c r="AR71" s="71"/>
      <c r="AS71" s="71"/>
      <c r="AU71" s="78" t="s">
        <v>251</v>
      </c>
      <c r="AV71" s="71"/>
      <c r="AW71" s="71"/>
      <c r="AX71" s="71"/>
      <c r="AY71" s="71"/>
      <c r="AZ71" s="71"/>
    </row>
    <row r="72" spans="2:52" x14ac:dyDescent="0.25">
      <c r="B72" s="127" t="str">
        <f t="shared" si="18"/>
        <v>Required Margin:</v>
      </c>
      <c r="C72" s="45"/>
      <c r="D72" s="46"/>
      <c r="E72" s="46"/>
      <c r="F72" s="46"/>
      <c r="G72" s="47"/>
      <c r="I72" s="127" t="str">
        <f t="shared" si="19"/>
        <v>Required Margin:</v>
      </c>
      <c r="J72" s="45"/>
      <c r="K72" s="46"/>
      <c r="L72" s="46"/>
      <c r="M72" s="46"/>
      <c r="N72" s="47"/>
      <c r="P72" s="37"/>
      <c r="V72" s="78" t="s">
        <v>5</v>
      </c>
      <c r="W72" s="85"/>
      <c r="X72" s="85"/>
      <c r="Y72" s="85"/>
      <c r="Z72" s="85"/>
      <c r="AA72" s="85"/>
      <c r="AC72" s="78" t="s">
        <v>5</v>
      </c>
      <c r="AD72" s="85"/>
      <c r="AE72" s="85"/>
      <c r="AF72" s="85"/>
      <c r="AG72" s="85"/>
      <c r="AH72" s="85"/>
      <c r="AN72" s="78" t="s">
        <v>252</v>
      </c>
      <c r="AO72" s="85"/>
      <c r="AP72" s="85"/>
      <c r="AQ72" s="85"/>
      <c r="AR72" s="85"/>
      <c r="AS72" s="85"/>
      <c r="AU72" s="78" t="s">
        <v>252</v>
      </c>
      <c r="AV72" s="85"/>
      <c r="AW72" s="85"/>
      <c r="AX72" s="85"/>
      <c r="AY72" s="85"/>
      <c r="AZ72" s="85"/>
    </row>
    <row r="73" spans="2:52" x14ac:dyDescent="0.25">
      <c r="B73" s="128" t="str">
        <f t="shared" si="18"/>
        <v>Credit Risk</v>
      </c>
      <c r="C73" s="175">
        <f>SUM(C74:C81)</f>
        <v>0</v>
      </c>
      <c r="D73" s="176">
        <f t="shared" ref="D73:G73" si="20">SUM(D74:D81)</f>
        <v>0</v>
      </c>
      <c r="E73" s="176">
        <f t="shared" si="20"/>
        <v>0</v>
      </c>
      <c r="F73" s="176">
        <f t="shared" si="20"/>
        <v>0</v>
      </c>
      <c r="G73" s="177">
        <f t="shared" si="20"/>
        <v>0</v>
      </c>
      <c r="I73" s="128" t="str">
        <f t="shared" si="19"/>
        <v>Credit Risk</v>
      </c>
      <c r="J73" s="175">
        <f>+C73-Base!C73</f>
        <v>0</v>
      </c>
      <c r="K73" s="176">
        <f>+D73-Base!D73</f>
        <v>0</v>
      </c>
      <c r="L73" s="176">
        <f>+E73-Base!E73</f>
        <v>0</v>
      </c>
      <c r="M73" s="176">
        <f>+F73-Base!F73</f>
        <v>0</v>
      </c>
      <c r="N73" s="177">
        <f>+G73-Base!G73</f>
        <v>0</v>
      </c>
      <c r="P73" s="13" t="s">
        <v>151</v>
      </c>
      <c r="V73" s="86" t="s">
        <v>33</v>
      </c>
      <c r="W73" s="75"/>
      <c r="X73" s="75"/>
      <c r="Y73" s="75"/>
      <c r="Z73" s="75"/>
      <c r="AA73" s="75"/>
      <c r="AC73" s="86" t="s">
        <v>33</v>
      </c>
      <c r="AD73" s="75"/>
      <c r="AE73" s="75"/>
      <c r="AF73" s="75"/>
      <c r="AG73" s="75"/>
      <c r="AH73" s="75"/>
      <c r="AN73" s="86" t="s">
        <v>212</v>
      </c>
      <c r="AO73" s="75"/>
      <c r="AP73" s="75"/>
      <c r="AQ73" s="75"/>
      <c r="AR73" s="75"/>
      <c r="AS73" s="75"/>
      <c r="AU73" s="86" t="s">
        <v>212</v>
      </c>
      <c r="AV73" s="75"/>
      <c r="AW73" s="75"/>
      <c r="AX73" s="75"/>
      <c r="AY73" s="75"/>
      <c r="AZ73" s="75"/>
    </row>
    <row r="74" spans="2:52" x14ac:dyDescent="0.25">
      <c r="B74" s="129" t="str">
        <f t="shared" si="18"/>
        <v>- Short Term Investments</v>
      </c>
      <c r="C74" s="205"/>
      <c r="D74" s="206"/>
      <c r="E74" s="206"/>
      <c r="F74" s="206"/>
      <c r="G74" s="207"/>
      <c r="I74" s="129" t="str">
        <f t="shared" si="19"/>
        <v>- Short Term Investments</v>
      </c>
      <c r="J74" s="205">
        <f>+C74-Base!C74</f>
        <v>0</v>
      </c>
      <c r="K74" s="206">
        <f>+D74-Base!D74</f>
        <v>0</v>
      </c>
      <c r="L74" s="206">
        <f>+E74-Base!E74</f>
        <v>0</v>
      </c>
      <c r="M74" s="206">
        <f>+F74-Base!F74</f>
        <v>0</v>
      </c>
      <c r="N74" s="207">
        <f>+G74-Base!G74</f>
        <v>0</v>
      </c>
      <c r="P74" s="13" t="s">
        <v>152</v>
      </c>
      <c r="V74" s="87" t="s">
        <v>63</v>
      </c>
      <c r="W74" s="71"/>
      <c r="X74" s="71"/>
      <c r="Y74" s="71"/>
      <c r="Z74" s="71"/>
      <c r="AA74" s="71"/>
      <c r="AC74" s="87" t="s">
        <v>63</v>
      </c>
      <c r="AD74" s="71"/>
      <c r="AE74" s="71"/>
      <c r="AF74" s="71"/>
      <c r="AG74" s="71"/>
      <c r="AH74" s="71"/>
      <c r="AN74" s="87" t="s">
        <v>213</v>
      </c>
      <c r="AO74" s="71"/>
      <c r="AP74" s="71"/>
      <c r="AQ74" s="71"/>
      <c r="AR74" s="71"/>
      <c r="AS74" s="71"/>
      <c r="AU74" s="87" t="s">
        <v>213</v>
      </c>
      <c r="AV74" s="71"/>
      <c r="AW74" s="71"/>
      <c r="AX74" s="71"/>
      <c r="AY74" s="71"/>
      <c r="AZ74" s="71"/>
    </row>
    <row r="75" spans="2:52" x14ac:dyDescent="0.25">
      <c r="B75" s="129" t="str">
        <f t="shared" si="18"/>
        <v>- Bonds</v>
      </c>
      <c r="C75" s="205"/>
      <c r="D75" s="206"/>
      <c r="E75" s="206"/>
      <c r="F75" s="206"/>
      <c r="G75" s="207"/>
      <c r="I75" s="129" t="str">
        <f t="shared" si="19"/>
        <v>- Bonds</v>
      </c>
      <c r="J75" s="205">
        <f>+C75-Base!C75</f>
        <v>0</v>
      </c>
      <c r="K75" s="206">
        <f>+D75-Base!D75</f>
        <v>0</v>
      </c>
      <c r="L75" s="206">
        <f>+E75-Base!E75</f>
        <v>0</v>
      </c>
      <c r="M75" s="206">
        <f>+F75-Base!F75</f>
        <v>0</v>
      </c>
      <c r="N75" s="207">
        <f>+G75-Base!G75</f>
        <v>0</v>
      </c>
      <c r="P75" s="13" t="s">
        <v>153</v>
      </c>
      <c r="V75" s="87" t="s">
        <v>64</v>
      </c>
      <c r="W75" s="71"/>
      <c r="X75" s="71"/>
      <c r="Y75" s="71"/>
      <c r="Z75" s="71"/>
      <c r="AA75" s="71"/>
      <c r="AC75" s="87" t="s">
        <v>64</v>
      </c>
      <c r="AD75" s="71"/>
      <c r="AE75" s="71"/>
      <c r="AF75" s="71"/>
      <c r="AG75" s="71"/>
      <c r="AH75" s="71"/>
      <c r="AN75" s="87" t="s">
        <v>214</v>
      </c>
      <c r="AO75" s="71"/>
      <c r="AP75" s="71"/>
      <c r="AQ75" s="71"/>
      <c r="AR75" s="71"/>
      <c r="AS75" s="71"/>
      <c r="AU75" s="87" t="s">
        <v>214</v>
      </c>
      <c r="AV75" s="71"/>
      <c r="AW75" s="71"/>
      <c r="AX75" s="71"/>
      <c r="AY75" s="71"/>
      <c r="AZ75" s="71"/>
    </row>
    <row r="76" spans="2:52" x14ac:dyDescent="0.25">
      <c r="B76" s="129" t="str">
        <f t="shared" si="18"/>
        <v>- Asset Backed Securities</v>
      </c>
      <c r="C76" s="205"/>
      <c r="D76" s="206"/>
      <c r="E76" s="206"/>
      <c r="F76" s="206"/>
      <c r="G76" s="207"/>
      <c r="I76" s="129" t="str">
        <f t="shared" si="19"/>
        <v>- Asset Backed Securities</v>
      </c>
      <c r="J76" s="205">
        <f>+C76-Base!C76</f>
        <v>0</v>
      </c>
      <c r="K76" s="206">
        <f>+D76-Base!D76</f>
        <v>0</v>
      </c>
      <c r="L76" s="206">
        <f>+E76-Base!E76</f>
        <v>0</v>
      </c>
      <c r="M76" s="206">
        <f>+F76-Base!F76</f>
        <v>0</v>
      </c>
      <c r="N76" s="207">
        <f>+G76-Base!G76</f>
        <v>0</v>
      </c>
      <c r="P76" s="13" t="s">
        <v>154</v>
      </c>
      <c r="V76" s="87" t="s">
        <v>65</v>
      </c>
      <c r="W76" s="71"/>
      <c r="X76" s="71"/>
      <c r="Y76" s="71"/>
      <c r="Z76" s="71"/>
      <c r="AA76" s="71"/>
      <c r="AC76" s="87" t="s">
        <v>65</v>
      </c>
      <c r="AD76" s="71"/>
      <c r="AE76" s="71"/>
      <c r="AF76" s="71"/>
      <c r="AG76" s="71"/>
      <c r="AH76" s="71"/>
      <c r="AN76" s="87" t="s">
        <v>215</v>
      </c>
      <c r="AO76" s="71"/>
      <c r="AP76" s="71"/>
      <c r="AQ76" s="71"/>
      <c r="AR76" s="71"/>
      <c r="AS76" s="71"/>
      <c r="AU76" s="87" t="s">
        <v>215</v>
      </c>
      <c r="AV76" s="71"/>
      <c r="AW76" s="71"/>
      <c r="AX76" s="71"/>
      <c r="AY76" s="71"/>
      <c r="AZ76" s="71"/>
    </row>
    <row r="77" spans="2:52" x14ac:dyDescent="0.25">
      <c r="B77" s="129" t="str">
        <f t="shared" si="18"/>
        <v>- Leases and Other Loans</v>
      </c>
      <c r="C77" s="205"/>
      <c r="D77" s="206"/>
      <c r="E77" s="206"/>
      <c r="F77" s="206"/>
      <c r="G77" s="207"/>
      <c r="I77" s="129" t="str">
        <f t="shared" si="19"/>
        <v>- Leases and Other Loans</v>
      </c>
      <c r="J77" s="205">
        <f>+C77-Base!C77</f>
        <v>0</v>
      </c>
      <c r="K77" s="206">
        <f>+D77-Base!D77</f>
        <v>0</v>
      </c>
      <c r="L77" s="206">
        <f>+E77-Base!E77</f>
        <v>0</v>
      </c>
      <c r="M77" s="206">
        <f>+F77-Base!F77</f>
        <v>0</v>
      </c>
      <c r="N77" s="207">
        <f>+G77-Base!G77</f>
        <v>0</v>
      </c>
      <c r="P77" s="13" t="s">
        <v>155</v>
      </c>
      <c r="V77" s="87" t="s">
        <v>66</v>
      </c>
      <c r="W77" s="71"/>
      <c r="X77" s="71"/>
      <c r="Y77" s="71"/>
      <c r="Z77" s="71"/>
      <c r="AA77" s="71"/>
      <c r="AC77" s="87" t="s">
        <v>66</v>
      </c>
      <c r="AD77" s="71"/>
      <c r="AE77" s="71"/>
      <c r="AF77" s="71"/>
      <c r="AG77" s="71"/>
      <c r="AH77" s="71"/>
      <c r="AN77" s="87" t="s">
        <v>216</v>
      </c>
      <c r="AO77" s="71"/>
      <c r="AP77" s="71"/>
      <c r="AQ77" s="71"/>
      <c r="AR77" s="71"/>
      <c r="AS77" s="71"/>
      <c r="AU77" s="87" t="s">
        <v>216</v>
      </c>
      <c r="AV77" s="71"/>
      <c r="AW77" s="71"/>
      <c r="AX77" s="71"/>
      <c r="AY77" s="71"/>
      <c r="AZ77" s="71"/>
    </row>
    <row r="78" spans="2:52" x14ac:dyDescent="0.25">
      <c r="B78" s="129" t="str">
        <f t="shared" si="18"/>
        <v>- Mortgages</v>
      </c>
      <c r="C78" s="205"/>
      <c r="D78" s="206"/>
      <c r="E78" s="206"/>
      <c r="F78" s="206"/>
      <c r="G78" s="207"/>
      <c r="I78" s="129" t="str">
        <f t="shared" si="19"/>
        <v>- Mortgages</v>
      </c>
      <c r="J78" s="205">
        <f>+C78-Base!C78</f>
        <v>0</v>
      </c>
      <c r="K78" s="206">
        <f>+D78-Base!D78</f>
        <v>0</v>
      </c>
      <c r="L78" s="206">
        <f>+E78-Base!E78</f>
        <v>0</v>
      </c>
      <c r="M78" s="206">
        <f>+F78-Base!F78</f>
        <v>0</v>
      </c>
      <c r="N78" s="207">
        <f>+G78-Base!G78</f>
        <v>0</v>
      </c>
      <c r="P78" s="13" t="s">
        <v>156</v>
      </c>
      <c r="V78" s="87" t="s">
        <v>67</v>
      </c>
      <c r="W78" s="71"/>
      <c r="X78" s="71"/>
      <c r="Y78" s="71"/>
      <c r="Z78" s="71"/>
      <c r="AA78" s="71"/>
      <c r="AC78" s="87" t="s">
        <v>67</v>
      </c>
      <c r="AD78" s="71"/>
      <c r="AE78" s="71"/>
      <c r="AF78" s="71"/>
      <c r="AG78" s="71"/>
      <c r="AH78" s="71"/>
      <c r="AN78" s="87" t="s">
        <v>217</v>
      </c>
      <c r="AO78" s="71"/>
      <c r="AP78" s="71"/>
      <c r="AQ78" s="71"/>
      <c r="AR78" s="71"/>
      <c r="AS78" s="71"/>
      <c r="AU78" s="87" t="s">
        <v>217</v>
      </c>
      <c r="AV78" s="71"/>
      <c r="AW78" s="71"/>
      <c r="AX78" s="71"/>
      <c r="AY78" s="71"/>
      <c r="AZ78" s="71"/>
    </row>
    <row r="79" spans="2:52" x14ac:dyDescent="0.25">
      <c r="B79" s="130" t="str">
        <f t="shared" si="18"/>
        <v>- Receivables, Recoverables and Other Assets</v>
      </c>
      <c r="C79" s="205"/>
      <c r="D79" s="206"/>
      <c r="E79" s="206"/>
      <c r="F79" s="206"/>
      <c r="G79" s="207"/>
      <c r="I79" s="130" t="str">
        <f t="shared" si="19"/>
        <v>- Receivables, Recoverables and Other Assets</v>
      </c>
      <c r="J79" s="205">
        <f>+C79-Base!C79</f>
        <v>0</v>
      </c>
      <c r="K79" s="206">
        <f>+D79-Base!D79</f>
        <v>0</v>
      </c>
      <c r="L79" s="206">
        <f>+E79-Base!E79</f>
        <v>0</v>
      </c>
      <c r="M79" s="206">
        <f>+F79-Base!F79</f>
        <v>0</v>
      </c>
      <c r="N79" s="207">
        <f>+G79-Base!G79</f>
        <v>0</v>
      </c>
      <c r="P79" s="13" t="s">
        <v>157</v>
      </c>
      <c r="V79" s="88" t="s">
        <v>68</v>
      </c>
      <c r="W79" s="71"/>
      <c r="X79" s="71"/>
      <c r="Y79" s="71"/>
      <c r="Z79" s="71"/>
      <c r="AA79" s="71"/>
      <c r="AC79" s="88" t="s">
        <v>68</v>
      </c>
      <c r="AD79" s="71"/>
      <c r="AE79" s="71"/>
      <c r="AF79" s="71"/>
      <c r="AG79" s="71"/>
      <c r="AH79" s="71"/>
      <c r="AN79" s="88" t="s">
        <v>218</v>
      </c>
      <c r="AO79" s="71"/>
      <c r="AP79" s="71"/>
      <c r="AQ79" s="71"/>
      <c r="AR79" s="71"/>
      <c r="AS79" s="71"/>
      <c r="AU79" s="88" t="s">
        <v>218</v>
      </c>
      <c r="AV79" s="71"/>
      <c r="AW79" s="71"/>
      <c r="AX79" s="71"/>
      <c r="AY79" s="71"/>
      <c r="AZ79" s="71"/>
    </row>
    <row r="80" spans="2:52" x14ac:dyDescent="0.25">
      <c r="B80" s="130" t="str">
        <f t="shared" si="18"/>
        <v>- Off-balance Sheet Exposures</v>
      </c>
      <c r="C80" s="205"/>
      <c r="D80" s="206"/>
      <c r="E80" s="206"/>
      <c r="F80" s="206"/>
      <c r="G80" s="207"/>
      <c r="I80" s="130" t="str">
        <f t="shared" si="19"/>
        <v>- Off-balance Sheet Exposures</v>
      </c>
      <c r="J80" s="205">
        <f>+C80-Base!C80</f>
        <v>0</v>
      </c>
      <c r="K80" s="206">
        <f>+D80-Base!D80</f>
        <v>0</v>
      </c>
      <c r="L80" s="206">
        <f>+E80-Base!E80</f>
        <v>0</v>
      </c>
      <c r="M80" s="206">
        <f>+F80-Base!F80</f>
        <v>0</v>
      </c>
      <c r="N80" s="207">
        <f>+G80-Base!G80</f>
        <v>0</v>
      </c>
      <c r="P80" s="13" t="s">
        <v>158</v>
      </c>
      <c r="V80" s="88" t="s">
        <v>69</v>
      </c>
      <c r="W80" s="71"/>
      <c r="X80" s="71"/>
      <c r="Y80" s="71"/>
      <c r="Z80" s="71"/>
      <c r="AA80" s="71"/>
      <c r="AC80" s="88" t="s">
        <v>69</v>
      </c>
      <c r="AD80" s="71"/>
      <c r="AE80" s="71"/>
      <c r="AF80" s="71"/>
      <c r="AG80" s="71"/>
      <c r="AH80" s="71"/>
      <c r="AN80" s="88" t="s">
        <v>219</v>
      </c>
      <c r="AO80" s="71"/>
      <c r="AP80" s="71"/>
      <c r="AQ80" s="71"/>
      <c r="AR80" s="71"/>
      <c r="AS80" s="71"/>
      <c r="AU80" s="88" t="s">
        <v>219</v>
      </c>
      <c r="AV80" s="71"/>
      <c r="AW80" s="71"/>
      <c r="AX80" s="71"/>
      <c r="AY80" s="71"/>
      <c r="AZ80" s="71"/>
    </row>
    <row r="81" spans="2:52" ht="26.25" x14ac:dyDescent="0.25">
      <c r="B81" s="131" t="str">
        <f t="shared" si="18"/>
        <v>- Letters of credit and other acceptable collateral used to obtain capital credit for unregistered reinsurance</v>
      </c>
      <c r="C81" s="205"/>
      <c r="D81" s="206"/>
      <c r="E81" s="206"/>
      <c r="F81" s="206"/>
      <c r="G81" s="207"/>
      <c r="I81" s="131" t="str">
        <f t="shared" si="19"/>
        <v>- Letters of credit and other acceptable collateral used to obtain capital credit for unregistered reinsurance</v>
      </c>
      <c r="J81" s="205">
        <f>+C81-Base!C81</f>
        <v>0</v>
      </c>
      <c r="K81" s="206">
        <f>+D81-Base!D81</f>
        <v>0</v>
      </c>
      <c r="L81" s="206">
        <f>+E81-Base!E81</f>
        <v>0</v>
      </c>
      <c r="M81" s="206">
        <f>+F81-Base!F81</f>
        <v>0</v>
      </c>
      <c r="N81" s="207">
        <f>+G81-Base!G81</f>
        <v>0</v>
      </c>
      <c r="P81" s="13" t="s">
        <v>159</v>
      </c>
      <c r="V81" s="88" t="s">
        <v>70</v>
      </c>
      <c r="W81" s="71"/>
      <c r="X81" s="71"/>
      <c r="Y81" s="71"/>
      <c r="Z81" s="71"/>
      <c r="AA81" s="71"/>
      <c r="AC81" s="88" t="s">
        <v>70</v>
      </c>
      <c r="AD81" s="71"/>
      <c r="AE81" s="71"/>
      <c r="AF81" s="71"/>
      <c r="AG81" s="71"/>
      <c r="AH81" s="71"/>
      <c r="AN81" s="88" t="s">
        <v>220</v>
      </c>
      <c r="AO81" s="71"/>
      <c r="AP81" s="71"/>
      <c r="AQ81" s="71"/>
      <c r="AR81" s="71"/>
      <c r="AS81" s="71"/>
      <c r="AU81" s="88" t="s">
        <v>220</v>
      </c>
      <c r="AV81" s="71"/>
      <c r="AW81" s="71"/>
      <c r="AX81" s="71"/>
      <c r="AY81" s="71"/>
      <c r="AZ81" s="71"/>
    </row>
    <row r="82" spans="2:52" x14ac:dyDescent="0.25">
      <c r="B82" s="128" t="str">
        <f t="shared" si="18"/>
        <v>Market Risk</v>
      </c>
      <c r="C82" s="175">
        <f>SUM(C83:C88)</f>
        <v>0</v>
      </c>
      <c r="D82" s="176">
        <f t="shared" ref="D82:G82" si="21">SUM(D83:D88)</f>
        <v>0</v>
      </c>
      <c r="E82" s="176">
        <f t="shared" si="21"/>
        <v>0</v>
      </c>
      <c r="F82" s="176">
        <f t="shared" si="21"/>
        <v>0</v>
      </c>
      <c r="G82" s="177">
        <f t="shared" si="21"/>
        <v>0</v>
      </c>
      <c r="I82" s="128" t="str">
        <f t="shared" si="19"/>
        <v>Market Risk</v>
      </c>
      <c r="J82" s="175">
        <f>+C82-Base!C82</f>
        <v>0</v>
      </c>
      <c r="K82" s="176">
        <f>+D82-Base!D82</f>
        <v>0</v>
      </c>
      <c r="L82" s="176">
        <f>+E82-Base!E82</f>
        <v>0</v>
      </c>
      <c r="M82" s="176">
        <f>+F82-Base!F82</f>
        <v>0</v>
      </c>
      <c r="N82" s="177">
        <f>+G82-Base!G82</f>
        <v>0</v>
      </c>
      <c r="P82" s="13" t="s">
        <v>160</v>
      </c>
      <c r="V82" s="86" t="s">
        <v>34</v>
      </c>
      <c r="W82" s="75"/>
      <c r="X82" s="75"/>
      <c r="Y82" s="75"/>
      <c r="Z82" s="75"/>
      <c r="AA82" s="75"/>
      <c r="AC82" s="86" t="s">
        <v>34</v>
      </c>
      <c r="AD82" s="75"/>
      <c r="AE82" s="75"/>
      <c r="AF82" s="75"/>
      <c r="AG82" s="75"/>
      <c r="AH82" s="75"/>
      <c r="AN82" s="86" t="s">
        <v>221</v>
      </c>
      <c r="AO82" s="75"/>
      <c r="AP82" s="75"/>
      <c r="AQ82" s="75"/>
      <c r="AR82" s="75"/>
      <c r="AS82" s="75"/>
      <c r="AU82" s="86" t="s">
        <v>221</v>
      </c>
      <c r="AV82" s="75"/>
      <c r="AW82" s="75"/>
      <c r="AX82" s="75"/>
      <c r="AY82" s="75"/>
      <c r="AZ82" s="75"/>
    </row>
    <row r="83" spans="2:52" x14ac:dyDescent="0.25">
      <c r="B83" s="129" t="str">
        <f t="shared" si="18"/>
        <v>- Interest Rate</v>
      </c>
      <c r="C83" s="205"/>
      <c r="D83" s="206"/>
      <c r="E83" s="206"/>
      <c r="F83" s="206"/>
      <c r="G83" s="207"/>
      <c r="I83" s="129" t="str">
        <f t="shared" si="19"/>
        <v>- Interest Rate</v>
      </c>
      <c r="J83" s="205">
        <f>+C83-Base!C83</f>
        <v>0</v>
      </c>
      <c r="K83" s="206">
        <f>+D83-Base!D83</f>
        <v>0</v>
      </c>
      <c r="L83" s="206">
        <f>+E83-Base!E83</f>
        <v>0</v>
      </c>
      <c r="M83" s="206">
        <f>+F83-Base!F83</f>
        <v>0</v>
      </c>
      <c r="N83" s="207">
        <f>+G83-Base!G83</f>
        <v>0</v>
      </c>
      <c r="P83" s="13" t="s">
        <v>161</v>
      </c>
      <c r="V83" s="87" t="s">
        <v>35</v>
      </c>
      <c r="W83" s="71"/>
      <c r="X83" s="71"/>
      <c r="Y83" s="71"/>
      <c r="Z83" s="71"/>
      <c r="AA83" s="71"/>
      <c r="AC83" s="87" t="s">
        <v>35</v>
      </c>
      <c r="AD83" s="71"/>
      <c r="AE83" s="71"/>
      <c r="AF83" s="71"/>
      <c r="AG83" s="71"/>
      <c r="AH83" s="71"/>
      <c r="AN83" s="87" t="s">
        <v>222</v>
      </c>
      <c r="AO83" s="71"/>
      <c r="AP83" s="71"/>
      <c r="AQ83" s="71"/>
      <c r="AR83" s="71"/>
      <c r="AS83" s="71"/>
      <c r="AU83" s="87" t="s">
        <v>222</v>
      </c>
      <c r="AV83" s="71"/>
      <c r="AW83" s="71"/>
      <c r="AX83" s="71"/>
      <c r="AY83" s="71"/>
      <c r="AZ83" s="71"/>
    </row>
    <row r="84" spans="2:52" x14ac:dyDescent="0.25">
      <c r="B84" s="129" t="s">
        <v>313</v>
      </c>
      <c r="C84" s="205"/>
      <c r="D84" s="206"/>
      <c r="E84" s="206"/>
      <c r="F84" s="206"/>
      <c r="G84" s="207"/>
      <c r="I84" s="129" t="str">
        <f t="shared" si="19"/>
        <v>- Equity</v>
      </c>
      <c r="J84" s="205">
        <f>+C84-Base!C84</f>
        <v>0</v>
      </c>
      <c r="K84" s="206">
        <f>+D84-Base!D84</f>
        <v>0</v>
      </c>
      <c r="L84" s="206">
        <f>+E84-Base!E84</f>
        <v>0</v>
      </c>
      <c r="M84" s="206">
        <f>+F84-Base!F84</f>
        <v>0</v>
      </c>
      <c r="N84" s="207">
        <f>+G84-Base!G84</f>
        <v>0</v>
      </c>
      <c r="P84" s="13" t="s">
        <v>162</v>
      </c>
      <c r="V84" s="87" t="s">
        <v>36</v>
      </c>
      <c r="W84" s="71"/>
      <c r="X84" s="71"/>
      <c r="Y84" s="71"/>
      <c r="Z84" s="71"/>
      <c r="AA84" s="71"/>
      <c r="AC84" s="87" t="s">
        <v>36</v>
      </c>
      <c r="AD84" s="71"/>
      <c r="AE84" s="71"/>
      <c r="AF84" s="71"/>
      <c r="AG84" s="71"/>
      <c r="AH84" s="71"/>
      <c r="AN84" s="87" t="s">
        <v>223</v>
      </c>
      <c r="AO84" s="71"/>
      <c r="AP84" s="71"/>
      <c r="AQ84" s="71"/>
      <c r="AR84" s="71"/>
      <c r="AS84" s="71"/>
      <c r="AU84" s="87" t="s">
        <v>223</v>
      </c>
      <c r="AV84" s="71"/>
      <c r="AW84" s="71"/>
      <c r="AX84" s="71"/>
      <c r="AY84" s="71"/>
      <c r="AZ84" s="71"/>
    </row>
    <row r="85" spans="2:52" x14ac:dyDescent="0.25">
      <c r="B85" s="129" t="str">
        <f t="shared" si="18"/>
        <v>- Preferred Shares</v>
      </c>
      <c r="C85" s="205"/>
      <c r="D85" s="206"/>
      <c r="E85" s="206"/>
      <c r="F85" s="206"/>
      <c r="G85" s="207"/>
      <c r="I85" s="129" t="str">
        <f t="shared" si="19"/>
        <v>- Preferred Shares</v>
      </c>
      <c r="J85" s="205">
        <f>+C85-Base!C85</f>
        <v>0</v>
      </c>
      <c r="K85" s="206">
        <f>+D85-Base!D85</f>
        <v>0</v>
      </c>
      <c r="L85" s="206">
        <f>+E85-Base!E85</f>
        <v>0</v>
      </c>
      <c r="M85" s="206">
        <f>+F85-Base!F85</f>
        <v>0</v>
      </c>
      <c r="N85" s="207">
        <f>+G85-Base!G85</f>
        <v>0</v>
      </c>
      <c r="P85" s="13" t="s">
        <v>163</v>
      </c>
      <c r="V85" s="87" t="s">
        <v>71</v>
      </c>
      <c r="W85" s="71"/>
      <c r="X85" s="71"/>
      <c r="Y85" s="71"/>
      <c r="Z85" s="71"/>
      <c r="AA85" s="71"/>
      <c r="AC85" s="87" t="s">
        <v>71</v>
      </c>
      <c r="AD85" s="71"/>
      <c r="AE85" s="71"/>
      <c r="AF85" s="71"/>
      <c r="AG85" s="71"/>
      <c r="AH85" s="71"/>
      <c r="AN85" s="87" t="s">
        <v>224</v>
      </c>
      <c r="AO85" s="71"/>
      <c r="AP85" s="71"/>
      <c r="AQ85" s="71"/>
      <c r="AR85" s="71"/>
      <c r="AS85" s="71"/>
      <c r="AU85" s="87" t="s">
        <v>224</v>
      </c>
      <c r="AV85" s="71"/>
      <c r="AW85" s="71"/>
      <c r="AX85" s="71"/>
      <c r="AY85" s="71"/>
      <c r="AZ85" s="71"/>
    </row>
    <row r="86" spans="2:52" x14ac:dyDescent="0.25">
      <c r="B86" s="129" t="str">
        <f t="shared" ref="B86:B107" si="22">IF(Lang,V86,AN86)</f>
        <v>- Real Estate</v>
      </c>
      <c r="C86" s="205"/>
      <c r="D86" s="206"/>
      <c r="E86" s="206"/>
      <c r="F86" s="206"/>
      <c r="G86" s="207"/>
      <c r="I86" s="129" t="str">
        <f t="shared" ref="I86:I107" si="23">IF(Lang,AC86,AU86)</f>
        <v>- Real Estate</v>
      </c>
      <c r="J86" s="205">
        <f>+C86-Base!C86</f>
        <v>0</v>
      </c>
      <c r="K86" s="206">
        <f>+D86-Base!D86</f>
        <v>0</v>
      </c>
      <c r="L86" s="206">
        <f>+E86-Base!E86</f>
        <v>0</v>
      </c>
      <c r="M86" s="206">
        <f>+F86-Base!F86</f>
        <v>0</v>
      </c>
      <c r="N86" s="207">
        <f>+G86-Base!G86</f>
        <v>0</v>
      </c>
      <c r="P86" s="13" t="s">
        <v>164</v>
      </c>
      <c r="V86" s="87" t="s">
        <v>50</v>
      </c>
      <c r="W86" s="71"/>
      <c r="X86" s="71"/>
      <c r="Y86" s="71"/>
      <c r="Z86" s="71"/>
      <c r="AA86" s="71"/>
      <c r="AC86" s="87" t="s">
        <v>50</v>
      </c>
      <c r="AD86" s="71"/>
      <c r="AE86" s="71"/>
      <c r="AF86" s="71"/>
      <c r="AG86" s="71"/>
      <c r="AH86" s="71"/>
      <c r="AN86" s="87" t="s">
        <v>225</v>
      </c>
      <c r="AO86" s="71"/>
      <c r="AP86" s="71"/>
      <c r="AQ86" s="71"/>
      <c r="AR86" s="71"/>
      <c r="AS86" s="71"/>
      <c r="AU86" s="87" t="s">
        <v>225</v>
      </c>
      <c r="AV86" s="71"/>
      <c r="AW86" s="71"/>
      <c r="AX86" s="71"/>
      <c r="AY86" s="71"/>
      <c r="AZ86" s="71"/>
    </row>
    <row r="87" spans="2:52" x14ac:dyDescent="0.25">
      <c r="B87" s="129" t="str">
        <f t="shared" si="22"/>
        <v>- Index Linked RPT Products</v>
      </c>
      <c r="C87" s="205"/>
      <c r="D87" s="206"/>
      <c r="E87" s="206"/>
      <c r="F87" s="206"/>
      <c r="G87" s="207"/>
      <c r="I87" s="129" t="str">
        <f t="shared" si="23"/>
        <v>- Index Linked RPT Products</v>
      </c>
      <c r="J87" s="205">
        <f>+C87-Base!C87</f>
        <v>0</v>
      </c>
      <c r="K87" s="206">
        <f>+D87-Base!D87</f>
        <v>0</v>
      </c>
      <c r="L87" s="206">
        <f>+E87-Base!E87</f>
        <v>0</v>
      </c>
      <c r="M87" s="206">
        <f>+F87-Base!F87</f>
        <v>0</v>
      </c>
      <c r="N87" s="207">
        <f>+G87-Base!G87</f>
        <v>0</v>
      </c>
      <c r="P87" s="13" t="s">
        <v>165</v>
      </c>
      <c r="V87" s="87" t="s">
        <v>72</v>
      </c>
      <c r="W87" s="71"/>
      <c r="X87" s="71"/>
      <c r="Y87" s="71"/>
      <c r="Z87" s="71"/>
      <c r="AA87" s="71"/>
      <c r="AC87" s="87" t="s">
        <v>72</v>
      </c>
      <c r="AD87" s="71"/>
      <c r="AE87" s="71"/>
      <c r="AF87" s="71"/>
      <c r="AG87" s="71"/>
      <c r="AH87" s="71"/>
      <c r="AN87" s="87" t="s">
        <v>226</v>
      </c>
      <c r="AO87" s="71"/>
      <c r="AP87" s="71"/>
      <c r="AQ87" s="71"/>
      <c r="AR87" s="71"/>
      <c r="AS87" s="71"/>
      <c r="AU87" s="87" t="s">
        <v>226</v>
      </c>
      <c r="AV87" s="71"/>
      <c r="AW87" s="71"/>
      <c r="AX87" s="71"/>
      <c r="AY87" s="71"/>
      <c r="AZ87" s="71"/>
    </row>
    <row r="88" spans="2:52" x14ac:dyDescent="0.25">
      <c r="B88" s="132" t="str">
        <f t="shared" si="22"/>
        <v>- Currency</v>
      </c>
      <c r="C88" s="205"/>
      <c r="D88" s="206"/>
      <c r="E88" s="206"/>
      <c r="F88" s="206"/>
      <c r="G88" s="207"/>
      <c r="I88" s="132" t="str">
        <f t="shared" si="23"/>
        <v>- Currency</v>
      </c>
      <c r="J88" s="205">
        <f>+C88-Base!C88</f>
        <v>0</v>
      </c>
      <c r="K88" s="206">
        <f>+D88-Base!D88</f>
        <v>0</v>
      </c>
      <c r="L88" s="206">
        <f>+E88-Base!E88</f>
        <v>0</v>
      </c>
      <c r="M88" s="206">
        <f>+F88-Base!F88</f>
        <v>0</v>
      </c>
      <c r="N88" s="207">
        <f>+G88-Base!G88</f>
        <v>0</v>
      </c>
      <c r="P88" s="13" t="s">
        <v>166</v>
      </c>
      <c r="V88" s="87" t="s">
        <v>73</v>
      </c>
      <c r="W88" s="71"/>
      <c r="X88" s="71"/>
      <c r="Y88" s="71"/>
      <c r="Z88" s="71"/>
      <c r="AA88" s="71"/>
      <c r="AC88" s="87" t="s">
        <v>73</v>
      </c>
      <c r="AD88" s="71"/>
      <c r="AE88" s="71"/>
      <c r="AF88" s="71"/>
      <c r="AG88" s="71"/>
      <c r="AH88" s="71"/>
      <c r="AN88" s="87" t="s">
        <v>227</v>
      </c>
      <c r="AO88" s="71"/>
      <c r="AP88" s="71"/>
      <c r="AQ88" s="71"/>
      <c r="AR88" s="71"/>
      <c r="AS88" s="71"/>
      <c r="AU88" s="87" t="s">
        <v>227</v>
      </c>
      <c r="AV88" s="71"/>
      <c r="AW88" s="71"/>
      <c r="AX88" s="71"/>
      <c r="AY88" s="71"/>
      <c r="AZ88" s="71"/>
    </row>
    <row r="89" spans="2:52" x14ac:dyDescent="0.25">
      <c r="B89" s="128" t="str">
        <f t="shared" si="22"/>
        <v>Insurance Risk</v>
      </c>
      <c r="C89" s="175">
        <f>SUM(C90:C95)</f>
        <v>0</v>
      </c>
      <c r="D89" s="176">
        <f t="shared" ref="D89:G89" si="24">SUM(D90:D95)</f>
        <v>0</v>
      </c>
      <c r="E89" s="176">
        <f t="shared" si="24"/>
        <v>0</v>
      </c>
      <c r="F89" s="176">
        <f t="shared" si="24"/>
        <v>0</v>
      </c>
      <c r="G89" s="177">
        <f t="shared" si="24"/>
        <v>0</v>
      </c>
      <c r="I89" s="128" t="str">
        <f t="shared" si="23"/>
        <v>Insurance Risk</v>
      </c>
      <c r="J89" s="175">
        <f>+C89-Base!C89</f>
        <v>0</v>
      </c>
      <c r="K89" s="176">
        <f>+D89-Base!D89</f>
        <v>0</v>
      </c>
      <c r="L89" s="176">
        <f>+E89-Base!E89</f>
        <v>0</v>
      </c>
      <c r="M89" s="176">
        <f>+F89-Base!F89</f>
        <v>0</v>
      </c>
      <c r="N89" s="177">
        <f>+G89-Base!G89</f>
        <v>0</v>
      </c>
      <c r="P89" s="13" t="s">
        <v>167</v>
      </c>
      <c r="V89" s="86" t="s">
        <v>37</v>
      </c>
      <c r="W89" s="75"/>
      <c r="X89" s="75"/>
      <c r="Y89" s="75"/>
      <c r="Z89" s="75"/>
      <c r="AA89" s="75"/>
      <c r="AC89" s="86" t="s">
        <v>37</v>
      </c>
      <c r="AD89" s="75"/>
      <c r="AE89" s="75"/>
      <c r="AF89" s="75"/>
      <c r="AG89" s="75"/>
      <c r="AH89" s="75"/>
      <c r="AN89" s="86" t="s">
        <v>229</v>
      </c>
      <c r="AO89" s="75"/>
      <c r="AP89" s="75"/>
      <c r="AQ89" s="75"/>
      <c r="AR89" s="75"/>
      <c r="AS89" s="75"/>
      <c r="AU89" s="86" t="s">
        <v>229</v>
      </c>
      <c r="AV89" s="75"/>
      <c r="AW89" s="75"/>
      <c r="AX89" s="75"/>
      <c r="AY89" s="75"/>
      <c r="AZ89" s="75"/>
    </row>
    <row r="90" spans="2:52" x14ac:dyDescent="0.25">
      <c r="B90" s="129" t="str">
        <f t="shared" si="22"/>
        <v>- Mortality</v>
      </c>
      <c r="C90" s="193"/>
      <c r="D90" s="194"/>
      <c r="E90" s="194"/>
      <c r="F90" s="194"/>
      <c r="G90" s="195"/>
      <c r="I90" s="129" t="str">
        <f t="shared" si="23"/>
        <v>- Mortality</v>
      </c>
      <c r="J90" s="193">
        <f>+C90-Base!C90</f>
        <v>0</v>
      </c>
      <c r="K90" s="194">
        <f>+D90-Base!D90</f>
        <v>0</v>
      </c>
      <c r="L90" s="194">
        <f>+E90-Base!E90</f>
        <v>0</v>
      </c>
      <c r="M90" s="194">
        <f>+F90-Base!F90</f>
        <v>0</v>
      </c>
      <c r="N90" s="195">
        <f>+G90-Base!G90</f>
        <v>0</v>
      </c>
      <c r="P90" s="13" t="s">
        <v>168</v>
      </c>
      <c r="V90" s="87" t="s">
        <v>38</v>
      </c>
      <c r="W90" s="84"/>
      <c r="X90" s="84"/>
      <c r="Y90" s="84"/>
      <c r="Z90" s="84"/>
      <c r="AA90" s="84"/>
      <c r="AC90" s="87" t="s">
        <v>38</v>
      </c>
      <c r="AD90" s="84"/>
      <c r="AE90" s="84"/>
      <c r="AF90" s="84"/>
      <c r="AG90" s="84"/>
      <c r="AH90" s="84"/>
      <c r="AN90" s="87" t="s">
        <v>230</v>
      </c>
      <c r="AO90" s="84"/>
      <c r="AP90" s="84"/>
      <c r="AQ90" s="84"/>
      <c r="AR90" s="84"/>
      <c r="AS90" s="84"/>
      <c r="AU90" s="87" t="s">
        <v>230</v>
      </c>
      <c r="AV90" s="84"/>
      <c r="AW90" s="84"/>
      <c r="AX90" s="84"/>
      <c r="AY90" s="84"/>
      <c r="AZ90" s="84"/>
    </row>
    <row r="91" spans="2:52" x14ac:dyDescent="0.25">
      <c r="B91" s="129" t="str">
        <f t="shared" si="22"/>
        <v>- Longevity</v>
      </c>
      <c r="C91" s="193"/>
      <c r="D91" s="194"/>
      <c r="E91" s="194"/>
      <c r="F91" s="194"/>
      <c r="G91" s="195"/>
      <c r="I91" s="129" t="str">
        <f t="shared" si="23"/>
        <v>- Longevity</v>
      </c>
      <c r="J91" s="193">
        <f>+C91-Base!C91</f>
        <v>0</v>
      </c>
      <c r="K91" s="194">
        <f>+D91-Base!D91</f>
        <v>0</v>
      </c>
      <c r="L91" s="194">
        <f>+E91-Base!E91</f>
        <v>0</v>
      </c>
      <c r="M91" s="194">
        <f>+F91-Base!F91</f>
        <v>0</v>
      </c>
      <c r="N91" s="195">
        <f>+G91-Base!G91</f>
        <v>0</v>
      </c>
      <c r="P91" s="13" t="s">
        <v>169</v>
      </c>
      <c r="V91" s="87" t="s">
        <v>39</v>
      </c>
      <c r="W91" s="84"/>
      <c r="X91" s="84"/>
      <c r="Y91" s="84"/>
      <c r="Z91" s="84"/>
      <c r="AA91" s="84"/>
      <c r="AC91" s="87" t="s">
        <v>39</v>
      </c>
      <c r="AD91" s="84"/>
      <c r="AE91" s="84"/>
      <c r="AF91" s="84"/>
      <c r="AG91" s="84"/>
      <c r="AH91" s="84"/>
      <c r="AN91" s="87" t="s">
        <v>231</v>
      </c>
      <c r="AO91" s="84"/>
      <c r="AP91" s="84"/>
      <c r="AQ91" s="84"/>
      <c r="AR91" s="84"/>
      <c r="AS91" s="84"/>
      <c r="AU91" s="87" t="s">
        <v>231</v>
      </c>
      <c r="AV91" s="84"/>
      <c r="AW91" s="84"/>
      <c r="AX91" s="84"/>
      <c r="AY91" s="84"/>
      <c r="AZ91" s="84"/>
    </row>
    <row r="92" spans="2:52" x14ac:dyDescent="0.25">
      <c r="B92" s="129" t="str">
        <f t="shared" si="22"/>
        <v>- Morbidity</v>
      </c>
      <c r="C92" s="193"/>
      <c r="D92" s="194"/>
      <c r="E92" s="194"/>
      <c r="F92" s="194"/>
      <c r="G92" s="195"/>
      <c r="I92" s="129" t="str">
        <f t="shared" si="23"/>
        <v>- Morbidity</v>
      </c>
      <c r="J92" s="193">
        <f>+C92-Base!C92</f>
        <v>0</v>
      </c>
      <c r="K92" s="194">
        <f>+D92-Base!D92</f>
        <v>0</v>
      </c>
      <c r="L92" s="194">
        <f>+E92-Base!E92</f>
        <v>0</v>
      </c>
      <c r="M92" s="194">
        <f>+F92-Base!F92</f>
        <v>0</v>
      </c>
      <c r="N92" s="195">
        <f>+G92-Base!G92</f>
        <v>0</v>
      </c>
      <c r="P92" s="13" t="s">
        <v>170</v>
      </c>
      <c r="V92" s="87" t="s">
        <v>40</v>
      </c>
      <c r="W92" s="84"/>
      <c r="X92" s="84"/>
      <c r="Y92" s="84"/>
      <c r="Z92" s="84"/>
      <c r="AA92" s="84"/>
      <c r="AC92" s="87" t="s">
        <v>40</v>
      </c>
      <c r="AD92" s="84"/>
      <c r="AE92" s="84"/>
      <c r="AF92" s="84"/>
      <c r="AG92" s="84"/>
      <c r="AH92" s="84"/>
      <c r="AN92" s="87" t="s">
        <v>232</v>
      </c>
      <c r="AO92" s="84"/>
      <c r="AP92" s="84"/>
      <c r="AQ92" s="84"/>
      <c r="AR92" s="84"/>
      <c r="AS92" s="84"/>
      <c r="AU92" s="87" t="s">
        <v>232</v>
      </c>
      <c r="AV92" s="84"/>
      <c r="AW92" s="84"/>
      <c r="AX92" s="84"/>
      <c r="AY92" s="84"/>
      <c r="AZ92" s="84"/>
    </row>
    <row r="93" spans="2:52" x14ac:dyDescent="0.25">
      <c r="B93" s="129" t="str">
        <f t="shared" si="22"/>
        <v>- Lapse</v>
      </c>
      <c r="C93" s="193"/>
      <c r="D93" s="194"/>
      <c r="E93" s="194"/>
      <c r="F93" s="194"/>
      <c r="G93" s="195"/>
      <c r="I93" s="129" t="str">
        <f t="shared" si="23"/>
        <v>- Lapse</v>
      </c>
      <c r="J93" s="193">
        <f>+C93-Base!C93</f>
        <v>0</v>
      </c>
      <c r="K93" s="194">
        <f>+D93-Base!D93</f>
        <v>0</v>
      </c>
      <c r="L93" s="194">
        <f>+E93-Base!E93</f>
        <v>0</v>
      </c>
      <c r="M93" s="194">
        <f>+F93-Base!F93</f>
        <v>0</v>
      </c>
      <c r="N93" s="195">
        <f>+G93-Base!G93</f>
        <v>0</v>
      </c>
      <c r="P93" s="13" t="s">
        <v>171</v>
      </c>
      <c r="V93" s="87" t="s">
        <v>41</v>
      </c>
      <c r="W93" s="84"/>
      <c r="X93" s="84"/>
      <c r="Y93" s="84"/>
      <c r="Z93" s="84"/>
      <c r="AA93" s="84"/>
      <c r="AC93" s="87" t="s">
        <v>41</v>
      </c>
      <c r="AD93" s="84"/>
      <c r="AE93" s="84"/>
      <c r="AF93" s="84"/>
      <c r="AG93" s="84"/>
      <c r="AH93" s="84"/>
      <c r="AN93" s="87" t="s">
        <v>233</v>
      </c>
      <c r="AO93" s="84"/>
      <c r="AP93" s="84"/>
      <c r="AQ93" s="84"/>
      <c r="AR93" s="84"/>
      <c r="AS93" s="84"/>
      <c r="AU93" s="87" t="s">
        <v>233</v>
      </c>
      <c r="AV93" s="84"/>
      <c r="AW93" s="84"/>
      <c r="AX93" s="84"/>
      <c r="AY93" s="84"/>
      <c r="AZ93" s="84"/>
    </row>
    <row r="94" spans="2:52" x14ac:dyDescent="0.25">
      <c r="B94" s="129" t="str">
        <f t="shared" si="22"/>
        <v>- Expense</v>
      </c>
      <c r="C94" s="193"/>
      <c r="D94" s="194"/>
      <c r="E94" s="194"/>
      <c r="F94" s="194"/>
      <c r="G94" s="195"/>
      <c r="I94" s="129" t="str">
        <f t="shared" si="23"/>
        <v>- Expense</v>
      </c>
      <c r="J94" s="193">
        <f>+C94-Base!C94</f>
        <v>0</v>
      </c>
      <c r="K94" s="194">
        <f>+D94-Base!D94</f>
        <v>0</v>
      </c>
      <c r="L94" s="194">
        <f>+E94-Base!E94</f>
        <v>0</v>
      </c>
      <c r="M94" s="194">
        <f>+F94-Base!F94</f>
        <v>0</v>
      </c>
      <c r="N94" s="195">
        <f>+G94-Base!G94</f>
        <v>0</v>
      </c>
      <c r="P94" s="13" t="s">
        <v>172</v>
      </c>
      <c r="V94" s="87" t="s">
        <v>42</v>
      </c>
      <c r="W94" s="84"/>
      <c r="X94" s="84"/>
      <c r="Y94" s="84"/>
      <c r="Z94" s="84"/>
      <c r="AA94" s="84"/>
      <c r="AC94" s="87" t="s">
        <v>42</v>
      </c>
      <c r="AD94" s="84"/>
      <c r="AE94" s="84"/>
      <c r="AF94" s="84"/>
      <c r="AG94" s="84"/>
      <c r="AH94" s="84"/>
      <c r="AN94" s="87" t="s">
        <v>234</v>
      </c>
      <c r="AO94" s="84"/>
      <c r="AP94" s="84"/>
      <c r="AQ94" s="84"/>
      <c r="AR94" s="84"/>
      <c r="AS94" s="84"/>
      <c r="AU94" s="87" t="s">
        <v>234</v>
      </c>
      <c r="AV94" s="84"/>
      <c r="AW94" s="84"/>
      <c r="AX94" s="84"/>
      <c r="AY94" s="84"/>
      <c r="AZ94" s="84"/>
    </row>
    <row r="95" spans="2:52" x14ac:dyDescent="0.25">
      <c r="B95" s="132" t="str">
        <f t="shared" si="22"/>
        <v>- P&amp;C Insurance (per MCT)</v>
      </c>
      <c r="C95" s="193"/>
      <c r="D95" s="194"/>
      <c r="E95" s="194"/>
      <c r="F95" s="194"/>
      <c r="G95" s="195"/>
      <c r="I95" s="132" t="str">
        <f t="shared" si="23"/>
        <v>- P&amp;C Insurance (per MCT)</v>
      </c>
      <c r="J95" s="193">
        <f>+C95-Base!C95</f>
        <v>0</v>
      </c>
      <c r="K95" s="194">
        <f>+D95-Base!D95</f>
        <v>0</v>
      </c>
      <c r="L95" s="194">
        <f>+E95-Base!E95</f>
        <v>0</v>
      </c>
      <c r="M95" s="194">
        <f>+F95-Base!F95</f>
        <v>0</v>
      </c>
      <c r="N95" s="195">
        <f>+G95-Base!G95</f>
        <v>0</v>
      </c>
      <c r="P95" s="13" t="s">
        <v>173</v>
      </c>
      <c r="V95" s="87" t="s">
        <v>74</v>
      </c>
      <c r="W95" s="84"/>
      <c r="X95" s="84"/>
      <c r="Y95" s="84"/>
      <c r="Z95" s="84"/>
      <c r="AA95" s="84"/>
      <c r="AC95" s="87" t="s">
        <v>74</v>
      </c>
      <c r="AD95" s="84"/>
      <c r="AE95" s="84"/>
      <c r="AF95" s="84"/>
      <c r="AG95" s="84"/>
      <c r="AH95" s="84"/>
      <c r="AN95" s="87" t="s">
        <v>235</v>
      </c>
      <c r="AO95" s="84"/>
      <c r="AP95" s="84"/>
      <c r="AQ95" s="84"/>
      <c r="AR95" s="84"/>
      <c r="AS95" s="84"/>
      <c r="AU95" s="87" t="s">
        <v>235</v>
      </c>
      <c r="AV95" s="84"/>
      <c r="AW95" s="84"/>
      <c r="AX95" s="84"/>
      <c r="AY95" s="84"/>
      <c r="AZ95" s="84"/>
    </row>
    <row r="96" spans="2:52" x14ac:dyDescent="0.25">
      <c r="B96" s="144" t="str">
        <f t="shared" si="22"/>
        <v>Required Margin: Before Credits and Non-Diversified Risks</v>
      </c>
      <c r="C96" s="196">
        <f>C73+C82+C89</f>
        <v>0</v>
      </c>
      <c r="D96" s="197">
        <f t="shared" ref="D96:G96" si="25">D73+D82+D89</f>
        <v>0</v>
      </c>
      <c r="E96" s="197">
        <f t="shared" si="25"/>
        <v>0</v>
      </c>
      <c r="F96" s="197">
        <f t="shared" si="25"/>
        <v>0</v>
      </c>
      <c r="G96" s="198">
        <f t="shared" si="25"/>
        <v>0</v>
      </c>
      <c r="I96" s="144" t="str">
        <f t="shared" si="23"/>
        <v>Required Margin: Before Credits and Non-Diversified Risks</v>
      </c>
      <c r="J96" s="196">
        <f>+C96-Base!C96</f>
        <v>0</v>
      </c>
      <c r="K96" s="197">
        <f>+D96-Base!D96</f>
        <v>0</v>
      </c>
      <c r="L96" s="197">
        <f>+E96-Base!E96</f>
        <v>0</v>
      </c>
      <c r="M96" s="197">
        <f>+F96-Base!F96</f>
        <v>0</v>
      </c>
      <c r="N96" s="198">
        <f>+G96-Base!G96</f>
        <v>0</v>
      </c>
      <c r="P96" s="13" t="s">
        <v>174</v>
      </c>
      <c r="V96" s="96" t="s">
        <v>59</v>
      </c>
      <c r="W96" s="91"/>
      <c r="X96" s="91"/>
      <c r="Y96" s="91"/>
      <c r="Z96" s="91"/>
      <c r="AA96" s="91"/>
      <c r="AC96" s="96" t="s">
        <v>59</v>
      </c>
      <c r="AD96" s="91"/>
      <c r="AE96" s="91"/>
      <c r="AF96" s="91"/>
      <c r="AG96" s="91"/>
      <c r="AH96" s="91"/>
      <c r="AN96" s="96" t="s">
        <v>253</v>
      </c>
      <c r="AO96" s="91"/>
      <c r="AP96" s="91"/>
      <c r="AQ96" s="91"/>
      <c r="AR96" s="91"/>
      <c r="AS96" s="91"/>
      <c r="AU96" s="96" t="s">
        <v>253</v>
      </c>
      <c r="AV96" s="91"/>
      <c r="AW96" s="91"/>
      <c r="AX96" s="91"/>
      <c r="AY96" s="91"/>
      <c r="AZ96" s="91"/>
    </row>
    <row r="97" spans="2:52" x14ac:dyDescent="0.25">
      <c r="B97" s="145" t="str">
        <f>IF(Lang,V97,AN97)</f>
        <v>Credits</v>
      </c>
      <c r="C97" s="175">
        <f>SUM(C98:C101)</f>
        <v>0</v>
      </c>
      <c r="D97" s="176">
        <f>SUM(D98:D101)</f>
        <v>0</v>
      </c>
      <c r="E97" s="176">
        <f>SUM(E98:E101)</f>
        <v>0</v>
      </c>
      <c r="F97" s="176">
        <f>SUM(F98:F101)</f>
        <v>0</v>
      </c>
      <c r="G97" s="177">
        <f>SUM(G98:G101)</f>
        <v>0</v>
      </c>
      <c r="I97" s="145" t="str">
        <f>IF(Lang,AC97,AU97)</f>
        <v>Credits</v>
      </c>
      <c r="J97" s="175">
        <f>+C97-Base!C97</f>
        <v>0</v>
      </c>
      <c r="K97" s="176">
        <f>+D97-Base!D97</f>
        <v>0</v>
      </c>
      <c r="L97" s="176">
        <f>+E97-Base!E97</f>
        <v>0</v>
      </c>
      <c r="M97" s="176">
        <f>+F97-Base!F97</f>
        <v>0</v>
      </c>
      <c r="N97" s="177">
        <f>+G97-Base!G97</f>
        <v>0</v>
      </c>
      <c r="P97" s="13" t="s">
        <v>175</v>
      </c>
      <c r="V97" s="92" t="s">
        <v>180</v>
      </c>
      <c r="W97" s="91"/>
      <c r="X97" s="91"/>
      <c r="Y97" s="91"/>
      <c r="Z97" s="91"/>
      <c r="AA97" s="91"/>
      <c r="AC97" s="92" t="s">
        <v>180</v>
      </c>
      <c r="AD97" s="91"/>
      <c r="AE97" s="91"/>
      <c r="AF97" s="91"/>
      <c r="AG97" s="91"/>
      <c r="AH97" s="91"/>
      <c r="AN97" s="92" t="s">
        <v>241</v>
      </c>
      <c r="AO97" s="91"/>
      <c r="AP97" s="91"/>
      <c r="AQ97" s="91"/>
      <c r="AR97" s="91"/>
      <c r="AS97" s="91"/>
      <c r="AU97" s="92" t="s">
        <v>241</v>
      </c>
      <c r="AV97" s="91"/>
      <c r="AW97" s="91"/>
      <c r="AX97" s="91"/>
      <c r="AY97" s="91"/>
      <c r="AZ97" s="91"/>
    </row>
    <row r="98" spans="2:52" x14ac:dyDescent="0.25">
      <c r="B98" s="124" t="str">
        <f t="shared" si="22"/>
        <v>- Diversification Credit</v>
      </c>
      <c r="C98" s="193"/>
      <c r="D98" s="194"/>
      <c r="E98" s="194"/>
      <c r="F98" s="194"/>
      <c r="G98" s="195"/>
      <c r="I98" s="124" t="str">
        <f t="shared" si="23"/>
        <v>- Diversification Credit</v>
      </c>
      <c r="J98" s="193">
        <f>+C98-Base!C98</f>
        <v>0</v>
      </c>
      <c r="K98" s="194">
        <f>+D98-Base!D98</f>
        <v>0</v>
      </c>
      <c r="L98" s="194">
        <f>+E98-Base!E98</f>
        <v>0</v>
      </c>
      <c r="M98" s="194">
        <f>+F98-Base!F98</f>
        <v>0</v>
      </c>
      <c r="N98" s="195">
        <f>+G98-Base!G98</f>
        <v>0</v>
      </c>
      <c r="P98" s="13" t="s">
        <v>324</v>
      </c>
      <c r="V98" s="87" t="s">
        <v>52</v>
      </c>
      <c r="W98" s="84"/>
      <c r="X98" s="84"/>
      <c r="Y98" s="84"/>
      <c r="Z98" s="84"/>
      <c r="AA98" s="84"/>
      <c r="AC98" s="87" t="s">
        <v>52</v>
      </c>
      <c r="AD98" s="84"/>
      <c r="AE98" s="84"/>
      <c r="AF98" s="84"/>
      <c r="AG98" s="84"/>
      <c r="AH98" s="84"/>
      <c r="AN98" s="87" t="s">
        <v>237</v>
      </c>
      <c r="AO98" s="84"/>
      <c r="AP98" s="84"/>
      <c r="AQ98" s="84"/>
      <c r="AR98" s="84"/>
      <c r="AS98" s="84"/>
      <c r="AU98" s="87" t="s">
        <v>237</v>
      </c>
      <c r="AV98" s="84"/>
      <c r="AW98" s="84"/>
      <c r="AX98" s="84"/>
      <c r="AY98" s="84"/>
      <c r="AZ98" s="84"/>
    </row>
    <row r="99" spans="2:52" x14ac:dyDescent="0.25">
      <c r="B99" s="152" t="str">
        <f t="shared" si="22"/>
        <v>- Par Credit</v>
      </c>
      <c r="C99" s="193"/>
      <c r="D99" s="194"/>
      <c r="E99" s="194"/>
      <c r="F99" s="194"/>
      <c r="G99" s="195"/>
      <c r="I99" s="152" t="str">
        <f t="shared" si="23"/>
        <v>- Par Credit</v>
      </c>
      <c r="J99" s="193">
        <f>+C99-Base!C99</f>
        <v>0</v>
      </c>
      <c r="K99" s="194">
        <f>+D99-Base!D99</f>
        <v>0</v>
      </c>
      <c r="L99" s="194">
        <f>+E99-Base!E99</f>
        <v>0</v>
      </c>
      <c r="M99" s="194">
        <f>+F99-Base!F99</f>
        <v>0</v>
      </c>
      <c r="N99" s="195">
        <f>+G99-Base!G99</f>
        <v>0</v>
      </c>
      <c r="P99" s="13" t="s">
        <v>325</v>
      </c>
      <c r="V99" s="88" t="s">
        <v>53</v>
      </c>
      <c r="W99" s="84"/>
      <c r="X99" s="84"/>
      <c r="Y99" s="84"/>
      <c r="Z99" s="84"/>
      <c r="AA99" s="84"/>
      <c r="AC99" s="88" t="s">
        <v>53</v>
      </c>
      <c r="AD99" s="84"/>
      <c r="AE99" s="84"/>
      <c r="AF99" s="84"/>
      <c r="AG99" s="84"/>
      <c r="AH99" s="84"/>
      <c r="AN99" s="88" t="s">
        <v>238</v>
      </c>
      <c r="AO99" s="84"/>
      <c r="AP99" s="84"/>
      <c r="AQ99" s="84"/>
      <c r="AR99" s="84"/>
      <c r="AS99" s="84"/>
      <c r="AU99" s="88" t="s">
        <v>238</v>
      </c>
      <c r="AV99" s="84"/>
      <c r="AW99" s="84"/>
      <c r="AX99" s="84"/>
      <c r="AY99" s="84"/>
      <c r="AZ99" s="84"/>
    </row>
    <row r="100" spans="2:52" x14ac:dyDescent="0.25">
      <c r="B100" s="124" t="str">
        <f t="shared" si="22"/>
        <v>- Adjustable Credit</v>
      </c>
      <c r="C100" s="193"/>
      <c r="D100" s="194"/>
      <c r="E100" s="194"/>
      <c r="F100" s="194"/>
      <c r="G100" s="195"/>
      <c r="I100" s="124" t="str">
        <f t="shared" si="23"/>
        <v>- Adjustable Credit</v>
      </c>
      <c r="J100" s="193">
        <f>+C100-Base!C100</f>
        <v>0</v>
      </c>
      <c r="K100" s="194">
        <f>+D100-Base!D100</f>
        <v>0</v>
      </c>
      <c r="L100" s="194">
        <f>+E100-Base!E100</f>
        <v>0</v>
      </c>
      <c r="M100" s="194">
        <f>+F100-Base!F100</f>
        <v>0</v>
      </c>
      <c r="N100" s="195">
        <f>+G100-Base!G100</f>
        <v>0</v>
      </c>
      <c r="P100" s="13" t="s">
        <v>326</v>
      </c>
      <c r="V100" s="87" t="s">
        <v>54</v>
      </c>
      <c r="W100" s="84"/>
      <c r="X100" s="84"/>
      <c r="Y100" s="84"/>
      <c r="Z100" s="84"/>
      <c r="AA100" s="84"/>
      <c r="AC100" s="87" t="s">
        <v>54</v>
      </c>
      <c r="AD100" s="84"/>
      <c r="AE100" s="84"/>
      <c r="AF100" s="84"/>
      <c r="AG100" s="84"/>
      <c r="AH100" s="84"/>
      <c r="AN100" s="87" t="s">
        <v>239</v>
      </c>
      <c r="AO100" s="84"/>
      <c r="AP100" s="84"/>
      <c r="AQ100" s="84"/>
      <c r="AR100" s="84"/>
      <c r="AS100" s="84"/>
      <c r="AU100" s="87" t="s">
        <v>239</v>
      </c>
      <c r="AV100" s="84"/>
      <c r="AW100" s="84"/>
      <c r="AX100" s="84"/>
      <c r="AY100" s="84"/>
      <c r="AZ100" s="84"/>
    </row>
    <row r="101" spans="2:52" x14ac:dyDescent="0.25">
      <c r="B101" s="124" t="str">
        <f t="shared" si="22"/>
        <v>- Credits for Policyholder Deposits and Group Business</v>
      </c>
      <c r="C101" s="193"/>
      <c r="D101" s="194"/>
      <c r="E101" s="194"/>
      <c r="F101" s="194"/>
      <c r="G101" s="195"/>
      <c r="I101" s="124" t="str">
        <f t="shared" si="23"/>
        <v>- Credits for Policyholder Deposits and Group Business</v>
      </c>
      <c r="J101" s="193">
        <f>+C101-Base!C101</f>
        <v>0</v>
      </c>
      <c r="K101" s="194">
        <f>+D101-Base!D101</f>
        <v>0</v>
      </c>
      <c r="L101" s="194">
        <f>+E101-Base!E101</f>
        <v>0</v>
      </c>
      <c r="M101" s="194">
        <f>+F101-Base!F101</f>
        <v>0</v>
      </c>
      <c r="N101" s="195">
        <f>+G101-Base!G101</f>
        <v>0</v>
      </c>
      <c r="P101" s="13" t="s">
        <v>327</v>
      </c>
      <c r="V101" s="87" t="s">
        <v>55</v>
      </c>
      <c r="W101" s="84"/>
      <c r="X101" s="84"/>
      <c r="Y101" s="84"/>
      <c r="Z101" s="84"/>
      <c r="AA101" s="84"/>
      <c r="AC101" s="87" t="s">
        <v>55</v>
      </c>
      <c r="AD101" s="84"/>
      <c r="AE101" s="84"/>
      <c r="AF101" s="84"/>
      <c r="AG101" s="84"/>
      <c r="AH101" s="84"/>
      <c r="AN101" s="87" t="s">
        <v>240</v>
      </c>
      <c r="AO101" s="84"/>
      <c r="AP101" s="84"/>
      <c r="AQ101" s="84"/>
      <c r="AR101" s="84"/>
      <c r="AS101" s="84"/>
      <c r="AU101" s="87" t="s">
        <v>240</v>
      </c>
      <c r="AV101" s="84"/>
      <c r="AW101" s="84"/>
      <c r="AX101" s="84"/>
      <c r="AY101" s="84"/>
      <c r="AZ101" s="84"/>
    </row>
    <row r="102" spans="2:52" x14ac:dyDescent="0.25">
      <c r="B102" s="154" t="str">
        <f>IF(Lang,V102,AN102)</f>
        <v>Required Margin: Non-Diversified Risks</v>
      </c>
      <c r="C102" s="175">
        <f>SUM(C103:C104)</f>
        <v>0</v>
      </c>
      <c r="D102" s="176">
        <f>SUM(D103:D104)</f>
        <v>0</v>
      </c>
      <c r="E102" s="176">
        <f>SUM(E103:E104)</f>
        <v>0</v>
      </c>
      <c r="F102" s="176">
        <f>SUM(F103:F104)</f>
        <v>0</v>
      </c>
      <c r="G102" s="177">
        <f>SUM(G103:G104)</f>
        <v>0</v>
      </c>
      <c r="I102" s="154" t="str">
        <f>IF(Lang,AC102,AU102)</f>
        <v>Required Margin: Non-Diversified Risks</v>
      </c>
      <c r="J102" s="175">
        <f>+C102-Base!C102</f>
        <v>0</v>
      </c>
      <c r="K102" s="176">
        <f>+D102-Base!D102</f>
        <v>0</v>
      </c>
      <c r="L102" s="176">
        <f>+E102-Base!E102</f>
        <v>0</v>
      </c>
      <c r="M102" s="176">
        <f>+F102-Base!F102</f>
        <v>0</v>
      </c>
      <c r="N102" s="177">
        <f>+G102-Base!G102</f>
        <v>0</v>
      </c>
      <c r="P102" s="13" t="s">
        <v>176</v>
      </c>
      <c r="V102" s="92" t="s">
        <v>62</v>
      </c>
      <c r="W102" s="91"/>
      <c r="X102" s="91"/>
      <c r="Y102" s="91"/>
      <c r="Z102" s="91"/>
      <c r="AA102" s="91"/>
      <c r="AC102" s="92" t="s">
        <v>62</v>
      </c>
      <c r="AD102" s="91"/>
      <c r="AE102" s="91"/>
      <c r="AF102" s="91"/>
      <c r="AG102" s="91"/>
      <c r="AH102" s="91"/>
      <c r="AN102" s="92" t="s">
        <v>254</v>
      </c>
      <c r="AO102" s="91"/>
      <c r="AP102" s="91"/>
      <c r="AQ102" s="91"/>
      <c r="AR102" s="91"/>
      <c r="AS102" s="91"/>
      <c r="AU102" s="92" t="s">
        <v>254</v>
      </c>
      <c r="AV102" s="91"/>
      <c r="AW102" s="91"/>
      <c r="AX102" s="91"/>
      <c r="AY102" s="91"/>
      <c r="AZ102" s="91"/>
    </row>
    <row r="103" spans="2:52" x14ac:dyDescent="0.25">
      <c r="B103" s="124" t="str">
        <f t="shared" si="22"/>
        <v>Segregated Fund Guarantees Risk</v>
      </c>
      <c r="C103" s="193"/>
      <c r="D103" s="194"/>
      <c r="E103" s="194"/>
      <c r="F103" s="194"/>
      <c r="G103" s="195"/>
      <c r="I103" s="124" t="str">
        <f t="shared" si="23"/>
        <v>Segregated Fund Guarantees Risk</v>
      </c>
      <c r="J103" s="193">
        <f>+C103-Base!C103</f>
        <v>0</v>
      </c>
      <c r="K103" s="194">
        <f>+D103-Base!D103</f>
        <v>0</v>
      </c>
      <c r="L103" s="194">
        <f>+E103-Base!E103</f>
        <v>0</v>
      </c>
      <c r="M103" s="194">
        <f>+F103-Base!F103</f>
        <v>0</v>
      </c>
      <c r="N103" s="195">
        <f>+G103-Base!G103</f>
        <v>0</v>
      </c>
      <c r="P103" s="13" t="s">
        <v>328</v>
      </c>
      <c r="V103" s="97" t="s">
        <v>61</v>
      </c>
      <c r="W103" s="71"/>
      <c r="X103" s="71"/>
      <c r="Y103" s="71"/>
      <c r="Z103" s="71"/>
      <c r="AA103" s="71"/>
      <c r="AC103" s="97" t="s">
        <v>61</v>
      </c>
      <c r="AD103" s="71"/>
      <c r="AE103" s="71"/>
      <c r="AF103" s="71"/>
      <c r="AG103" s="71"/>
      <c r="AH103" s="71"/>
      <c r="AN103" s="97" t="s">
        <v>242</v>
      </c>
      <c r="AO103" s="71"/>
      <c r="AP103" s="71"/>
      <c r="AQ103" s="71"/>
      <c r="AR103" s="71"/>
      <c r="AS103" s="71"/>
      <c r="AU103" s="97" t="s">
        <v>242</v>
      </c>
      <c r="AV103" s="71"/>
      <c r="AW103" s="71"/>
      <c r="AX103" s="71"/>
      <c r="AY103" s="71"/>
      <c r="AZ103" s="71"/>
    </row>
    <row r="104" spans="2:52" x14ac:dyDescent="0.25">
      <c r="B104" s="155" t="str">
        <f t="shared" si="22"/>
        <v>Operational Risk</v>
      </c>
      <c r="C104" s="190"/>
      <c r="D104" s="191"/>
      <c r="E104" s="191"/>
      <c r="F104" s="191"/>
      <c r="G104" s="192"/>
      <c r="I104" s="155" t="str">
        <f t="shared" si="23"/>
        <v>Operational Risk</v>
      </c>
      <c r="J104" s="190">
        <f>+C104-Base!C104</f>
        <v>0</v>
      </c>
      <c r="K104" s="191">
        <f>+D104-Base!D104</f>
        <v>0</v>
      </c>
      <c r="L104" s="191">
        <f>+E104-Base!E104</f>
        <v>0</v>
      </c>
      <c r="M104" s="191">
        <f>+F104-Base!F104</f>
        <v>0</v>
      </c>
      <c r="N104" s="192">
        <f>+G104-Base!G104</f>
        <v>0</v>
      </c>
      <c r="P104" s="13" t="s">
        <v>329</v>
      </c>
      <c r="V104" s="97" t="s">
        <v>43</v>
      </c>
      <c r="W104" s="71"/>
      <c r="X104" s="71"/>
      <c r="Y104" s="71"/>
      <c r="Z104" s="71"/>
      <c r="AA104" s="71"/>
      <c r="AC104" s="97" t="s">
        <v>43</v>
      </c>
      <c r="AD104" s="71"/>
      <c r="AE104" s="71"/>
      <c r="AF104" s="71"/>
      <c r="AG104" s="71"/>
      <c r="AH104" s="71"/>
      <c r="AN104" s="97" t="s">
        <v>243</v>
      </c>
      <c r="AO104" s="71"/>
      <c r="AP104" s="71"/>
      <c r="AQ104" s="71"/>
      <c r="AR104" s="71"/>
      <c r="AS104" s="71"/>
      <c r="AU104" s="97" t="s">
        <v>243</v>
      </c>
      <c r="AV104" s="71"/>
      <c r="AW104" s="71"/>
      <c r="AX104" s="71"/>
      <c r="AY104" s="71"/>
      <c r="AZ104" s="71"/>
    </row>
    <row r="105" spans="2:52" ht="15.75" thickBot="1" x14ac:dyDescent="0.3">
      <c r="B105" s="115" t="str">
        <f t="shared" si="22"/>
        <v>Required Margin</v>
      </c>
      <c r="C105" s="175">
        <f>(C96-C97+C102)*1.05</f>
        <v>0</v>
      </c>
      <c r="D105" s="176">
        <f>(D96-D97+D102)*1.05</f>
        <v>0</v>
      </c>
      <c r="E105" s="176">
        <f>(E96-E97+E102)*1.05</f>
        <v>0</v>
      </c>
      <c r="F105" s="176">
        <f>(F96-F97+F102)*1.05</f>
        <v>0</v>
      </c>
      <c r="G105" s="177">
        <f>(G96-G97+G102)*1.05</f>
        <v>0</v>
      </c>
      <c r="I105" s="115" t="str">
        <f t="shared" si="23"/>
        <v>Required Margin</v>
      </c>
      <c r="J105" s="175">
        <f>+C105-Base!C105</f>
        <v>0</v>
      </c>
      <c r="K105" s="176">
        <f>+D105-Base!D105</f>
        <v>0</v>
      </c>
      <c r="L105" s="176">
        <f>+E105-Base!E105</f>
        <v>0</v>
      </c>
      <c r="M105" s="176">
        <f>+F105-Base!F105</f>
        <v>0</v>
      </c>
      <c r="N105" s="177">
        <f>+G105-Base!G105</f>
        <v>0</v>
      </c>
      <c r="P105" s="13" t="s">
        <v>330</v>
      </c>
      <c r="V105" s="78" t="s">
        <v>3</v>
      </c>
      <c r="W105" s="75"/>
      <c r="X105" s="75"/>
      <c r="Y105" s="75"/>
      <c r="Z105" s="75"/>
      <c r="AA105" s="75"/>
      <c r="AC105" s="78" t="s">
        <v>3</v>
      </c>
      <c r="AD105" s="75"/>
      <c r="AE105" s="75"/>
      <c r="AF105" s="75"/>
      <c r="AG105" s="75"/>
      <c r="AH105" s="75"/>
      <c r="AN105" s="78" t="s">
        <v>255</v>
      </c>
      <c r="AO105" s="75"/>
      <c r="AP105" s="75"/>
      <c r="AQ105" s="75"/>
      <c r="AR105" s="75"/>
      <c r="AS105" s="75"/>
      <c r="AU105" s="78" t="s">
        <v>255</v>
      </c>
      <c r="AV105" s="75"/>
      <c r="AW105" s="75"/>
      <c r="AX105" s="75"/>
      <c r="AY105" s="75"/>
      <c r="AZ105" s="75"/>
    </row>
    <row r="106" spans="2:52" x14ac:dyDescent="0.25">
      <c r="B106" s="123" t="str">
        <f t="shared" si="22"/>
        <v>LIMAT Total Ratio (%)</v>
      </c>
      <c r="C106" s="199">
        <f>IF(C105=0,0,(C66+C69+C70)/C105)</f>
        <v>0</v>
      </c>
      <c r="D106" s="200">
        <f>IF(D105=0,0,(D66+D69+D70)/D105)</f>
        <v>0</v>
      </c>
      <c r="E106" s="200">
        <f>IF(E105=0,0,(E66+E69+E70)/E105)</f>
        <v>0</v>
      </c>
      <c r="F106" s="200">
        <f>IF(F105=0,0,(F66+F69+F70)/F105)</f>
        <v>0</v>
      </c>
      <c r="G106" s="201">
        <f>IF(G105=0,0,(G66+G69+G70)/G105)</f>
        <v>0</v>
      </c>
      <c r="I106" s="123" t="str">
        <f t="shared" si="23"/>
        <v>LIMAT Total Ratio (%)</v>
      </c>
      <c r="J106" s="199">
        <f>+C106-Base!C106</f>
        <v>0</v>
      </c>
      <c r="K106" s="200">
        <f>+D106-Base!D106</f>
        <v>0</v>
      </c>
      <c r="L106" s="200">
        <f>+E106-Base!E106</f>
        <v>0</v>
      </c>
      <c r="M106" s="200">
        <f>+F106-Base!F106</f>
        <v>0</v>
      </c>
      <c r="N106" s="201">
        <f>+G106-Base!G106</f>
        <v>0</v>
      </c>
      <c r="P106" s="13" t="s">
        <v>331</v>
      </c>
      <c r="V106" s="78" t="s">
        <v>44</v>
      </c>
      <c r="W106" s="94"/>
      <c r="X106" s="94"/>
      <c r="Y106" s="94"/>
      <c r="Z106" s="94"/>
      <c r="AA106" s="94"/>
      <c r="AC106" s="78" t="s">
        <v>44</v>
      </c>
      <c r="AD106" s="94"/>
      <c r="AE106" s="94"/>
      <c r="AF106" s="94"/>
      <c r="AG106" s="94"/>
      <c r="AH106" s="94"/>
      <c r="AN106" s="78" t="s">
        <v>256</v>
      </c>
      <c r="AO106" s="94"/>
      <c r="AP106" s="94"/>
      <c r="AQ106" s="94"/>
      <c r="AR106" s="94"/>
      <c r="AS106" s="94"/>
      <c r="AU106" s="78" t="s">
        <v>256</v>
      </c>
      <c r="AV106" s="94"/>
      <c r="AW106" s="94"/>
      <c r="AX106" s="94"/>
      <c r="AY106" s="94"/>
      <c r="AZ106" s="94"/>
    </row>
    <row r="107" spans="2:52" ht="15.75" thickBot="1" x14ac:dyDescent="0.3">
      <c r="B107" s="134" t="str">
        <f t="shared" si="22"/>
        <v>LIMAT Core Ratio (%)</v>
      </c>
      <c r="C107" s="202">
        <f>IF(C105=0,0,(C66+0.7*C69+0.7*C70-C71)/C105)</f>
        <v>0</v>
      </c>
      <c r="D107" s="203">
        <f>IF(D105=0,0,(D66+0.7*D69+0.7*D70-D71)/D105)</f>
        <v>0</v>
      </c>
      <c r="E107" s="203">
        <f>IF(E105=0,0,(E66+0.7*E69+0.7*E70-E71)/E105)</f>
        <v>0</v>
      </c>
      <c r="F107" s="203">
        <f>IF(F105=0,0,(F66+0.7*F69+0.7*F70-F71)/F105)</f>
        <v>0</v>
      </c>
      <c r="G107" s="204">
        <f>IF(G105=0,0,(G66+0.7*G69+0.7*G70-G71)/G105)</f>
        <v>0</v>
      </c>
      <c r="I107" s="134" t="str">
        <f t="shared" si="23"/>
        <v>LIMAT Core Ratio (%)</v>
      </c>
      <c r="J107" s="202">
        <f>+C107-Base!C107</f>
        <v>0</v>
      </c>
      <c r="K107" s="203">
        <f>+D107-Base!D107</f>
        <v>0</v>
      </c>
      <c r="L107" s="203">
        <f>+E107-Base!E107</f>
        <v>0</v>
      </c>
      <c r="M107" s="203">
        <f>+F107-Base!F107</f>
        <v>0</v>
      </c>
      <c r="N107" s="204">
        <f>+G107-Base!G107</f>
        <v>0</v>
      </c>
      <c r="P107" s="13" t="s">
        <v>332</v>
      </c>
      <c r="V107" s="78" t="s">
        <v>45</v>
      </c>
      <c r="W107" s="94"/>
      <c r="X107" s="94"/>
      <c r="Y107" s="94"/>
      <c r="Z107" s="94"/>
      <c r="AA107" s="94"/>
      <c r="AC107" s="78" t="s">
        <v>45</v>
      </c>
      <c r="AD107" s="94"/>
      <c r="AE107" s="94"/>
      <c r="AF107" s="94"/>
      <c r="AG107" s="94"/>
      <c r="AH107" s="94"/>
      <c r="AN107" s="78" t="s">
        <v>257</v>
      </c>
      <c r="AO107" s="94"/>
      <c r="AP107" s="94"/>
      <c r="AQ107" s="94"/>
      <c r="AR107" s="94"/>
      <c r="AS107" s="94"/>
      <c r="AU107" s="78" t="s">
        <v>257</v>
      </c>
      <c r="AV107" s="94"/>
      <c r="AW107" s="94"/>
      <c r="AX107" s="94"/>
      <c r="AY107" s="94"/>
      <c r="AZ107" s="94"/>
    </row>
    <row r="109" spans="2:52" x14ac:dyDescent="0.25">
      <c r="B109" s="137" t="str">
        <f>IF(Lang,V109,AN109)</f>
        <v>(*1) The (gross) Contract Liabilities represents the sum of Insurance Contract Liabilities and Investment/Service Contract</v>
      </c>
      <c r="I109" s="137"/>
      <c r="V109" s="98" t="s">
        <v>288</v>
      </c>
      <c r="AC109" s="98" t="s">
        <v>288</v>
      </c>
      <c r="AN109" s="98" t="s">
        <v>290</v>
      </c>
      <c r="AU109" s="98" t="s">
        <v>290</v>
      </c>
    </row>
    <row r="110" spans="2:52" x14ac:dyDescent="0.25">
      <c r="B110" s="137" t="str">
        <f>IF(Lang,V110,AN110)</f>
        <v xml:space="preserve">    Liabilities before reinsurance.</v>
      </c>
      <c r="I110" s="137"/>
      <c r="V110" s="98" t="s">
        <v>26</v>
      </c>
      <c r="AC110" s="98" t="s">
        <v>26</v>
      </c>
      <c r="AN110" s="98" t="s">
        <v>258</v>
      </c>
      <c r="AU110" s="98" t="s">
        <v>258</v>
      </c>
    </row>
    <row r="111" spans="2:52" x14ac:dyDescent="0.25">
      <c r="B111" s="137" t="str">
        <f>IF(Lang,V111,AN111)</f>
        <v>(*2) Net Income after-tax and excluding Other Comprehensive Income</v>
      </c>
      <c r="I111" s="137"/>
      <c r="V111" s="98" t="s">
        <v>293</v>
      </c>
      <c r="AC111" s="98" t="s">
        <v>293</v>
      </c>
      <c r="AN111" s="98" t="s">
        <v>291</v>
      </c>
      <c r="AU111" s="98" t="s">
        <v>291</v>
      </c>
    </row>
    <row r="112" spans="2:52" x14ac:dyDescent="0.25">
      <c r="B112" s="109" t="str">
        <f>IF(Lang,V112,AN112)</f>
        <v>(*3) Complete only the statement which represents your situation.</v>
      </c>
      <c r="V112" s="61" t="s">
        <v>295</v>
      </c>
      <c r="AC112" s="61" t="s">
        <v>295</v>
      </c>
      <c r="AN112" s="61" t="s">
        <v>298</v>
      </c>
      <c r="AU112" s="61" t="s">
        <v>298</v>
      </c>
    </row>
    <row r="114" spans="2:52" ht="15.75" thickBot="1" x14ac:dyDescent="0.3"/>
    <row r="115" spans="2:52" x14ac:dyDescent="0.25">
      <c r="B115" s="138" t="str">
        <f>IF(Lang,V115,AN115)</f>
        <v>Projected Capital Mouvements (*4)</v>
      </c>
      <c r="C115" s="48">
        <f>+C6</f>
        <v>2019</v>
      </c>
      <c r="D115" s="49">
        <f>C115+1</f>
        <v>2020</v>
      </c>
      <c r="E115" s="49">
        <f t="shared" ref="E115:G115" si="26">D115+1</f>
        <v>2021</v>
      </c>
      <c r="F115" s="49">
        <f t="shared" si="26"/>
        <v>2022</v>
      </c>
      <c r="G115" s="35">
        <f t="shared" si="26"/>
        <v>2023</v>
      </c>
      <c r="I115" s="138" t="str">
        <f>IF(Lang,AC115,AU115)</f>
        <v>Projected Capital Mouvements (*4)</v>
      </c>
      <c r="J115" s="48">
        <f>+C115</f>
        <v>2019</v>
      </c>
      <c r="K115" s="49">
        <f>J115+1</f>
        <v>2020</v>
      </c>
      <c r="L115" s="49">
        <f t="shared" ref="L115:N115" si="27">K115+1</f>
        <v>2021</v>
      </c>
      <c r="M115" s="49">
        <f t="shared" si="27"/>
        <v>2022</v>
      </c>
      <c r="N115" s="35">
        <f t="shared" si="27"/>
        <v>2023</v>
      </c>
      <c r="V115" s="74" t="s">
        <v>301</v>
      </c>
      <c r="W115" s="99">
        <v>2018</v>
      </c>
      <c r="X115" s="76">
        <f>W115+1</f>
        <v>2019</v>
      </c>
      <c r="Y115" s="76">
        <f t="shared" ref="Y115:AA115" si="28">X115+1</f>
        <v>2020</v>
      </c>
      <c r="Z115" s="76">
        <f t="shared" si="28"/>
        <v>2021</v>
      </c>
      <c r="AA115" s="76">
        <f t="shared" si="28"/>
        <v>2022</v>
      </c>
      <c r="AC115" s="74" t="s">
        <v>301</v>
      </c>
      <c r="AD115" s="99">
        <v>2018</v>
      </c>
      <c r="AE115" s="76">
        <f>AD115+1</f>
        <v>2019</v>
      </c>
      <c r="AF115" s="76">
        <f t="shared" ref="AF115:AH115" si="29">AE115+1</f>
        <v>2020</v>
      </c>
      <c r="AG115" s="76">
        <f t="shared" si="29"/>
        <v>2021</v>
      </c>
      <c r="AH115" s="76">
        <f t="shared" si="29"/>
        <v>2022</v>
      </c>
      <c r="AN115" s="74" t="s">
        <v>303</v>
      </c>
      <c r="AO115" s="99">
        <v>2018</v>
      </c>
      <c r="AP115" s="76">
        <f>AO115+1</f>
        <v>2019</v>
      </c>
      <c r="AQ115" s="76">
        <f t="shared" ref="AQ115:AS115" si="30">AP115+1</f>
        <v>2020</v>
      </c>
      <c r="AR115" s="76">
        <f t="shared" si="30"/>
        <v>2021</v>
      </c>
      <c r="AS115" s="76">
        <f t="shared" si="30"/>
        <v>2022</v>
      </c>
      <c r="AU115" s="74" t="s">
        <v>303</v>
      </c>
      <c r="AV115" s="99">
        <v>2018</v>
      </c>
      <c r="AW115" s="76">
        <f>AV115+1</f>
        <v>2019</v>
      </c>
      <c r="AX115" s="76">
        <f t="shared" ref="AX115:AZ115" si="31">AW115+1</f>
        <v>2020</v>
      </c>
      <c r="AY115" s="76">
        <f t="shared" si="31"/>
        <v>2021</v>
      </c>
      <c r="AZ115" s="76">
        <f t="shared" si="31"/>
        <v>2022</v>
      </c>
    </row>
    <row r="116" spans="2:52" ht="9" customHeight="1" thickBot="1" x14ac:dyDescent="0.3">
      <c r="B116" s="110"/>
      <c r="C116" s="161" t="s">
        <v>91</v>
      </c>
      <c r="D116" s="162" t="s">
        <v>92</v>
      </c>
      <c r="E116" s="162" t="s">
        <v>93</v>
      </c>
      <c r="F116" s="162" t="s">
        <v>94</v>
      </c>
      <c r="G116" s="163" t="s">
        <v>95</v>
      </c>
      <c r="I116" s="110"/>
      <c r="J116" s="161" t="s">
        <v>97</v>
      </c>
      <c r="K116" s="162" t="s">
        <v>98</v>
      </c>
      <c r="L116" s="162" t="s">
        <v>99</v>
      </c>
      <c r="M116" s="162" t="s">
        <v>100</v>
      </c>
      <c r="N116" s="163" t="s">
        <v>101</v>
      </c>
      <c r="V116" s="67"/>
      <c r="W116" s="62" t="s">
        <v>91</v>
      </c>
      <c r="X116" s="62" t="s">
        <v>92</v>
      </c>
      <c r="Y116" s="62" t="s">
        <v>93</v>
      </c>
      <c r="Z116" s="62" t="s">
        <v>94</v>
      </c>
      <c r="AA116" s="62" t="s">
        <v>95</v>
      </c>
      <c r="AC116" s="67"/>
      <c r="AD116" s="62" t="s">
        <v>97</v>
      </c>
      <c r="AE116" s="62" t="s">
        <v>98</v>
      </c>
      <c r="AF116" s="62" t="s">
        <v>99</v>
      </c>
      <c r="AG116" s="62" t="s">
        <v>100</v>
      </c>
      <c r="AH116" s="62" t="s">
        <v>101</v>
      </c>
      <c r="AN116" s="67"/>
      <c r="AO116" s="62" t="s">
        <v>91</v>
      </c>
      <c r="AP116" s="62" t="s">
        <v>92</v>
      </c>
      <c r="AQ116" s="62" t="s">
        <v>93</v>
      </c>
      <c r="AR116" s="62" t="s">
        <v>94</v>
      </c>
      <c r="AS116" s="62" t="s">
        <v>95</v>
      </c>
      <c r="AU116" s="67"/>
      <c r="AV116" s="62" t="s">
        <v>97</v>
      </c>
      <c r="AW116" s="62" t="s">
        <v>98</v>
      </c>
      <c r="AX116" s="62" t="s">
        <v>99</v>
      </c>
      <c r="AY116" s="62" t="s">
        <v>100</v>
      </c>
      <c r="AZ116" s="62" t="s">
        <v>101</v>
      </c>
    </row>
    <row r="117" spans="2:52" x14ac:dyDescent="0.25">
      <c r="B117" s="139" t="str">
        <f>IF(Lang,V117,AN117)</f>
        <v>- Dividends to Shareholders</v>
      </c>
      <c r="C117" s="212"/>
      <c r="D117" s="213"/>
      <c r="E117" s="213"/>
      <c r="F117" s="213"/>
      <c r="G117" s="214"/>
      <c r="I117" s="139" t="str">
        <f>IF(Lang,AC117,AU117)</f>
        <v>- Dividends to Shareholders</v>
      </c>
      <c r="J117" s="212">
        <f>+C117-Base!C117</f>
        <v>0</v>
      </c>
      <c r="K117" s="213">
        <f>+D117-Base!D117</f>
        <v>0</v>
      </c>
      <c r="L117" s="213">
        <f>+E117-Base!E117</f>
        <v>0</v>
      </c>
      <c r="M117" s="213">
        <f>+F117-Base!F117</f>
        <v>0</v>
      </c>
      <c r="N117" s="214">
        <f>+G117-Base!G117</f>
        <v>0</v>
      </c>
      <c r="P117" s="13" t="s">
        <v>177</v>
      </c>
      <c r="V117" s="100" t="s">
        <v>21</v>
      </c>
      <c r="W117" s="71"/>
      <c r="X117" s="71"/>
      <c r="Y117" s="71"/>
      <c r="Z117" s="71"/>
      <c r="AA117" s="71"/>
      <c r="AC117" s="100" t="s">
        <v>21</v>
      </c>
      <c r="AD117" s="71"/>
      <c r="AE117" s="71"/>
      <c r="AF117" s="71"/>
      <c r="AG117" s="71"/>
      <c r="AH117" s="71"/>
      <c r="AN117" s="100" t="s">
        <v>259</v>
      </c>
      <c r="AO117" s="71"/>
      <c r="AP117" s="71"/>
      <c r="AQ117" s="71"/>
      <c r="AR117" s="71"/>
      <c r="AS117" s="71"/>
      <c r="AU117" s="100" t="s">
        <v>259</v>
      </c>
      <c r="AV117" s="71"/>
      <c r="AW117" s="71"/>
      <c r="AX117" s="71"/>
      <c r="AY117" s="71"/>
      <c r="AZ117" s="71"/>
    </row>
    <row r="118" spans="2:52" x14ac:dyDescent="0.25">
      <c r="B118" s="140" t="str">
        <f>IF(Lang,V118,AN118)</f>
        <v>- Capital Inflows</v>
      </c>
      <c r="C118" s="205"/>
      <c r="D118" s="206"/>
      <c r="E118" s="206"/>
      <c r="F118" s="206"/>
      <c r="G118" s="207"/>
      <c r="I118" s="140" t="str">
        <f>IF(Lang,AC118,AU118)</f>
        <v>- Capital Inflows</v>
      </c>
      <c r="J118" s="205">
        <f>+C118-Base!C118</f>
        <v>0</v>
      </c>
      <c r="K118" s="206">
        <f>+D118-Base!D118</f>
        <v>0</v>
      </c>
      <c r="L118" s="206">
        <f>+E118-Base!E118</f>
        <v>0</v>
      </c>
      <c r="M118" s="206">
        <f>+F118-Base!F118</f>
        <v>0</v>
      </c>
      <c r="N118" s="207">
        <f>+G118-Base!G118</f>
        <v>0</v>
      </c>
      <c r="P118" s="13" t="s">
        <v>178</v>
      </c>
      <c r="V118" s="100" t="s">
        <v>22</v>
      </c>
      <c r="W118" s="71"/>
      <c r="X118" s="71"/>
      <c r="Y118" s="71"/>
      <c r="Z118" s="71"/>
      <c r="AA118" s="71"/>
      <c r="AC118" s="100" t="s">
        <v>22</v>
      </c>
      <c r="AD118" s="71"/>
      <c r="AE118" s="71"/>
      <c r="AF118" s="71"/>
      <c r="AG118" s="71"/>
      <c r="AH118" s="71"/>
      <c r="AN118" s="100" t="s">
        <v>260</v>
      </c>
      <c r="AO118" s="71"/>
      <c r="AP118" s="71"/>
      <c r="AQ118" s="71"/>
      <c r="AR118" s="71"/>
      <c r="AS118" s="71"/>
      <c r="AU118" s="100" t="s">
        <v>260</v>
      </c>
      <c r="AV118" s="71"/>
      <c r="AW118" s="71"/>
      <c r="AX118" s="71"/>
      <c r="AY118" s="71"/>
      <c r="AZ118" s="71"/>
    </row>
    <row r="119" spans="2:52" ht="15.75" thickBot="1" x14ac:dyDescent="0.3">
      <c r="B119" s="141" t="str">
        <f>IF(Lang,V119,AN119)</f>
        <v>- Capital Outflows</v>
      </c>
      <c r="C119" s="208"/>
      <c r="D119" s="209"/>
      <c r="E119" s="209"/>
      <c r="F119" s="209"/>
      <c r="G119" s="210"/>
      <c r="I119" s="141" t="str">
        <f>IF(Lang,AC119,AU119)</f>
        <v>- Capital Outflows</v>
      </c>
      <c r="J119" s="208">
        <f>+C119-Base!C119</f>
        <v>0</v>
      </c>
      <c r="K119" s="209">
        <f>+D119-Base!D119</f>
        <v>0</v>
      </c>
      <c r="L119" s="209">
        <f>+E119-Base!E119</f>
        <v>0</v>
      </c>
      <c r="M119" s="209">
        <f>+F119-Base!F119</f>
        <v>0</v>
      </c>
      <c r="N119" s="210">
        <f>+G119-Base!G119</f>
        <v>0</v>
      </c>
      <c r="P119" s="13" t="s">
        <v>179</v>
      </c>
      <c r="V119" s="100" t="s">
        <v>23</v>
      </c>
      <c r="W119" s="71"/>
      <c r="X119" s="71"/>
      <c r="Y119" s="71"/>
      <c r="Z119" s="71"/>
      <c r="AA119" s="71"/>
      <c r="AC119" s="100" t="s">
        <v>23</v>
      </c>
      <c r="AD119" s="71"/>
      <c r="AE119" s="71"/>
      <c r="AF119" s="71"/>
      <c r="AG119" s="71"/>
      <c r="AH119" s="71"/>
      <c r="AN119" s="100" t="s">
        <v>261</v>
      </c>
      <c r="AO119" s="71"/>
      <c r="AP119" s="71"/>
      <c r="AQ119" s="71"/>
      <c r="AR119" s="71"/>
      <c r="AS119" s="71"/>
      <c r="AU119" s="100" t="s">
        <v>261</v>
      </c>
      <c r="AV119" s="71"/>
      <c r="AW119" s="71"/>
      <c r="AX119" s="71"/>
      <c r="AY119" s="71"/>
      <c r="AZ119" s="71"/>
    </row>
    <row r="121" spans="2:52" ht="30" customHeight="1" x14ac:dyDescent="0.25">
      <c r="B121" s="254" t="str">
        <f>IF(Lang,V121,AN121)</f>
        <v>(*4) These amounts are already considered in the Total Equity (Surplus) and in the Solvency Ratios presented in the preceding figure.</v>
      </c>
      <c r="C121" s="254"/>
      <c r="D121" s="254"/>
      <c r="E121" s="254"/>
      <c r="F121" s="254"/>
      <c r="G121" s="254"/>
      <c r="I121" s="137"/>
      <c r="V121" s="98" t="s">
        <v>302</v>
      </c>
      <c r="AC121" s="98" t="s">
        <v>302</v>
      </c>
      <c r="AN121" s="98" t="s">
        <v>314</v>
      </c>
      <c r="AU121" s="98" t="s">
        <v>314</v>
      </c>
    </row>
  </sheetData>
  <sheetProtection sheet="1" formatColumns="0" formatRows="0"/>
  <mergeCells count="20">
    <mergeCell ref="C5:G5"/>
    <mergeCell ref="I5:I6"/>
    <mergeCell ref="J5:N5"/>
    <mergeCell ref="K2:N3"/>
    <mergeCell ref="B121:G121"/>
    <mergeCell ref="AP2:AS3"/>
    <mergeCell ref="AW2:AZ3"/>
    <mergeCell ref="AN5:AN6"/>
    <mergeCell ref="AO5:AS5"/>
    <mergeCell ref="AU5:AU6"/>
    <mergeCell ref="AV5:AZ5"/>
    <mergeCell ref="P2:P3"/>
    <mergeCell ref="D2:G3"/>
    <mergeCell ref="B5:B6"/>
    <mergeCell ref="X2:AA3"/>
    <mergeCell ref="AE2:AH3"/>
    <mergeCell ref="V5:V6"/>
    <mergeCell ref="W5:AA5"/>
    <mergeCell ref="AC5:AC6"/>
    <mergeCell ref="AD5:AH5"/>
  </mergeCells>
  <printOptions horizontalCentered="1"/>
  <pageMargins left="0.15748031496063" right="0.15748031496063" top="0.196850393700787" bottom="0.27559055118110198" header="0.15748031496063" footer="0.15748031496063"/>
  <pageSetup scale="69" orientation="portrait" r:id="rId1"/>
  <headerFooter>
    <oddFooter>&amp;LAutorité des marchés financiers&amp;RScénario défavorable #3, page &amp;P</oddFooter>
  </headerFooter>
  <rowBreaks count="1" manualBreakCount="1">
    <brk id="64" max="16383" man="1"/>
  </rowBreaks>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MFTypeDonnee"/>
  <dimension ref="A1:B4"/>
  <sheetViews>
    <sheetView workbookViewId="0"/>
  </sheetViews>
  <sheetFormatPr baseColWidth="10" defaultColWidth="8.85546875" defaultRowHeight="15" x14ac:dyDescent="0.25"/>
  <cols>
    <col min="1" max="2" width="12.42578125" customWidth="1"/>
  </cols>
  <sheetData>
    <row r="1" spans="1:2" x14ac:dyDescent="0.25">
      <c r="A1" t="s">
        <v>333</v>
      </c>
      <c r="B1" t="s">
        <v>333</v>
      </c>
    </row>
    <row r="2" spans="1:2" x14ac:dyDescent="0.25">
      <c r="A2" t="s">
        <v>334</v>
      </c>
      <c r="B2" t="s">
        <v>334</v>
      </c>
    </row>
    <row r="3" spans="1:2" x14ac:dyDescent="0.25">
      <c r="A3" t="s">
        <v>335</v>
      </c>
    </row>
    <row r="4" spans="1:2" x14ac:dyDescent="0.25">
      <c r="A4" t="s">
        <v>336</v>
      </c>
    </row>
  </sheetData>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Feuilles de calcul</vt:lpstr>
      </vt:variant>
      <vt:variant>
        <vt:i4>6</vt:i4>
      </vt:variant>
      <vt:variant>
        <vt:lpstr>Plages nommées</vt:lpstr>
      </vt:variant>
      <vt:variant>
        <vt:i4>11</vt:i4>
      </vt:variant>
    </vt:vector>
  </HeadingPairs>
  <TitlesOfParts>
    <vt:vector size="17" baseType="lpstr">
      <vt:lpstr>Instructions</vt:lpstr>
      <vt:lpstr>Base</vt:lpstr>
      <vt:lpstr>Scn1</vt:lpstr>
      <vt:lpstr>Scn2</vt:lpstr>
      <vt:lpstr>Scn3</vt:lpstr>
      <vt:lpstr>AMFTypeDonnee</vt:lpstr>
      <vt:lpstr>Form</vt:lpstr>
      <vt:lpstr>Base!Impression_des_titres</vt:lpstr>
      <vt:lpstr>'Scn1'!Impression_des_titres</vt:lpstr>
      <vt:lpstr>'Scn2'!Impression_des_titres</vt:lpstr>
      <vt:lpstr>'Scn3'!Impression_des_titres</vt:lpstr>
      <vt:lpstr>Lang</vt:lpstr>
      <vt:lpstr>Base!Zone_d_impression</vt:lpstr>
      <vt:lpstr>Instructions!Zone_d_impression</vt:lpstr>
      <vt:lpstr>'Scn1'!Zone_d_impression</vt:lpstr>
      <vt:lpstr>'Scn2'!Zone_d_impression</vt:lpstr>
      <vt:lpstr>'Scn3'!Zone_d_impression</vt:lpstr>
    </vt:vector>
  </TitlesOfParts>
  <Manager/>
  <Company>Autorité des Marchés Financiers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Assureurs à charte autre que du Québec</dc:title>
  <dc:subject/>
  <dc:creator>Autorité des marchés financiers</dc:creator>
  <cp:keywords>edsc; assurance vie</cp:keywords>
  <dc:description/>
  <cp:lastModifiedBy>Geneviève Beauséjour</cp:lastModifiedBy>
  <cp:lastPrinted>2019-03-21T14:06:51Z</cp:lastPrinted>
  <dcterms:created xsi:type="dcterms:W3CDTF">2011-05-13T14:19:20Z</dcterms:created>
  <dcterms:modified xsi:type="dcterms:W3CDTF">2019-03-28T14:20:14Z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de du formulaire">
    <vt:lpwstr>EDSCPNQC</vt:lpwstr>
  </property>
  <property fmtid="{D5CDD505-2E9C-101B-9397-08002B2CF9AE}" pid="3" name="Version du formulaire">
    <vt:lpwstr>1.00</vt:lpwstr>
  </property>
</Properties>
</file>